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ink/ink2.xml" ContentType="application/inkml+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ovsinT\AppData\Local\Microsoft\Windows\INetCache\Content.Outlook\UFLEUAI2\"/>
    </mc:Choice>
  </mc:AlternateContent>
  <xr:revisionPtr revIDLastSave="0" documentId="13_ncr:1_{401E8EF9-0113-4A0D-BCDE-3B3AEB6422BF}" xr6:coauthVersionLast="47" xr6:coauthVersionMax="47" xr10:uidLastSave="{00000000-0000-0000-0000-000000000000}"/>
  <bookViews>
    <workbookView xWindow="-120" yWindow="-120" windowWidth="38640" windowHeight="21120" xr2:uid="{00000000-000D-0000-FFFF-FFFF00000000}"/>
  </bookViews>
  <sheets>
    <sheet name="Oprema" sheetId="1" r:id="rId1"/>
    <sheet name="Pojasnila k obrazcu " sheetId="2" r:id="rId2"/>
    <sheet name="Klasifikacija - Uni-Leeds " sheetId="3" r:id="rId3"/>
    <sheet name="Klasifikacij MERIL " sheetId="4" r:id="rId4"/>
  </sheets>
  <definedNames>
    <definedName name="_xlnm._FilterDatabase" localSheetId="0" hidden="1">Oprema!$A$8:$BM$1808</definedName>
    <definedName name="klasifikacija_meril" localSheetId="3">#REF!</definedName>
    <definedName name="klasifikacija_meril" localSheetId="2">#REF!</definedName>
    <definedName name="klasifikacija_meril" localSheetId="1">#REF!</definedName>
    <definedName name="klasifikacija_meril">#REF!</definedName>
    <definedName name="_xlnm.Print_Area" localSheetId="2">'Klasifikacija - Uni-Leeds '!$A$1:$I$198</definedName>
    <definedName name="_xlnm.Print_Area" localSheetId="1">'Pojasnila k obrazcu '!$A$1:$B$29</definedName>
    <definedName name="_xlnm.Print_Titles" localSheetId="2">'Klasifikacija - Uni-Leeds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1" i="1" l="1"/>
  <c r="U282" i="1"/>
  <c r="U284" i="1"/>
  <c r="U332" i="1"/>
  <c r="U333" i="1"/>
  <c r="U356" i="1"/>
  <c r="U357" i="1"/>
  <c r="U358" i="1"/>
  <c r="U359" i="1"/>
  <c r="U360" i="1"/>
  <c r="U361" i="1"/>
  <c r="U363" i="1"/>
  <c r="U364" i="1"/>
  <c r="U365" i="1"/>
  <c r="U366" i="1"/>
  <c r="U367" i="1"/>
  <c r="U368" i="1"/>
  <c r="U369" i="1"/>
  <c r="U370" i="1"/>
  <c r="U371" i="1"/>
  <c r="U372" i="1"/>
  <c r="U373" i="1"/>
  <c r="U374" i="1"/>
  <c r="U375" i="1"/>
  <c r="U376" i="1"/>
  <c r="U377" i="1"/>
  <c r="U378" i="1"/>
  <c r="U379" i="1"/>
  <c r="U380" i="1"/>
  <c r="U381" i="1"/>
  <c r="U396" i="1"/>
  <c r="U397" i="1"/>
  <c r="U400" i="1"/>
  <c r="U401" i="1"/>
  <c r="U404" i="1"/>
  <c r="U405" i="1"/>
  <c r="U406" i="1"/>
  <c r="U408" i="1"/>
  <c r="U438" i="1"/>
  <c r="U439" i="1"/>
  <c r="U440" i="1"/>
  <c r="U446" i="1"/>
  <c r="U451" i="1"/>
  <c r="U454" i="1"/>
  <c r="U455" i="1"/>
  <c r="U456" i="1"/>
  <c r="U459" i="1"/>
  <c r="U460" i="1"/>
  <c r="U462" i="1"/>
  <c r="U474" i="1"/>
  <c r="U477" i="1"/>
  <c r="U478" i="1"/>
  <c r="U485" i="1"/>
  <c r="U486" i="1"/>
  <c r="U487" i="1"/>
  <c r="U488" i="1"/>
  <c r="U489" i="1"/>
  <c r="U493" i="1"/>
  <c r="U494" i="1"/>
  <c r="U495" i="1"/>
  <c r="U496" i="1"/>
  <c r="U497" i="1"/>
  <c r="U498" i="1"/>
  <c r="U499" i="1"/>
  <c r="U500" i="1"/>
  <c r="U501" i="1"/>
  <c r="U502" i="1"/>
  <c r="U503" i="1"/>
  <c r="U504" i="1"/>
  <c r="U505" i="1"/>
  <c r="U506" i="1"/>
  <c r="U507" i="1"/>
  <c r="U508" i="1"/>
  <c r="AF1035" i="1"/>
  <c r="AF1034" i="1"/>
  <c r="AF1033" i="1"/>
  <c r="AF1032"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43" i="1"/>
  <c r="U1742" i="1"/>
  <c r="U1741" i="1"/>
  <c r="U1740" i="1"/>
  <c r="U1739" i="1"/>
  <c r="U1738" i="1"/>
  <c r="U1737"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Q1616" i="1" s="1"/>
  <c r="U1615" i="1"/>
  <c r="Q1615" i="1" s="1"/>
  <c r="U1614" i="1"/>
  <c r="Q1614" i="1"/>
  <c r="U1613" i="1"/>
  <c r="Q1613" i="1" s="1"/>
  <c r="U1612" i="1"/>
  <c r="U1611" i="1"/>
  <c r="Q1611" i="1" s="1"/>
  <c r="U1610" i="1"/>
  <c r="Q1610" i="1" s="1"/>
  <c r="U1609" i="1"/>
  <c r="Q1609" i="1" s="1"/>
  <c r="U1608" i="1"/>
  <c r="Q1608" i="1" s="1"/>
  <c r="U1607" i="1"/>
  <c r="U1603" i="1"/>
  <c r="U1602" i="1"/>
  <c r="U1601" i="1"/>
  <c r="U1600" i="1"/>
  <c r="U1599" i="1"/>
  <c r="U1598" i="1"/>
  <c r="U1597" i="1"/>
  <c r="U1596" i="1"/>
  <c r="U1595" i="1" l="1"/>
  <c r="U1594" i="1"/>
  <c r="Q1594" i="1" s="1"/>
  <c r="U1593" i="1"/>
  <c r="Q1593" i="1" s="1"/>
  <c r="U1592" i="1"/>
  <c r="Q1592" i="1" s="1"/>
  <c r="U1591" i="1"/>
  <c r="Q1591" i="1" s="1"/>
  <c r="U1590" i="1"/>
  <c r="Q1590" i="1" s="1"/>
  <c r="U1589" i="1"/>
  <c r="Q1589" i="1" s="1"/>
  <c r="U1588" i="1"/>
  <c r="Q1588" i="1" s="1"/>
  <c r="U1587" i="1"/>
  <c r="Q1587" i="1" s="1"/>
  <c r="U1586" i="1"/>
  <c r="Q1586" i="1" s="1"/>
  <c r="U1585" i="1"/>
  <c r="J1579" i="1"/>
  <c r="AD1548" i="1"/>
  <c r="AD1547" i="1"/>
  <c r="AD1546" i="1"/>
  <c r="Q1546" i="1"/>
  <c r="Q1545" i="1"/>
  <c r="AD1544" i="1"/>
  <c r="Q1544" i="1"/>
  <c r="AD1543" i="1"/>
  <c r="Q1543" i="1"/>
  <c r="AD1542" i="1"/>
  <c r="Q1542" i="1"/>
  <c r="AD1541" i="1"/>
  <c r="Q1541" i="1"/>
  <c r="AD1540" i="1"/>
  <c r="Q1540" i="1"/>
  <c r="AD1539" i="1"/>
  <c r="Q1539" i="1"/>
  <c r="AD1538" i="1"/>
  <c r="Q1538" i="1"/>
  <c r="AD1537" i="1"/>
  <c r="Q1537" i="1"/>
  <c r="AD1536" i="1"/>
  <c r="Q1536" i="1"/>
  <c r="AD1535" i="1"/>
  <c r="Q1535" i="1"/>
  <c r="AD1534" i="1"/>
  <c r="Q1534" i="1"/>
  <c r="AD1533" i="1"/>
  <c r="Q1533" i="1"/>
  <c r="AD1532" i="1"/>
  <c r="Q1532" i="1"/>
  <c r="AD1531" i="1"/>
  <c r="Q1531" i="1"/>
  <c r="U1530" i="1"/>
  <c r="U1529" i="1"/>
  <c r="U1528" i="1"/>
  <c r="U1527" i="1"/>
  <c r="U1526" i="1"/>
  <c r="R1525" i="1"/>
  <c r="U1525" i="1" s="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l="1"/>
  <c r="Q1425" i="1"/>
  <c r="U1424" i="1"/>
  <c r="Q1424" i="1"/>
  <c r="U1423" i="1"/>
  <c r="U1422" i="1"/>
  <c r="Q1422" i="1"/>
  <c r="U1421" i="1"/>
  <c r="Q1421" i="1"/>
  <c r="U1420" i="1"/>
  <c r="Q1420" i="1"/>
  <c r="U1419" i="1"/>
  <c r="Q1419" i="1"/>
  <c r="U1418" i="1"/>
  <c r="U1417" i="1"/>
  <c r="Q1417" i="1"/>
  <c r="U1416" i="1"/>
  <c r="Q1416" i="1"/>
  <c r="U1415" i="1"/>
  <c r="Q1415" i="1"/>
  <c r="U1414" i="1"/>
  <c r="Q1414" i="1"/>
  <c r="U1413" i="1"/>
  <c r="Q1413" i="1"/>
  <c r="U1412" i="1"/>
  <c r="Q1412" i="1"/>
  <c r="U1411" i="1"/>
  <c r="Q1411" i="1"/>
  <c r="U1410" i="1"/>
  <c r="Q1410" i="1"/>
  <c r="U1409" i="1"/>
  <c r="U1408" i="1"/>
  <c r="Q1408" i="1"/>
  <c r="U1407" i="1"/>
  <c r="U1406" i="1"/>
  <c r="Q1406" i="1"/>
  <c r="U1405" i="1"/>
  <c r="Q1405" i="1"/>
  <c r="U1404" i="1"/>
  <c r="Q1404" i="1"/>
  <c r="U1403" i="1"/>
  <c r="Q1403" i="1"/>
  <c r="U1402" i="1"/>
  <c r="Q1402" i="1"/>
  <c r="U1401" i="1"/>
  <c r="Q1401" i="1"/>
  <c r="U1400" i="1"/>
  <c r="Q1400" i="1"/>
  <c r="U1399" i="1"/>
  <c r="Q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l="1"/>
  <c r="U1309" i="1"/>
  <c r="U1308" i="1"/>
  <c r="U1307" i="1"/>
  <c r="U1306" i="1"/>
  <c r="U1305" i="1"/>
  <c r="U1304" i="1"/>
  <c r="U1303" i="1"/>
  <c r="AF1302" i="1"/>
  <c r="V1302" i="1" s="1"/>
  <c r="U1302" i="1"/>
  <c r="V1301" i="1"/>
  <c r="U1301" i="1"/>
  <c r="AF1300" i="1"/>
  <c r="V1300" i="1" s="1"/>
  <c r="U1300" i="1"/>
  <c r="AF1299" i="1"/>
  <c r="V1299" i="1" s="1"/>
  <c r="U1299" i="1"/>
  <c r="AF1298" i="1"/>
  <c r="V1298" i="1" s="1"/>
  <c r="U1298" i="1"/>
  <c r="AF1297" i="1"/>
  <c r="V1297" i="1" s="1"/>
  <c r="U1297" i="1"/>
  <c r="AF1296" i="1"/>
  <c r="V1296" i="1" s="1"/>
  <c r="U1296" i="1"/>
  <c r="AF1295" i="1"/>
  <c r="V1295" i="1" s="1"/>
  <c r="U1295" i="1"/>
  <c r="AF1294" i="1"/>
  <c r="V1294" i="1"/>
  <c r="U1294" i="1"/>
  <c r="AF1293" i="1"/>
  <c r="V1293" i="1" s="1"/>
  <c r="V1292" i="1"/>
  <c r="AF1291" i="1"/>
  <c r="V1291" i="1" s="1"/>
  <c r="U1291" i="1"/>
  <c r="AF1290" i="1"/>
  <c r="V1290" i="1" s="1"/>
  <c r="U1290" i="1"/>
  <c r="AF1289" i="1"/>
  <c r="V1289" i="1" s="1"/>
  <c r="U1289" i="1"/>
  <c r="AF1288" i="1"/>
  <c r="V1288" i="1" s="1"/>
  <c r="U1288" i="1"/>
  <c r="AF1287" i="1"/>
  <c r="V1287" i="1" s="1"/>
  <c r="U1287" i="1"/>
  <c r="AF1286" i="1"/>
  <c r="V1286" i="1" s="1"/>
  <c r="U1286" i="1"/>
  <c r="AF1285" i="1"/>
  <c r="V1285" i="1" s="1"/>
  <c r="U1285" i="1"/>
  <c r="AF1284" i="1"/>
  <c r="V1284" i="1"/>
  <c r="U1284" i="1"/>
  <c r="AF1283" i="1"/>
  <c r="V1283" i="1" s="1"/>
  <c r="U1283" i="1"/>
  <c r="AF1282" i="1"/>
  <c r="V1282" i="1" s="1"/>
  <c r="U1282" i="1"/>
  <c r="AF1281" i="1"/>
  <c r="V1281" i="1" s="1"/>
  <c r="U1281" i="1"/>
  <c r="AF1280" i="1"/>
  <c r="V1280" i="1" s="1"/>
  <c r="U1280" i="1"/>
  <c r="V1279" i="1"/>
  <c r="U1279" i="1"/>
  <c r="U1278" i="1"/>
  <c r="AF1277" i="1"/>
  <c r="V1277" i="1" s="1"/>
  <c r="U1277" i="1"/>
  <c r="AF1276" i="1"/>
  <c r="V1276" i="1" s="1"/>
  <c r="U1276" i="1"/>
  <c r="AF1275" i="1"/>
  <c r="V1275" i="1" s="1"/>
  <c r="U1275" i="1"/>
  <c r="AF1274" i="1"/>
  <c r="V1274" i="1" s="1"/>
  <c r="U1274" i="1"/>
  <c r="AF1273" i="1"/>
  <c r="V1273" i="1" s="1"/>
  <c r="U1273" i="1"/>
  <c r="AF1272" i="1"/>
  <c r="V1272" i="1" s="1"/>
  <c r="U1272" i="1"/>
  <c r="AF1271" i="1"/>
  <c r="V1271" i="1" s="1"/>
  <c r="U1271" i="1"/>
  <c r="AF1270" i="1"/>
  <c r="V1270" i="1" s="1"/>
  <c r="U1270" i="1"/>
  <c r="AF1269" i="1"/>
  <c r="V1269" i="1" s="1"/>
  <c r="U1269" i="1"/>
  <c r="AF1268" i="1"/>
  <c r="V1268" i="1" s="1"/>
  <c r="U1268" i="1"/>
  <c r="AF1267" i="1"/>
  <c r="U1267" i="1"/>
  <c r="AF1266" i="1"/>
  <c r="V1266" i="1" s="1"/>
  <c r="U1266" i="1"/>
  <c r="AF1265" i="1"/>
  <c r="U1265" i="1"/>
  <c r="AF1264" i="1"/>
  <c r="V1264" i="1" s="1"/>
  <c r="U1264" i="1"/>
  <c r="AF1263" i="1"/>
  <c r="V1263" i="1" s="1"/>
  <c r="U1263" i="1"/>
  <c r="AF1262" i="1"/>
  <c r="V1262" i="1" s="1"/>
  <c r="U1262" i="1"/>
  <c r="AF1261" i="1"/>
  <c r="V1261" i="1" s="1"/>
  <c r="U1261" i="1"/>
  <c r="AF1260" i="1"/>
  <c r="V1260" i="1" s="1"/>
  <c r="U1260" i="1"/>
  <c r="AF1259" i="1"/>
  <c r="V1259" i="1" s="1"/>
  <c r="U1259" i="1"/>
  <c r="AF1258" i="1"/>
  <c r="V1258" i="1" s="1"/>
  <c r="U1258" i="1"/>
  <c r="AF1257" i="1"/>
  <c r="U1257" i="1"/>
  <c r="AF1256" i="1"/>
  <c r="V1256" i="1" s="1"/>
  <c r="U1256" i="1"/>
  <c r="AF1255" i="1"/>
  <c r="V1255" i="1" s="1"/>
  <c r="U1255" i="1"/>
  <c r="AF1254" i="1"/>
  <c r="V1254" i="1" s="1"/>
  <c r="U1254" i="1"/>
  <c r="AF1253" i="1"/>
  <c r="V1253" i="1" s="1"/>
  <c r="U1253" i="1"/>
  <c r="AF1252" i="1"/>
  <c r="V1252" i="1" s="1"/>
  <c r="AF1251" i="1"/>
  <c r="V1251" i="1" s="1"/>
  <c r="AF1250" i="1"/>
  <c r="V1250" i="1" s="1"/>
  <c r="U1250" i="1"/>
  <c r="AF1249" i="1"/>
  <c r="V1249" i="1" s="1"/>
  <c r="U1249" i="1"/>
  <c r="U1248" i="1" l="1"/>
  <c r="U1247" i="1"/>
  <c r="AF1168" i="1"/>
  <c r="U1168" i="1"/>
  <c r="AF1167" i="1"/>
  <c r="U1167" i="1"/>
  <c r="AF1166" i="1"/>
  <c r="U1166" i="1"/>
  <c r="AF1165" i="1"/>
  <c r="U1165" i="1"/>
  <c r="AF1164" i="1"/>
  <c r="U1164" i="1"/>
  <c r="AF1163" i="1"/>
  <c r="U1163" i="1"/>
  <c r="AF1162" i="1"/>
  <c r="U1162" i="1"/>
  <c r="AF1161" i="1"/>
  <c r="U1161" i="1"/>
  <c r="AF1160" i="1"/>
  <c r="U1160" i="1"/>
  <c r="AF1159" i="1"/>
  <c r="U1159" i="1"/>
  <c r="AF1158" i="1"/>
  <c r="U1158" i="1"/>
  <c r="AF1157" i="1"/>
  <c r="U1157" i="1"/>
  <c r="AF1156" i="1"/>
  <c r="U1156" i="1"/>
  <c r="AF1155" i="1"/>
  <c r="U1155" i="1"/>
  <c r="AF1154" i="1"/>
  <c r="U1154" i="1"/>
  <c r="AF1153" i="1"/>
  <c r="U1153" i="1"/>
  <c r="AF1152" i="1"/>
  <c r="U1152" i="1"/>
  <c r="AF1151" i="1"/>
  <c r="U1151" i="1"/>
  <c r="AF1150" i="1"/>
  <c r="U1150" i="1"/>
  <c r="AF1149" i="1"/>
  <c r="U1149" i="1"/>
  <c r="AF1148" i="1"/>
  <c r="U1148" i="1"/>
  <c r="AF1147" i="1"/>
  <c r="U1147" i="1"/>
  <c r="AF1146" i="1"/>
  <c r="U1146" i="1"/>
  <c r="AF1145" i="1"/>
  <c r="U1145" i="1"/>
  <c r="AF1144" i="1"/>
  <c r="U1144" i="1"/>
  <c r="AF1143" i="1"/>
  <c r="U1143" i="1"/>
  <c r="AF1142" i="1"/>
  <c r="U1142" i="1"/>
  <c r="AF1141" i="1"/>
  <c r="U1141" i="1"/>
  <c r="AF1140" i="1"/>
  <c r="U1140" i="1"/>
  <c r="AF1139" i="1"/>
  <c r="U1139" i="1"/>
  <c r="AF1138" i="1"/>
  <c r="U1138" i="1"/>
  <c r="AF1137" i="1"/>
  <c r="U1137" i="1"/>
  <c r="AF1136" i="1"/>
  <c r="U1136" i="1"/>
  <c r="AF1135" i="1"/>
  <c r="U1135" i="1"/>
  <c r="AF1134" i="1"/>
  <c r="U1134" i="1"/>
  <c r="AF1133" i="1"/>
  <c r="U1133" i="1"/>
  <c r="AF1132" i="1"/>
  <c r="U1132" i="1"/>
  <c r="AF1131" i="1"/>
  <c r="U1131" i="1"/>
  <c r="AF1130" i="1"/>
  <c r="U1130" i="1"/>
  <c r="AF1129" i="1"/>
  <c r="U1129" i="1"/>
  <c r="AF1128" i="1"/>
  <c r="U1128" i="1"/>
  <c r="AF1127" i="1"/>
  <c r="U1127" i="1"/>
  <c r="AF1126" i="1"/>
  <c r="U1126" i="1"/>
  <c r="AF1125" i="1"/>
  <c r="U1125" i="1"/>
  <c r="AF1124" i="1"/>
  <c r="U1124" i="1"/>
  <c r="AF1123" i="1"/>
  <c r="U1123" i="1"/>
  <c r="AF1122" i="1"/>
  <c r="U1122" i="1"/>
  <c r="AF1121" i="1"/>
  <c r="U1121" i="1"/>
  <c r="AF1120" i="1"/>
  <c r="U1120" i="1"/>
  <c r="AF1119" i="1"/>
  <c r="U1119" i="1"/>
  <c r="AF1118" i="1"/>
  <c r="U1118" i="1"/>
  <c r="AF1117" i="1"/>
  <c r="U1117" i="1"/>
  <c r="AF1116" i="1"/>
  <c r="U1116" i="1"/>
  <c r="AF1115" i="1"/>
  <c r="U1115" i="1"/>
  <c r="AF1114" i="1"/>
  <c r="U1114" i="1"/>
  <c r="AF1113" i="1"/>
  <c r="U1113" i="1"/>
  <c r="AF1112" i="1"/>
  <c r="U1112" i="1"/>
  <c r="AF1111" i="1"/>
  <c r="U1111" i="1"/>
  <c r="AF1110" i="1"/>
  <c r="U1110" i="1"/>
  <c r="AF1109" i="1"/>
  <c r="U1109" i="1"/>
  <c r="AF1108" i="1"/>
  <c r="U1108" i="1"/>
  <c r="AF1107" i="1"/>
  <c r="U1107" i="1"/>
  <c r="AF1106" i="1"/>
  <c r="U1106" i="1"/>
  <c r="AF1105" i="1"/>
  <c r="U1105" i="1"/>
  <c r="AF1104" i="1"/>
  <c r="U1104" i="1"/>
  <c r="AF1103" i="1"/>
  <c r="U1103" i="1"/>
  <c r="AF1102" i="1"/>
  <c r="U1102" i="1"/>
  <c r="AF1101" i="1"/>
  <c r="U1101" i="1"/>
  <c r="AF1100" i="1"/>
  <c r="U1100" i="1"/>
  <c r="J1100" i="1"/>
  <c r="AF1099" i="1"/>
  <c r="U1099" i="1"/>
  <c r="AF1098" i="1"/>
  <c r="U1098" i="1"/>
  <c r="AF1097" i="1"/>
  <c r="U1097" i="1"/>
  <c r="J1097" i="1"/>
  <c r="AF1096" i="1"/>
  <c r="U1096" i="1"/>
  <c r="J1096" i="1"/>
  <c r="AF1095" i="1"/>
  <c r="U1095" i="1"/>
  <c r="AF1094" i="1"/>
  <c r="U1094" i="1"/>
  <c r="Q1094" i="1" s="1"/>
  <c r="AF1093" i="1"/>
  <c r="U1093" i="1"/>
  <c r="Q1093" i="1" s="1"/>
  <c r="AF1092" i="1"/>
  <c r="U1092" i="1"/>
  <c r="Q1092" i="1" s="1"/>
  <c r="AF1091" i="1"/>
  <c r="U1091" i="1"/>
  <c r="Q1091" i="1" s="1"/>
  <c r="AF1090" i="1"/>
  <c r="U1090" i="1"/>
  <c r="Q1090" i="1" s="1"/>
  <c r="AF1089" i="1"/>
  <c r="U1089" i="1"/>
  <c r="Q1089" i="1" s="1"/>
  <c r="AF1088" i="1"/>
  <c r="U1088" i="1"/>
  <c r="Q1088" i="1" s="1"/>
  <c r="AF1087" i="1"/>
  <c r="U1087" i="1"/>
  <c r="Q1087" i="1" s="1"/>
  <c r="AF1086" i="1"/>
  <c r="U1086" i="1"/>
  <c r="Q1086" i="1" s="1"/>
  <c r="J1086" i="1"/>
  <c r="AF1085" i="1"/>
  <c r="U1085" i="1"/>
  <c r="Q1085" i="1" s="1"/>
  <c r="AF1084" i="1"/>
  <c r="U1084" i="1"/>
  <c r="Q1084" i="1" s="1"/>
  <c r="AF1083" i="1"/>
  <c r="U1083" i="1"/>
  <c r="Q1083" i="1"/>
  <c r="AF1082" i="1"/>
  <c r="U1082" i="1"/>
  <c r="Q1082" i="1" s="1"/>
  <c r="AF1081" i="1"/>
  <c r="U1081" i="1"/>
  <c r="Q1081" i="1" s="1"/>
  <c r="AF1080" i="1"/>
  <c r="U1080" i="1"/>
  <c r="Q1080" i="1"/>
  <c r="AF1079" i="1"/>
  <c r="U1079" i="1"/>
  <c r="Q1079" i="1" s="1"/>
  <c r="AF1078" i="1"/>
  <c r="U1078" i="1"/>
  <c r="Q1078" i="1" s="1"/>
  <c r="AF1077" i="1"/>
  <c r="U1077" i="1"/>
  <c r="Q1077" i="1" s="1"/>
  <c r="AF1076" i="1"/>
  <c r="U1076" i="1"/>
  <c r="Q1076" i="1" s="1"/>
  <c r="AF1075" i="1"/>
  <c r="U1075" i="1"/>
  <c r="Q1075" i="1" s="1"/>
  <c r="AF1074" i="1"/>
  <c r="U1074" i="1"/>
  <c r="Q1074" i="1" s="1"/>
  <c r="AF1073" i="1"/>
  <c r="U1073" i="1"/>
  <c r="Q1073" i="1" s="1"/>
  <c r="J1073" i="1"/>
  <c r="AF1072" i="1"/>
  <c r="U1072" i="1"/>
  <c r="Q1072" i="1" s="1"/>
  <c r="J1072" i="1"/>
  <c r="AF1071" i="1"/>
  <c r="U1071" i="1"/>
  <c r="Q1071" i="1" s="1"/>
  <c r="AF1070" i="1"/>
  <c r="U1070" i="1"/>
  <c r="Q1070" i="1" s="1"/>
  <c r="AF1069" i="1"/>
  <c r="U1069" i="1"/>
  <c r="Q1069" i="1" s="1"/>
  <c r="J1069" i="1"/>
  <c r="AF1068" i="1"/>
  <c r="AF1067" i="1"/>
  <c r="AF1066" i="1"/>
  <c r="AF1065" i="1"/>
  <c r="AF1064" i="1"/>
  <c r="AF1063" i="1"/>
  <c r="AF1062" i="1"/>
  <c r="AF1061" i="1"/>
  <c r="U1061" i="1"/>
  <c r="AF1060" i="1"/>
  <c r="U1060" i="1"/>
  <c r="Q1060" i="1" s="1"/>
  <c r="AF1059" i="1"/>
  <c r="U1059" i="1"/>
  <c r="J1058" i="1"/>
  <c r="AF1057" i="1"/>
  <c r="AF1058" i="1" s="1"/>
  <c r="AI1058" i="1" s="1"/>
  <c r="U1057" i="1"/>
  <c r="J1057" i="1"/>
  <c r="AF1056" i="1"/>
  <c r="U1056" i="1"/>
  <c r="Q1056" i="1"/>
  <c r="J1056" i="1"/>
  <c r="AF1055" i="1"/>
  <c r="U1055" i="1"/>
  <c r="Q1055" i="1" s="1"/>
  <c r="AF1054" i="1"/>
  <c r="U1054" i="1"/>
  <c r="Q1054" i="1" s="1"/>
  <c r="AF1053" i="1"/>
  <c r="U1053" i="1"/>
  <c r="Q1053" i="1" s="1"/>
  <c r="AF1052" i="1"/>
  <c r="U1052" i="1"/>
  <c r="Q1052" i="1" s="1"/>
  <c r="AF1051" i="1"/>
  <c r="U1051" i="1"/>
  <c r="Q1051" i="1" s="1"/>
  <c r="AF1050" i="1"/>
  <c r="U1050" i="1"/>
  <c r="Q1050" i="1" s="1"/>
  <c r="AF1049" i="1"/>
  <c r="U1049" i="1"/>
  <c r="Q1049" i="1" s="1"/>
  <c r="AF1048" i="1"/>
  <c r="U1048" i="1"/>
  <c r="Q1048" i="1" s="1"/>
  <c r="AF1047" i="1"/>
  <c r="U1047" i="1"/>
  <c r="Q1047" i="1" s="1"/>
  <c r="AF1046" i="1"/>
  <c r="U1046" i="1"/>
  <c r="Q1046" i="1" s="1"/>
  <c r="AF1045" i="1"/>
  <c r="U1045" i="1"/>
  <c r="Q1045" i="1" s="1"/>
  <c r="AF1044" i="1"/>
  <c r="U1044" i="1"/>
  <c r="Q1044" i="1" s="1"/>
  <c r="AF1043" i="1"/>
  <c r="U1043" i="1"/>
  <c r="Q1043" i="1" s="1"/>
  <c r="AF1042" i="1"/>
  <c r="U1042" i="1"/>
  <c r="Q1042" i="1" s="1"/>
  <c r="AF1041" i="1"/>
  <c r="U1041" i="1"/>
  <c r="Q1041" i="1" s="1"/>
  <c r="AF1040" i="1"/>
  <c r="U1040" i="1"/>
  <c r="Q1040" i="1" s="1"/>
  <c r="AF1039" i="1"/>
  <c r="U1039" i="1"/>
  <c r="Q1039" i="1" s="1"/>
  <c r="AF1038" i="1"/>
  <c r="U1038" i="1"/>
  <c r="Q1038" i="1" s="1"/>
  <c r="AF1037" i="1"/>
  <c r="U1037" i="1"/>
  <c r="Q1037" i="1" s="1"/>
  <c r="AF1036" i="1"/>
  <c r="U1036" i="1"/>
  <c r="Q1036" i="1" s="1"/>
  <c r="U1035" i="1" l="1"/>
  <c r="U1034" i="1"/>
  <c r="U1033" i="1"/>
  <c r="U1032" i="1"/>
  <c r="U1031" i="1"/>
  <c r="U1030" i="1"/>
  <c r="U1029" i="1"/>
  <c r="U1028" i="1"/>
  <c r="U1027" i="1"/>
  <c r="U1026" i="1"/>
  <c r="U1025" i="1"/>
  <c r="U1024" i="1"/>
  <c r="U1023" i="1"/>
  <c r="U1022" i="1"/>
  <c r="U1021" i="1"/>
  <c r="U1020" i="1"/>
  <c r="U1019" i="1"/>
  <c r="U1017" i="1"/>
  <c r="U1016" i="1"/>
  <c r="U1015" i="1"/>
  <c r="U1014" i="1"/>
  <c r="U1013" i="1"/>
  <c r="U1012" i="1"/>
  <c r="U1011" i="1"/>
  <c r="U1010" i="1"/>
  <c r="U997" i="1"/>
  <c r="U996" i="1"/>
  <c r="J996" i="1"/>
  <c r="U995" i="1"/>
  <c r="U994" i="1"/>
  <c r="U993" i="1"/>
  <c r="U992" i="1" l="1"/>
  <c r="U991" i="1"/>
  <c r="U990" i="1"/>
  <c r="U989" i="1"/>
  <c r="U988" i="1"/>
  <c r="U987" i="1"/>
  <c r="U986" i="1"/>
  <c r="U984" i="1"/>
  <c r="U983" i="1"/>
  <c r="U982" i="1"/>
  <c r="U979" i="1"/>
  <c r="AF978" i="1"/>
  <c r="U978" i="1"/>
  <c r="Q978" i="1" s="1"/>
  <c r="U976" i="1"/>
  <c r="U975" i="1"/>
  <c r="U973" i="1"/>
  <c r="U971" i="1"/>
  <c r="U969" i="1"/>
  <c r="U968" i="1"/>
  <c r="U967" i="1"/>
  <c r="U966" i="1"/>
  <c r="U965" i="1"/>
  <c r="T963" i="1"/>
  <c r="U963" i="1" s="1"/>
  <c r="U962" i="1"/>
  <c r="U960" i="1"/>
  <c r="U959" i="1"/>
  <c r="U957" i="1"/>
  <c r="U956" i="1"/>
  <c r="U955" i="1"/>
  <c r="U954" i="1"/>
  <c r="U953" i="1"/>
  <c r="U951" i="1"/>
  <c r="U950" i="1"/>
  <c r="U948" i="1"/>
  <c r="U947" i="1"/>
  <c r="U946" i="1"/>
  <c r="U945" i="1"/>
  <c r="U944" i="1"/>
  <c r="U943" i="1"/>
  <c r="U942" i="1"/>
  <c r="U941" i="1"/>
  <c r="U940" i="1"/>
  <c r="U939" i="1"/>
  <c r="U938" i="1"/>
  <c r="U936" i="1"/>
  <c r="U932" i="1"/>
  <c r="AF930" i="1"/>
  <c r="U930" i="1"/>
  <c r="U928" i="1"/>
  <c r="U927" i="1"/>
  <c r="U926" i="1"/>
  <c r="U925" i="1"/>
  <c r="AF924" i="1"/>
  <c r="U924" i="1"/>
  <c r="U923" i="1"/>
  <c r="U922" i="1"/>
  <c r="U921" i="1"/>
  <c r="U920" i="1"/>
  <c r="U919" i="1"/>
  <c r="U918" i="1"/>
  <c r="U917" i="1"/>
  <c r="U916" i="1"/>
  <c r="U915" i="1"/>
  <c r="U914" i="1"/>
  <c r="U913" i="1"/>
  <c r="U912" i="1"/>
  <c r="U911" i="1"/>
  <c r="U910" i="1"/>
  <c r="U908" i="1"/>
  <c r="U907" i="1"/>
  <c r="U906" i="1"/>
  <c r="U905" i="1"/>
  <c r="U904" i="1"/>
  <c r="U903" i="1"/>
  <c r="U902" i="1"/>
  <c r="U901" i="1"/>
  <c r="U900" i="1"/>
  <c r="U899" i="1"/>
  <c r="U898" i="1"/>
  <c r="U897" i="1"/>
  <c r="U896" i="1"/>
  <c r="U895" i="1"/>
  <c r="AF894" i="1"/>
  <c r="U894" i="1"/>
  <c r="U893" i="1"/>
  <c r="U892" i="1"/>
  <c r="U891" i="1"/>
  <c r="AF890" i="1"/>
  <c r="U890" i="1"/>
  <c r="AF889" i="1"/>
  <c r="U889" i="1"/>
  <c r="AF888" i="1"/>
  <c r="U888" i="1"/>
  <c r="U887" i="1"/>
  <c r="U886" i="1"/>
  <c r="U885" i="1"/>
  <c r="U884" i="1"/>
  <c r="U883" i="1"/>
  <c r="U882" i="1"/>
  <c r="U881" i="1"/>
  <c r="U880" i="1"/>
  <c r="AF879" i="1"/>
  <c r="U879" i="1"/>
  <c r="AF878" i="1"/>
  <c r="U878" i="1"/>
  <c r="U877" i="1"/>
  <c r="AF876" i="1"/>
  <c r="U876" i="1"/>
  <c r="U875" i="1"/>
  <c r="U874" i="1"/>
  <c r="U873" i="1"/>
  <c r="U872" i="1"/>
  <c r="U871" i="1"/>
  <c r="U870" i="1"/>
  <c r="U869" i="1"/>
  <c r="U868" i="1"/>
  <c r="U867" i="1"/>
  <c r="U866" i="1"/>
  <c r="U865" i="1"/>
  <c r="U864" i="1"/>
  <c r="U863" i="1"/>
  <c r="U862" i="1"/>
  <c r="U854" i="1" l="1"/>
  <c r="U853" i="1"/>
  <c r="U852" i="1"/>
  <c r="U851" i="1"/>
  <c r="AD839" i="1"/>
  <c r="T839" i="1"/>
  <c r="S839" i="1"/>
  <c r="U839" i="1" s="1"/>
  <c r="Q839" i="1"/>
  <c r="AD836" i="1"/>
  <c r="T836" i="1"/>
  <c r="S836" i="1"/>
  <c r="U836" i="1" s="1"/>
  <c r="Q836" i="1"/>
  <c r="T832" i="1"/>
  <c r="AD832" i="1" s="1"/>
  <c r="S832" i="1"/>
  <c r="R832" i="1"/>
  <c r="U832" i="1" s="1"/>
  <c r="Q832" i="1"/>
  <c r="Q830" i="1"/>
  <c r="T829" i="1"/>
  <c r="S829" i="1"/>
  <c r="R829" i="1"/>
  <c r="U829" i="1" s="1"/>
  <c r="Q829" i="1"/>
  <c r="U827" i="1"/>
  <c r="U826" i="1"/>
  <c r="U823" i="1"/>
  <c r="U822" i="1"/>
  <c r="U821" i="1"/>
  <c r="U814" i="1"/>
  <c r="U810" i="1"/>
  <c r="U809" i="1"/>
  <c r="U808" i="1"/>
  <c r="U804" i="1"/>
  <c r="U803" i="1"/>
  <c r="U802" i="1"/>
  <c r="U801" i="1"/>
  <c r="U800" i="1"/>
  <c r="U799" i="1"/>
  <c r="AD798" i="1"/>
  <c r="U793" i="1"/>
  <c r="U792" i="1"/>
  <c r="U791" i="1" l="1"/>
  <c r="J783" i="1"/>
  <c r="U772" i="1"/>
  <c r="U771" i="1"/>
  <c r="U770" i="1"/>
  <c r="U769" i="1"/>
  <c r="AD768" i="1"/>
  <c r="U768" i="1"/>
  <c r="Q768" i="1" s="1"/>
  <c r="AD767" i="1"/>
  <c r="U767" i="1"/>
  <c r="Q767" i="1" s="1"/>
  <c r="U766" i="1"/>
  <c r="U765" i="1"/>
  <c r="AD764" i="1"/>
  <c r="U764" i="1"/>
  <c r="Q764" i="1" s="1"/>
  <c r="AD763" i="1"/>
  <c r="U763" i="1"/>
  <c r="Q763" i="1" s="1"/>
  <c r="AD762" i="1"/>
  <c r="U762" i="1"/>
  <c r="Q762" i="1" s="1"/>
  <c r="AD761" i="1"/>
  <c r="U761" i="1"/>
  <c r="Q761" i="1" s="1"/>
  <c r="AD760" i="1"/>
  <c r="U760" i="1"/>
  <c r="Q760" i="1" s="1"/>
  <c r="AD759" i="1"/>
  <c r="U759" i="1"/>
  <c r="Q759" i="1" s="1"/>
  <c r="AD758" i="1"/>
  <c r="U758" i="1"/>
  <c r="Q758" i="1" s="1"/>
  <c r="AD757" i="1"/>
  <c r="U757" i="1"/>
  <c r="Q757" i="1" s="1"/>
  <c r="AD756" i="1"/>
  <c r="U756" i="1"/>
  <c r="Q756" i="1" s="1"/>
  <c r="AD755" i="1"/>
  <c r="U755" i="1"/>
  <c r="Q755" i="1" s="1"/>
  <c r="AD754" i="1"/>
  <c r="U754" i="1"/>
  <c r="Q754" i="1" s="1"/>
  <c r="AD753" i="1"/>
  <c r="U753" i="1"/>
  <c r="Q753" i="1" s="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8" i="1" l="1"/>
  <c r="U617" i="1"/>
  <c r="U616" i="1"/>
  <c r="U615" i="1"/>
  <c r="U614" i="1"/>
  <c r="U613" i="1"/>
  <c r="U612" i="1"/>
  <c r="U611" i="1"/>
  <c r="R610" i="1"/>
  <c r="U610" i="1" s="1"/>
  <c r="U609" i="1"/>
  <c r="U608" i="1"/>
  <c r="U607" i="1"/>
  <c r="U606" i="1"/>
  <c r="U605" i="1"/>
  <c r="U604" i="1"/>
  <c r="U603" i="1"/>
  <c r="U602" i="1"/>
  <c r="U601" i="1"/>
  <c r="U600" i="1"/>
  <c r="U599" i="1"/>
  <c r="U598" i="1"/>
  <c r="U594" i="1"/>
  <c r="U593" i="1"/>
  <c r="U592" i="1"/>
  <c r="U591" i="1"/>
  <c r="U590" i="1"/>
  <c r="U589" i="1"/>
  <c r="U588" i="1"/>
  <c r="U587" i="1"/>
  <c r="U586" i="1"/>
  <c r="Q586" i="1"/>
  <c r="AD585" i="1"/>
  <c r="U585" i="1"/>
  <c r="Q585" i="1" s="1"/>
  <c r="AD584" i="1"/>
  <c r="U584" i="1"/>
  <c r="Q584" i="1" s="1"/>
  <c r="AD583" i="1"/>
  <c r="U583" i="1"/>
  <c r="Q583" i="1" s="1"/>
  <c r="AD582" i="1"/>
  <c r="U582" i="1"/>
  <c r="Q582" i="1" s="1"/>
  <c r="AD581" i="1"/>
  <c r="U581" i="1"/>
  <c r="Q581" i="1" s="1"/>
  <c r="AD580" i="1"/>
  <c r="U580" i="1"/>
  <c r="Q580" i="1" s="1"/>
  <c r="AD579" i="1"/>
  <c r="U579" i="1"/>
  <c r="Q579" i="1" s="1"/>
  <c r="AD578" i="1"/>
  <c r="U578" i="1"/>
  <c r="Q578" i="1" s="1"/>
  <c r="AD577" i="1"/>
  <c r="U577" i="1"/>
  <c r="Q577" i="1" s="1"/>
  <c r="AD576" i="1"/>
  <c r="U576" i="1"/>
  <c r="Q576" i="1" s="1"/>
  <c r="AD575" i="1"/>
  <c r="U575" i="1"/>
  <c r="Q575" i="1" s="1"/>
  <c r="AD574" i="1"/>
  <c r="U574" i="1"/>
  <c r="Q574" i="1" s="1"/>
  <c r="AD573" i="1"/>
  <c r="U573" i="1"/>
  <c r="Q573" i="1" s="1"/>
  <c r="AD572" i="1"/>
  <c r="U572" i="1"/>
  <c r="Q572" i="1" s="1"/>
  <c r="AD571" i="1"/>
  <c r="U571" i="1"/>
  <c r="Q571" i="1" s="1"/>
  <c r="AD570" i="1"/>
  <c r="U570" i="1"/>
  <c r="Q570" i="1" s="1"/>
  <c r="AD569" i="1"/>
  <c r="U569" i="1"/>
  <c r="Q569" i="1" s="1"/>
  <c r="AD568" i="1"/>
  <c r="U568" i="1"/>
  <c r="Q568" i="1" s="1"/>
  <c r="AD567" i="1"/>
  <c r="U567" i="1"/>
  <c r="Q567" i="1" s="1"/>
  <c r="AD566" i="1"/>
  <c r="U566" i="1"/>
  <c r="Q566" i="1" s="1"/>
  <c r="AD565" i="1"/>
  <c r="U565" i="1"/>
  <c r="Q565" i="1" s="1"/>
  <c r="AD564" i="1"/>
  <c r="U564" i="1"/>
  <c r="Q564" i="1" s="1"/>
  <c r="AD563" i="1"/>
  <c r="U563" i="1"/>
  <c r="Q563" i="1" s="1"/>
  <c r="AD562" i="1"/>
  <c r="U562" i="1"/>
  <c r="Q562" i="1" s="1"/>
  <c r="AD561" i="1"/>
  <c r="U561" i="1"/>
  <c r="Q561" i="1" s="1"/>
  <c r="AD560" i="1"/>
  <c r="U560" i="1"/>
  <c r="Q560" i="1" s="1"/>
  <c r="AD559" i="1"/>
  <c r="U559" i="1"/>
  <c r="Q559" i="1" s="1"/>
  <c r="AD558" i="1"/>
  <c r="U558" i="1"/>
  <c r="Q558" i="1" s="1"/>
  <c r="AD557" i="1"/>
  <c r="U557" i="1"/>
  <c r="Q557" i="1" s="1"/>
  <c r="AD556" i="1"/>
  <c r="U556" i="1"/>
  <c r="Q556" i="1" s="1"/>
  <c r="AD555" i="1"/>
  <c r="U555" i="1"/>
  <c r="Q555" i="1" s="1"/>
  <c r="AD554" i="1"/>
  <c r="U554" i="1"/>
  <c r="Q554" i="1" s="1"/>
  <c r="AD553" i="1"/>
  <c r="U553" i="1"/>
  <c r="Q553" i="1" s="1"/>
  <c r="AD552" i="1"/>
  <c r="U552" i="1"/>
  <c r="Q552" i="1" s="1"/>
  <c r="AD551" i="1"/>
  <c r="U551" i="1"/>
  <c r="Q551" i="1" s="1"/>
  <c r="AD550" i="1"/>
  <c r="U550" i="1"/>
  <c r="Q550" i="1" s="1"/>
  <c r="AD549" i="1"/>
  <c r="U549" i="1"/>
  <c r="Q549" i="1" s="1"/>
  <c r="AD548" i="1"/>
  <c r="U548" i="1"/>
  <c r="Q548" i="1" s="1"/>
  <c r="AD547" i="1"/>
  <c r="U547" i="1"/>
  <c r="Q547" i="1" s="1"/>
  <c r="AD546" i="1"/>
  <c r="U546" i="1"/>
  <c r="Q546" i="1" s="1"/>
  <c r="AD545" i="1"/>
  <c r="U545" i="1"/>
  <c r="Q545" i="1" s="1"/>
  <c r="AD544" i="1"/>
  <c r="U544" i="1"/>
  <c r="Q544" i="1" s="1"/>
  <c r="AD543" i="1"/>
  <c r="U543" i="1"/>
  <c r="Q543" i="1" s="1"/>
  <c r="AD542" i="1"/>
  <c r="U542" i="1"/>
  <c r="Q542" i="1" s="1"/>
  <c r="AD541" i="1"/>
  <c r="U541" i="1"/>
  <c r="Q541" i="1" s="1"/>
  <c r="AD540" i="1"/>
  <c r="U540" i="1"/>
  <c r="Q540" i="1" s="1"/>
  <c r="AD539" i="1"/>
  <c r="U539" i="1"/>
  <c r="Q539" i="1" s="1"/>
  <c r="AD538" i="1"/>
  <c r="U538" i="1"/>
  <c r="Q538" i="1" s="1"/>
  <c r="AD537" i="1"/>
  <c r="U537" i="1"/>
  <c r="Q537" i="1" s="1"/>
  <c r="AD536" i="1"/>
  <c r="U536" i="1"/>
  <c r="Q536" i="1" s="1"/>
  <c r="AD535" i="1"/>
  <c r="U535" i="1"/>
  <c r="Q535" i="1" s="1"/>
  <c r="AD534" i="1"/>
  <c r="U534" i="1"/>
  <c r="Q534" i="1" s="1"/>
  <c r="AD533" i="1"/>
  <c r="U533" i="1"/>
  <c r="Q533" i="1" s="1"/>
  <c r="AD532" i="1"/>
  <c r="U532" i="1"/>
  <c r="Q532" i="1" s="1"/>
  <c r="AD531" i="1"/>
  <c r="U531" i="1"/>
  <c r="Q531" i="1" s="1"/>
  <c r="AD530" i="1"/>
  <c r="U530" i="1"/>
  <c r="Q530" i="1" s="1"/>
  <c r="AD529" i="1"/>
  <c r="U529" i="1"/>
  <c r="Q529" i="1" s="1"/>
  <c r="AD528" i="1"/>
  <c r="U528" i="1"/>
  <c r="Q528" i="1" s="1"/>
  <c r="AD527" i="1"/>
  <c r="U527" i="1"/>
  <c r="Q527" i="1" s="1"/>
  <c r="R492" i="1"/>
  <c r="U492" i="1" s="1"/>
  <c r="Q492" i="1"/>
  <c r="R491" i="1"/>
  <c r="U491" i="1" s="1"/>
  <c r="Q491" i="1"/>
  <c r="R490" i="1"/>
  <c r="U490" i="1" s="1"/>
  <c r="Q490" i="1"/>
  <c r="Q489" i="1"/>
  <c r="Q488" i="1"/>
  <c r="Q487" i="1"/>
  <c r="Q486" i="1"/>
  <c r="Q485" i="1"/>
  <c r="R484" i="1"/>
  <c r="U484" i="1" s="1"/>
  <c r="Q484" i="1"/>
  <c r="R483" i="1"/>
  <c r="U483" i="1" s="1"/>
  <c r="Q483" i="1"/>
  <c r="R482" i="1"/>
  <c r="U482" i="1" s="1"/>
  <c r="Q482" i="1"/>
  <c r="R481" i="1"/>
  <c r="U481" i="1" s="1"/>
  <c r="Q481" i="1"/>
  <c r="R480" i="1"/>
  <c r="U480" i="1" s="1"/>
  <c r="Q480" i="1"/>
  <c r="R479" i="1"/>
  <c r="U479" i="1" s="1"/>
  <c r="Q479" i="1"/>
  <c r="Q478" i="1"/>
  <c r="Q477" i="1"/>
  <c r="R476" i="1"/>
  <c r="U476" i="1" s="1"/>
  <c r="Q476" i="1"/>
  <c r="R475" i="1"/>
  <c r="U475" i="1" s="1"/>
  <c r="Q475" i="1"/>
  <c r="Q474" i="1"/>
  <c r="R473" i="1"/>
  <c r="U473" i="1" s="1"/>
  <c r="Q473" i="1"/>
  <c r="R472" i="1"/>
  <c r="U472" i="1" s="1"/>
  <c r="Q472" i="1"/>
  <c r="R471" i="1"/>
  <c r="U471" i="1" s="1"/>
  <c r="Q471" i="1"/>
  <c r="R470" i="1"/>
  <c r="U470" i="1" s="1"/>
  <c r="Q470" i="1"/>
  <c r="R469" i="1"/>
  <c r="U469" i="1" s="1"/>
  <c r="Q469" i="1"/>
  <c r="R468" i="1"/>
  <c r="U468" i="1" s="1"/>
  <c r="Q468" i="1"/>
  <c r="R467" i="1"/>
  <c r="U467" i="1" s="1"/>
  <c r="Q467" i="1"/>
  <c r="R466" i="1"/>
  <c r="U466" i="1" s="1"/>
  <c r="Q466" i="1"/>
  <c r="R465" i="1"/>
  <c r="U465" i="1" s="1"/>
  <c r="Q465" i="1"/>
  <c r="R464" i="1"/>
  <c r="U464" i="1" s="1"/>
  <c r="Q464" i="1"/>
  <c r="R463" i="1"/>
  <c r="U463" i="1" s="1"/>
  <c r="Q463" i="1"/>
  <c r="Q462" i="1"/>
  <c r="R461" i="1"/>
  <c r="U461" i="1" s="1"/>
  <c r="Q461" i="1"/>
  <c r="Q460" i="1"/>
  <c r="Q459" i="1"/>
  <c r="R458" i="1"/>
  <c r="U458" i="1" s="1"/>
  <c r="Q458" i="1"/>
  <c r="R457" i="1"/>
  <c r="U457" i="1" s="1"/>
  <c r="Q457" i="1"/>
  <c r="Q456" i="1"/>
  <c r="Q455" i="1"/>
  <c r="Q454" i="1"/>
  <c r="R453" i="1"/>
  <c r="U453" i="1" s="1"/>
  <c r="Q453" i="1"/>
  <c r="R452" i="1"/>
  <c r="U452" i="1" s="1"/>
  <c r="Q452" i="1"/>
  <c r="Q451" i="1"/>
  <c r="R450" i="1"/>
  <c r="U450" i="1" s="1"/>
  <c r="Q450" i="1"/>
  <c r="R449" i="1"/>
  <c r="U449" i="1" s="1"/>
  <c r="Q449" i="1"/>
  <c r="R448" i="1"/>
  <c r="U448" i="1" s="1"/>
  <c r="Q448" i="1"/>
  <c r="R447" i="1"/>
  <c r="U447" i="1" s="1"/>
  <c r="Q447" i="1"/>
  <c r="Q446" i="1"/>
  <c r="R445" i="1"/>
  <c r="U445" i="1" s="1"/>
  <c r="Q445" i="1"/>
  <c r="R444" i="1"/>
  <c r="U444" i="1" s="1"/>
  <c r="Q444" i="1"/>
  <c r="R443" i="1"/>
  <c r="U443" i="1" s="1"/>
  <c r="Q443" i="1"/>
  <c r="R442" i="1"/>
  <c r="U442" i="1" s="1"/>
  <c r="Q442" i="1"/>
  <c r="R441" i="1"/>
  <c r="U441" i="1" s="1"/>
  <c r="Q441" i="1"/>
  <c r="Q440" i="1"/>
  <c r="Q439" i="1"/>
  <c r="Q438" i="1"/>
  <c r="R437" i="1"/>
  <c r="U437" i="1" s="1"/>
  <c r="Q437" i="1"/>
  <c r="R436" i="1"/>
  <c r="U436" i="1" s="1"/>
  <c r="Q436" i="1"/>
  <c r="R435" i="1"/>
  <c r="U435" i="1" s="1"/>
  <c r="Q435" i="1"/>
  <c r="R434" i="1"/>
  <c r="U434" i="1" s="1"/>
  <c r="Q434" i="1"/>
  <c r="R433" i="1"/>
  <c r="U433" i="1" s="1"/>
  <c r="Q433" i="1"/>
  <c r="R432" i="1"/>
  <c r="U432" i="1" s="1"/>
  <c r="Q432" i="1"/>
  <c r="R431" i="1"/>
  <c r="U431" i="1" s="1"/>
  <c r="Q431" i="1"/>
  <c r="R430" i="1"/>
  <c r="U430" i="1" s="1"/>
  <c r="Q430" i="1"/>
  <c r="R429" i="1"/>
  <c r="U429" i="1" s="1"/>
  <c r="Q429" i="1"/>
  <c r="R428" i="1"/>
  <c r="U428" i="1" s="1"/>
  <c r="Q428" i="1"/>
  <c r="R427" i="1"/>
  <c r="U427" i="1" s="1"/>
  <c r="Q427" i="1"/>
  <c r="R426" i="1"/>
  <c r="U426" i="1" s="1"/>
  <c r="Q426" i="1"/>
  <c r="R425" i="1"/>
  <c r="U425" i="1" s="1"/>
  <c r="Q425" i="1"/>
  <c r="R424" i="1"/>
  <c r="U424" i="1" s="1"/>
  <c r="Q424" i="1"/>
  <c r="R423" i="1"/>
  <c r="U423" i="1" s="1"/>
  <c r="Q423" i="1"/>
  <c r="R422" i="1"/>
  <c r="U422" i="1" s="1"/>
  <c r="Q422" i="1"/>
  <c r="R421" i="1"/>
  <c r="U421" i="1" s="1"/>
  <c r="Q421" i="1"/>
  <c r="R420" i="1"/>
  <c r="U420" i="1" s="1"/>
  <c r="Q420" i="1"/>
  <c r="R419" i="1"/>
  <c r="U419" i="1" s="1"/>
  <c r="Q419" i="1"/>
  <c r="R418" i="1"/>
  <c r="U418" i="1" s="1"/>
  <c r="Q418" i="1"/>
  <c r="R417" i="1"/>
  <c r="U417" i="1" s="1"/>
  <c r="Q417" i="1"/>
  <c r="R416" i="1"/>
  <c r="U416" i="1" s="1"/>
  <c r="Q416" i="1"/>
  <c r="R415" i="1"/>
  <c r="U415" i="1" s="1"/>
  <c r="Q415" i="1"/>
  <c r="R414" i="1"/>
  <c r="U414" i="1" s="1"/>
  <c r="Q414" i="1"/>
  <c r="R413" i="1"/>
  <c r="U413" i="1" s="1"/>
  <c r="Q413" i="1"/>
  <c r="R412" i="1"/>
  <c r="U412" i="1" s="1"/>
  <c r="Q412" i="1"/>
  <c r="R411" i="1"/>
  <c r="U411" i="1" s="1"/>
  <c r="Q411" i="1"/>
  <c r="R410" i="1"/>
  <c r="U410" i="1" s="1"/>
  <c r="Q410" i="1"/>
  <c r="R409" i="1"/>
  <c r="U409" i="1" s="1"/>
  <c r="Q409" i="1"/>
  <c r="Q408" i="1"/>
  <c r="R407" i="1"/>
  <c r="U407" i="1" s="1"/>
  <c r="Q407" i="1"/>
  <c r="Q406" i="1"/>
  <c r="Q405" i="1"/>
  <c r="Q404" i="1"/>
  <c r="R403" i="1"/>
  <c r="U403" i="1" s="1"/>
  <c r="Q403" i="1"/>
  <c r="R402" i="1"/>
  <c r="U402" i="1" s="1"/>
  <c r="Q402" i="1"/>
  <c r="Q401" i="1"/>
  <c r="Q400" i="1"/>
  <c r="R399" i="1"/>
  <c r="U399" i="1" s="1"/>
  <c r="Q399" i="1"/>
  <c r="R398" i="1"/>
  <c r="U398" i="1" s="1"/>
  <c r="Q398" i="1"/>
  <c r="Q397" i="1"/>
  <c r="Q396" i="1"/>
  <c r="R395" i="1"/>
  <c r="U395" i="1" s="1"/>
  <c r="Q395" i="1"/>
  <c r="R394" i="1"/>
  <c r="U394" i="1" s="1"/>
  <c r="Q394" i="1"/>
  <c r="R393" i="1"/>
  <c r="U393" i="1" s="1"/>
  <c r="Q393" i="1"/>
  <c r="R392" i="1"/>
  <c r="U392" i="1" s="1"/>
  <c r="Q392" i="1"/>
  <c r="R391" i="1"/>
  <c r="U391" i="1" s="1"/>
  <c r="Q391" i="1"/>
  <c r="R390" i="1"/>
  <c r="U390" i="1" s="1"/>
  <c r="Q390" i="1"/>
  <c r="R389" i="1"/>
  <c r="U389" i="1" s="1"/>
  <c r="Q389" i="1"/>
  <c r="R388" i="1"/>
  <c r="U388" i="1" s="1"/>
  <c r="Q388" i="1"/>
  <c r="R387" i="1"/>
  <c r="U387" i="1" s="1"/>
  <c r="Q387" i="1"/>
  <c r="R386" i="1"/>
  <c r="U386" i="1" s="1"/>
  <c r="Q386" i="1"/>
  <c r="R385" i="1"/>
  <c r="U385" i="1" s="1"/>
  <c r="Q385" i="1"/>
  <c r="R384" i="1"/>
  <c r="U384" i="1" s="1"/>
  <c r="Q384" i="1"/>
  <c r="R383" i="1"/>
  <c r="U383" i="1" s="1"/>
  <c r="Q383" i="1"/>
  <c r="R382" i="1"/>
  <c r="U382" i="1" s="1"/>
  <c r="Q382" i="1"/>
  <c r="Q381" i="1"/>
  <c r="Q380" i="1"/>
  <c r="Q379" i="1"/>
  <c r="Q378" i="1"/>
  <c r="Q377" i="1"/>
  <c r="Q376" i="1"/>
  <c r="Q375" i="1"/>
  <c r="Q374" i="1"/>
  <c r="Q373" i="1"/>
  <c r="Q372" i="1"/>
  <c r="Q371" i="1"/>
  <c r="Q370" i="1"/>
  <c r="Q369" i="1"/>
  <c r="Q368" i="1"/>
  <c r="Q367" i="1"/>
  <c r="Q366" i="1"/>
  <c r="Q365" i="1"/>
  <c r="Q364" i="1"/>
  <c r="Q363" i="1"/>
  <c r="R362" i="1"/>
  <c r="U362" i="1" s="1"/>
  <c r="Q362" i="1"/>
  <c r="Q361" i="1"/>
  <c r="Q360" i="1"/>
  <c r="Q359" i="1"/>
  <c r="Q358" i="1"/>
  <c r="Q357" i="1"/>
  <c r="Q356" i="1"/>
  <c r="R355" i="1"/>
  <c r="U355" i="1" s="1"/>
  <c r="Q355" i="1"/>
  <c r="R354" i="1"/>
  <c r="U354" i="1" s="1"/>
  <c r="Q354" i="1"/>
  <c r="R353" i="1"/>
  <c r="U353" i="1" s="1"/>
  <c r="Q353" i="1"/>
  <c r="R352" i="1"/>
  <c r="U352" i="1" s="1"/>
  <c r="Q352" i="1"/>
  <c r="R351" i="1"/>
  <c r="U351" i="1" s="1"/>
  <c r="Q351" i="1"/>
  <c r="R350" i="1"/>
  <c r="U350" i="1" s="1"/>
  <c r="Q350" i="1"/>
  <c r="R349" i="1"/>
  <c r="U349" i="1" s="1"/>
  <c r="Q349" i="1"/>
  <c r="R348" i="1"/>
  <c r="U348" i="1" s="1"/>
  <c r="Q348" i="1"/>
  <c r="R347" i="1"/>
  <c r="U347" i="1" s="1"/>
  <c r="Q347" i="1"/>
  <c r="R346" i="1"/>
  <c r="U346" i="1" s="1"/>
  <c r="Q346" i="1"/>
  <c r="R345" i="1"/>
  <c r="U345" i="1" s="1"/>
  <c r="Q345" i="1"/>
  <c r="R344" i="1"/>
  <c r="U344" i="1" s="1"/>
  <c r="Q344" i="1"/>
  <c r="R343" i="1"/>
  <c r="U343" i="1" s="1"/>
  <c r="Q343" i="1"/>
  <c r="R342" i="1"/>
  <c r="U342" i="1" s="1"/>
  <c r="Q342" i="1"/>
  <c r="R341" i="1"/>
  <c r="U341" i="1" s="1"/>
  <c r="Q341" i="1"/>
  <c r="R340" i="1"/>
  <c r="U340" i="1" s="1"/>
  <c r="Q340" i="1"/>
  <c r="R339" i="1"/>
  <c r="U339" i="1" s="1"/>
  <c r="Q339" i="1"/>
  <c r="R338" i="1"/>
  <c r="U338" i="1" s="1"/>
  <c r="Q338" i="1"/>
  <c r="R337" i="1"/>
  <c r="U337" i="1" s="1"/>
  <c r="Q337" i="1"/>
  <c r="R336" i="1"/>
  <c r="U336" i="1" s="1"/>
  <c r="Q336" i="1"/>
  <c r="R335" i="1"/>
  <c r="U335" i="1" s="1"/>
  <c r="Q335" i="1"/>
  <c r="R334" i="1"/>
  <c r="U334" i="1" s="1"/>
  <c r="Q334" i="1"/>
  <c r="Q333" i="1"/>
  <c r="Q332" i="1"/>
  <c r="R331" i="1"/>
  <c r="U331" i="1" s="1"/>
  <c r="Q331" i="1"/>
  <c r="R330" i="1"/>
  <c r="U330" i="1" s="1"/>
  <c r="Q330" i="1"/>
  <c r="R329" i="1"/>
  <c r="U329" i="1" s="1"/>
  <c r="Q329" i="1"/>
  <c r="R328" i="1"/>
  <c r="U328" i="1" s="1"/>
  <c r="Q328" i="1"/>
  <c r="R327" i="1"/>
  <c r="U327" i="1" s="1"/>
  <c r="Q327" i="1"/>
  <c r="R326" i="1"/>
  <c r="U326" i="1" s="1"/>
  <c r="Q326" i="1"/>
  <c r="R325" i="1"/>
  <c r="U325" i="1" s="1"/>
  <c r="Q325" i="1"/>
  <c r="R324" i="1"/>
  <c r="U324" i="1" s="1"/>
  <c r="Q324" i="1"/>
  <c r="R323" i="1"/>
  <c r="U323" i="1" s="1"/>
  <c r="Q323" i="1"/>
  <c r="R322" i="1"/>
  <c r="U322" i="1" s="1"/>
  <c r="Q322" i="1"/>
  <c r="R321" i="1"/>
  <c r="U321" i="1" s="1"/>
  <c r="Q321" i="1"/>
  <c r="R320" i="1"/>
  <c r="U320" i="1" s="1"/>
  <c r="Q320" i="1"/>
  <c r="R319" i="1"/>
  <c r="U319" i="1" s="1"/>
  <c r="Q319" i="1"/>
  <c r="R318" i="1"/>
  <c r="U318" i="1" s="1"/>
  <c r="Q318" i="1"/>
  <c r="R317" i="1"/>
  <c r="U317" i="1" s="1"/>
  <c r="Q317" i="1"/>
  <c r="R316" i="1"/>
  <c r="U316" i="1" s="1"/>
  <c r="Q316" i="1"/>
  <c r="R315" i="1"/>
  <c r="U315" i="1" s="1"/>
  <c r="Q315" i="1"/>
  <c r="R314" i="1"/>
  <c r="U314" i="1" s="1"/>
  <c r="Q314" i="1"/>
  <c r="R313" i="1"/>
  <c r="U313" i="1" s="1"/>
  <c r="Q313" i="1"/>
  <c r="R312" i="1"/>
  <c r="U312" i="1" s="1"/>
  <c r="Q312" i="1"/>
  <c r="R311" i="1"/>
  <c r="U311" i="1" s="1"/>
  <c r="Q311" i="1"/>
  <c r="R310" i="1"/>
  <c r="U310" i="1" s="1"/>
  <c r="Q310" i="1"/>
  <c r="R309" i="1"/>
  <c r="U309" i="1" s="1"/>
  <c r="Q309" i="1"/>
  <c r="R308" i="1"/>
  <c r="U308" i="1" s="1"/>
  <c r="Q308" i="1"/>
  <c r="R307" i="1"/>
  <c r="U307" i="1" s="1"/>
  <c r="Q307" i="1"/>
  <c r="R306" i="1"/>
  <c r="U306" i="1" s="1"/>
  <c r="Q306" i="1"/>
  <c r="R305" i="1"/>
  <c r="U305" i="1" s="1"/>
  <c r="Q305" i="1"/>
  <c r="R304" i="1"/>
  <c r="U304" i="1" s="1"/>
  <c r="Q304" i="1"/>
  <c r="R303" i="1"/>
  <c r="U303" i="1" s="1"/>
  <c r="Q303" i="1"/>
  <c r="R302" i="1"/>
  <c r="U302" i="1" s="1"/>
  <c r="Q302" i="1"/>
  <c r="R301" i="1"/>
  <c r="U301" i="1" s="1"/>
  <c r="Q301" i="1"/>
  <c r="R300" i="1"/>
  <c r="U300" i="1" s="1"/>
  <c r="Q300" i="1"/>
  <c r="R299" i="1"/>
  <c r="U299" i="1" s="1"/>
  <c r="Q299" i="1"/>
  <c r="R298" i="1"/>
  <c r="U298" i="1" s="1"/>
  <c r="Q298" i="1"/>
  <c r="R297" i="1"/>
  <c r="U297" i="1" s="1"/>
  <c r="Q297" i="1"/>
  <c r="R296" i="1"/>
  <c r="U296" i="1" s="1"/>
  <c r="Q296" i="1"/>
  <c r="R295" i="1"/>
  <c r="U295" i="1" s="1"/>
  <c r="Q295" i="1"/>
  <c r="R294" i="1"/>
  <c r="U294" i="1" s="1"/>
  <c r="Q294" i="1"/>
  <c r="R293" i="1"/>
  <c r="U293" i="1" s="1"/>
  <c r="Q293" i="1"/>
  <c r="R292" i="1"/>
  <c r="U292" i="1" s="1"/>
  <c r="Q292" i="1"/>
  <c r="R291" i="1"/>
  <c r="U291" i="1" s="1"/>
  <c r="Q291" i="1"/>
  <c r="R290" i="1"/>
  <c r="U290" i="1" s="1"/>
  <c r="Q290" i="1"/>
  <c r="R289" i="1"/>
  <c r="U289" i="1" s="1"/>
  <c r="Q289" i="1"/>
  <c r="R288" i="1"/>
  <c r="U288" i="1" s="1"/>
  <c r="Q288" i="1"/>
  <c r="R287" i="1"/>
  <c r="U287" i="1" s="1"/>
  <c r="Q287" i="1"/>
  <c r="R286" i="1"/>
  <c r="U286" i="1" s="1"/>
  <c r="Q286" i="1"/>
  <c r="R285" i="1"/>
  <c r="U285" i="1" s="1"/>
  <c r="Q285" i="1"/>
  <c r="Q284" i="1"/>
  <c r="R283" i="1"/>
  <c r="U283" i="1" s="1"/>
  <c r="Q283" i="1"/>
  <c r="Q282" i="1"/>
  <c r="Q281" i="1"/>
  <c r="R280" i="1"/>
  <c r="U280" i="1" s="1"/>
  <c r="Q280" i="1"/>
  <c r="R279" i="1"/>
  <c r="U279" i="1" s="1"/>
  <c r="Q279" i="1"/>
  <c r="R278" i="1"/>
  <c r="U278" i="1" s="1"/>
  <c r="Q278" i="1"/>
  <c r="R277" i="1"/>
  <c r="U277" i="1" s="1"/>
  <c r="Q277" i="1"/>
  <c r="R276" i="1"/>
  <c r="U276" i="1" s="1"/>
  <c r="Q276" i="1"/>
  <c r="R275" i="1"/>
  <c r="U275" i="1" s="1"/>
  <c r="Q275" i="1"/>
  <c r="R274" i="1"/>
  <c r="U274" i="1" s="1"/>
  <c r="Q274" i="1"/>
  <c r="R273" i="1"/>
  <c r="U273" i="1" s="1"/>
  <c r="Q273" i="1"/>
  <c r="R272" i="1"/>
  <c r="U272" i="1" s="1"/>
  <c r="Q272" i="1"/>
  <c r="R271" i="1"/>
  <c r="U271" i="1" s="1"/>
  <c r="Q271" i="1"/>
  <c r="R270" i="1"/>
  <c r="U270" i="1" s="1"/>
  <c r="Q270" i="1"/>
  <c r="R269" i="1"/>
  <c r="U269" i="1" s="1"/>
  <c r="Q269" i="1"/>
  <c r="R268" i="1"/>
  <c r="U268" i="1" s="1"/>
  <c r="Q268" i="1"/>
  <c r="R267" i="1"/>
  <c r="U267" i="1" s="1"/>
  <c r="Q267" i="1"/>
  <c r="R266" i="1"/>
  <c r="U266" i="1" s="1"/>
  <c r="Q266" i="1"/>
  <c r="R265" i="1"/>
  <c r="U265" i="1" s="1"/>
  <c r="Q265" i="1"/>
  <c r="R264" i="1"/>
  <c r="U264" i="1" s="1"/>
  <c r="Q264" i="1"/>
  <c r="R263" i="1"/>
  <c r="U263" i="1" s="1"/>
  <c r="Q263" i="1"/>
  <c r="R262" i="1"/>
  <c r="U262" i="1" s="1"/>
  <c r="Q262" i="1"/>
  <c r="R261" i="1"/>
  <c r="U261" i="1" s="1"/>
  <c r="Q261" i="1"/>
  <c r="R260" i="1"/>
  <c r="U260" i="1" s="1"/>
  <c r="Q260" i="1"/>
  <c r="R259" i="1"/>
  <c r="U259" i="1" s="1"/>
  <c r="Q259" i="1"/>
  <c r="R258" i="1"/>
  <c r="U258" i="1" s="1"/>
  <c r="Q258" i="1"/>
  <c r="R257" i="1"/>
  <c r="U257" i="1" s="1"/>
  <c r="Q257" i="1"/>
  <c r="R256" i="1"/>
  <c r="U256" i="1" s="1"/>
  <c r="Q256" i="1"/>
  <c r="R255" i="1"/>
  <c r="U255" i="1" s="1"/>
  <c r="Q255" i="1"/>
  <c r="R254" i="1"/>
  <c r="U254" i="1" s="1"/>
  <c r="Q254" i="1"/>
  <c r="R253" i="1"/>
  <c r="U253" i="1" s="1"/>
  <c r="Q253" i="1"/>
  <c r="R252" i="1"/>
  <c r="U252" i="1" s="1"/>
  <c r="Q252" i="1"/>
  <c r="R251" i="1"/>
  <c r="U251" i="1" s="1"/>
  <c r="Q251" i="1"/>
  <c r="R250" i="1"/>
  <c r="U250" i="1" s="1"/>
  <c r="Q250" i="1"/>
  <c r="R249" i="1"/>
  <c r="U249" i="1" s="1"/>
  <c r="Q249" i="1"/>
  <c r="U248" i="1"/>
  <c r="U168" i="1"/>
  <c r="U165" i="1"/>
  <c r="U161" i="1"/>
  <c r="U160" i="1"/>
  <c r="U159" i="1"/>
  <c r="U158" i="1"/>
  <c r="U157" i="1"/>
  <c r="U156" i="1"/>
  <c r="U155" i="1"/>
  <c r="U154" i="1"/>
  <c r="U153" i="1"/>
  <c r="U152" i="1"/>
  <c r="Q152" i="1" s="1"/>
  <c r="U151" i="1"/>
  <c r="Q151" i="1" s="1"/>
  <c r="Q150" i="1"/>
  <c r="U150" i="1" s="1"/>
  <c r="U149" i="1"/>
  <c r="Q149" i="1" s="1"/>
  <c r="U148" i="1"/>
  <c r="Q148" i="1" s="1"/>
  <c r="U147" i="1"/>
  <c r="Q147" i="1" s="1"/>
  <c r="U146" i="1"/>
  <c r="Q146" i="1" s="1"/>
  <c r="U145" i="1"/>
  <c r="Q145" i="1" s="1"/>
  <c r="U144" i="1"/>
  <c r="Q144" i="1" s="1"/>
  <c r="Q143" i="1"/>
  <c r="U142" i="1"/>
  <c r="Q142" i="1" s="1"/>
  <c r="U141" i="1"/>
  <c r="Q141" i="1" s="1"/>
  <c r="U140" i="1"/>
  <c r="Q140" i="1" s="1"/>
  <c r="AD139" i="1"/>
  <c r="Q139" i="1" s="1"/>
  <c r="U139" i="1"/>
  <c r="U132" i="1"/>
  <c r="Q132" i="1" s="1"/>
  <c r="U131" i="1"/>
  <c r="Q131" i="1" s="1"/>
  <c r="U130" i="1"/>
  <c r="Q130" i="1" s="1"/>
  <c r="U129" i="1"/>
  <c r="Q129" i="1" s="1"/>
  <c r="U128" i="1"/>
  <c r="Q128" i="1" s="1"/>
  <c r="U127" i="1"/>
  <c r="Q127" i="1" s="1"/>
  <c r="AD126" i="1"/>
  <c r="T126" i="1"/>
  <c r="U126" i="1" s="1"/>
  <c r="Q126" i="1" s="1"/>
  <c r="U125" i="1"/>
  <c r="Q125" i="1" s="1"/>
  <c r="U124" i="1"/>
  <c r="Q124" i="1" s="1"/>
  <c r="U123" i="1"/>
  <c r="Q123" i="1" s="1"/>
  <c r="U122" i="1"/>
  <c r="Q122" i="1" s="1"/>
  <c r="U121" i="1"/>
  <c r="Q121" i="1" s="1"/>
  <c r="U120" i="1"/>
  <c r="Q120" i="1" s="1"/>
  <c r="U119" i="1"/>
  <c r="Q119" i="1" s="1"/>
  <c r="U118" i="1"/>
  <c r="Q118" i="1" s="1"/>
  <c r="U117" i="1"/>
  <c r="Q117" i="1" s="1"/>
  <c r="U116" i="1"/>
  <c r="Q116" i="1" s="1"/>
  <c r="U115" i="1"/>
  <c r="Q115" i="1" s="1"/>
  <c r="U114" i="1"/>
  <c r="Q114" i="1" s="1"/>
  <c r="U113" i="1"/>
  <c r="Q113" i="1" s="1"/>
  <c r="U112" i="1"/>
  <c r="Q112" i="1" s="1"/>
  <c r="U111" i="1"/>
  <c r="Q111" i="1" s="1"/>
  <c r="U110" i="1"/>
  <c r="Q110" i="1" s="1"/>
  <c r="U108" i="1"/>
  <c r="Q108" i="1" s="1"/>
  <c r="U107" i="1"/>
  <c r="Q107" i="1" s="1"/>
  <c r="U106" i="1"/>
  <c r="Q106" i="1" s="1"/>
  <c r="U105" i="1"/>
  <c r="Q105" i="1" s="1"/>
  <c r="U104" i="1"/>
  <c r="Q104" i="1" s="1"/>
  <c r="U103" i="1"/>
  <c r="Q103" i="1" s="1"/>
  <c r="U102" i="1"/>
  <c r="Q102" i="1" s="1"/>
  <c r="U101" i="1"/>
  <c r="Q101" i="1" s="1"/>
  <c r="U100" i="1"/>
  <c r="Q100" i="1" s="1"/>
  <c r="U99" i="1"/>
  <c r="Q99" i="1" s="1"/>
  <c r="U98" i="1"/>
  <c r="Q98" i="1" s="1"/>
  <c r="U96" i="1"/>
  <c r="Q96" i="1" s="1"/>
  <c r="U95" i="1"/>
  <c r="Q95" i="1" s="1"/>
  <c r="U94" i="1"/>
  <c r="Q94" i="1" s="1"/>
  <c r="U93" i="1"/>
  <c r="Q93" i="1" s="1"/>
  <c r="U92" i="1"/>
  <c r="Q92" i="1" s="1"/>
  <c r="U91" i="1"/>
  <c r="Q91" i="1" s="1"/>
  <c r="U90" i="1"/>
  <c r="Q90" i="1" s="1"/>
  <c r="U88" i="1"/>
  <c r="Q88" i="1" s="1"/>
  <c r="U87" i="1"/>
  <c r="Q87" i="1" s="1"/>
  <c r="U86" i="1"/>
  <c r="Q86" i="1" s="1"/>
  <c r="U85" i="1"/>
  <c r="Q85" i="1" s="1"/>
  <c r="U84" i="1"/>
  <c r="Q84" i="1" s="1"/>
  <c r="J84" i="1"/>
  <c r="U83" i="1"/>
  <c r="Q83" i="1" s="1"/>
  <c r="U82" i="1"/>
  <c r="Q82" i="1" s="1"/>
  <c r="U81" i="1"/>
  <c r="Q81" i="1" s="1"/>
  <c r="U79" i="1"/>
  <c r="Q79" i="1" s="1"/>
  <c r="U78" i="1"/>
  <c r="Q78" i="1" s="1"/>
  <c r="U77" i="1"/>
  <c r="Q77" i="1" s="1"/>
  <c r="U76" i="1"/>
  <c r="U75" i="1"/>
  <c r="Q75" i="1" s="1"/>
  <c r="U74" i="1"/>
  <c r="Q74" i="1" s="1"/>
  <c r="U73" i="1"/>
  <c r="Q73" i="1" s="1"/>
  <c r="U72" i="1"/>
  <c r="Q72" i="1" s="1"/>
  <c r="U71" i="1"/>
  <c r="Q71" i="1" s="1"/>
  <c r="J71" i="1"/>
  <c r="U70" i="1"/>
  <c r="Q70" i="1" s="1"/>
  <c r="U69" i="1"/>
  <c r="Q69" i="1" s="1"/>
  <c r="U68" i="1"/>
  <c r="Q68" i="1" s="1"/>
  <c r="U67" i="1"/>
  <c r="Q67" i="1" s="1"/>
  <c r="U64" i="1"/>
  <c r="Q64" i="1" s="1"/>
  <c r="U63" i="1"/>
  <c r="U62"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l="1"/>
  <c r="U9" i="1"/>
  <c r="AF9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Irena Bertoncelj</author>
    <author>Martin</author>
    <author>Tanja Švara</author>
    <author>Gruden, Petra</author>
    <author>tc={AF190E93-2CE7-48A4-8080-F18F85AA5DEA}</author>
    <author>Bajec, Blaž</author>
    <author>Hribar, Urška</author>
  </authors>
  <commentList>
    <comment ref="T764" authorId="0" shapeId="0" xr:uid="{A8D29979-0F35-452A-8740-DAF8BAAF7A0D}">
      <text>
        <r>
          <rPr>
            <b/>
            <sz val="9"/>
            <color indexed="81"/>
            <rFont val="Segoe UI"/>
            <family val="2"/>
            <charset val="238"/>
          </rPr>
          <t>Irena Bertoncelj:</t>
        </r>
        <r>
          <rPr>
            <sz val="9"/>
            <color indexed="81"/>
            <rFont val="Segoe UI"/>
            <family val="2"/>
            <charset val="238"/>
          </rPr>
          <t xml:space="preserve">
IRENA BERTONCELJ, JURKA LESJAK, BORUT VRŠČAJ, ANŽE ROVANŠEK</t>
        </r>
      </text>
    </comment>
    <comment ref="T768" authorId="1" shapeId="0" xr:uid="{A5A5B5BF-9B24-4DF4-861D-6BA1559CA316}">
      <text>
        <r>
          <rPr>
            <b/>
            <sz val="9"/>
            <color indexed="81"/>
            <rFont val="Tahoma"/>
            <family val="2"/>
            <charset val="238"/>
          </rPr>
          <t>Martin:</t>
        </r>
        <r>
          <rPr>
            <sz val="9"/>
            <color indexed="81"/>
            <rFont val="Tahoma"/>
            <family val="2"/>
            <charset val="238"/>
          </rPr>
          <t xml:space="preserve">
Klavdija Poklukar, Martin Škrlep, Urška Tomažin, Nina Batorek Lukač</t>
        </r>
      </text>
    </comment>
    <comment ref="W846" authorId="2" shapeId="0" xr:uid="{1117A4EC-3526-4E2B-A537-643A48DBD044}">
      <text>
        <r>
          <rPr>
            <b/>
            <sz val="9"/>
            <color indexed="81"/>
            <rFont val="Segoe UI"/>
            <family val="2"/>
            <charset val="238"/>
          </rPr>
          <t>Tanja Švara:</t>
        </r>
        <r>
          <rPr>
            <sz val="9"/>
            <color indexed="81"/>
            <rFont val="Segoe UI"/>
            <family val="2"/>
            <charset val="238"/>
          </rPr>
          <t xml:space="preserve">
Ta podatek ne vem če je pravilen, je bil že prej v tabeli.
Aparat imamo od 2018 in je verjetno že amortiziran</t>
        </r>
      </text>
    </comment>
    <comment ref="E856" authorId="3" shapeId="0" xr:uid="{C96026E2-041B-4287-B0F5-500EB91143DD}">
      <text>
        <r>
          <rPr>
            <b/>
            <sz val="9"/>
            <color indexed="81"/>
            <rFont val="Segoe UI"/>
            <family val="2"/>
            <charset val="238"/>
          </rPr>
          <t>Gruden, Petra:</t>
        </r>
        <r>
          <rPr>
            <sz val="9"/>
            <color indexed="81"/>
            <rFont val="Segoe UI"/>
            <family val="2"/>
            <charset val="238"/>
          </rPr>
          <t xml:space="preserve">
Nosilec oprteme se je upokojil oktobra 2023, zato bo novi nosilec opreme dr. Štefan Pintarič</t>
        </r>
      </text>
    </comment>
    <comment ref="E952" authorId="4" shapeId="0" xr:uid="{AF190E93-2CE7-48A4-8080-F18F85AA5DEA}">
      <text>
        <t>[Pripomba v niti]
Vaša različica programa Excel dovoljuje branje te pripombe v niti, vendar pa bodo vse spremembe odstranjene, če bo datoteka odprta v novejši različici programa Excel. Več informacij: https://go.microsoft.com/fwlink/?linkid=870924.
Pripomba:
    Oberčkal ni več zaposlen na BF. Prosim zamenjavo skrbništva. Nova skrbnica: Bojana Bogovič Matijašić</t>
      </text>
    </comment>
    <comment ref="E1185" authorId="5" shapeId="0" xr:uid="{6EEF8185-8A34-4BAA-9F82-D306B5F57965}">
      <text>
        <r>
          <rPr>
            <b/>
            <sz val="9"/>
            <color indexed="81"/>
            <rFont val="Tahoma"/>
            <family val="2"/>
            <charset val="238"/>
          </rPr>
          <t>Bajec, Blaž:</t>
        </r>
        <r>
          <rPr>
            <sz val="9"/>
            <color indexed="81"/>
            <rFont val="Tahoma"/>
            <family val="2"/>
            <charset val="238"/>
          </rPr>
          <t xml:space="preserve">
Menjava Skrbnika</t>
        </r>
      </text>
    </comment>
    <comment ref="E1205" authorId="5" shapeId="0" xr:uid="{9D1368CB-8DB5-4FFB-ACF0-EF617E6F22BC}">
      <text>
        <r>
          <rPr>
            <b/>
            <sz val="9"/>
            <color indexed="81"/>
            <rFont val="Tahoma"/>
            <family val="2"/>
            <charset val="238"/>
          </rPr>
          <t>Bajec, Blaž:</t>
        </r>
        <r>
          <rPr>
            <sz val="9"/>
            <color indexed="81"/>
            <rFont val="Tahoma"/>
            <family val="2"/>
            <charset val="238"/>
          </rPr>
          <t xml:space="preserve">
Nova aparatura</t>
        </r>
      </text>
    </comment>
    <comment ref="T1542" authorId="6" shapeId="0" xr:uid="{C5987033-9046-4DA2-9B91-33C883A36A44}">
      <text>
        <r>
          <rPr>
            <b/>
            <sz val="9"/>
            <color indexed="81"/>
            <rFont val="Tahoma"/>
            <family val="2"/>
            <charset val="238"/>
          </rPr>
          <t>Hribar, Urška:</t>
        </r>
        <r>
          <rPr>
            <sz val="9"/>
            <color indexed="81"/>
            <rFont val="Tahoma"/>
            <family val="2"/>
            <charset val="238"/>
          </rPr>
          <t xml:space="preserve">
referenca je Gregor Traven - glej izračun iz pl.list za leto 2023
</t>
        </r>
      </text>
    </comment>
  </commentList>
</comments>
</file>

<file path=xl/sharedStrings.xml><?xml version="1.0" encoding="utf-8"?>
<sst xmlns="http://schemas.openxmlformats.org/spreadsheetml/2006/main" count="31697" uniqueCount="15049">
  <si>
    <t>EVIDENCA RAZISKOVALNE OPREME S PODATKI O MESEČNI UPORABI</t>
  </si>
  <si>
    <t>Polja z zelenim ozadjem so lahko objavljena na portalu SICRIS</t>
  </si>
  <si>
    <t>Struktura lastne cene za uporabo raziskovalne opreme  (v EUR/uro)</t>
  </si>
  <si>
    <t>MESEČNO POROČILO - ZA MESEC: DECEMBER 2025</t>
  </si>
  <si>
    <t>Številka RO</t>
  </si>
  <si>
    <t>Naziv 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</si>
  <si>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</si>
  <si>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</si>
  <si>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</si>
  <si>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</si>
  <si>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</si>
  <si>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</si>
  <si>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</si>
  <si>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</si>
  <si>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</si>
  <si>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</si>
  <si>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</si>
  <si>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</si>
  <si>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</si>
  <si>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</si>
  <si>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</si>
  <si>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</si>
  <si>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opreme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</si>
  <si>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</si>
  <si>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</si>
  <si>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</si>
  <si>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</si>
  <si>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</si>
  <si>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</si>
  <si>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</si>
  <si>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</si>
  <si>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</si>
  <si>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</si>
  <si>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</si>
  <si>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</si>
  <si>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</si>
  <si>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</si>
  <si>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</si>
  <si>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Projekt oz. program 5</t>
  </si>
  <si>
    <t>Projekt oz. Program</t>
  </si>
  <si>
    <t>Drug namen</t>
  </si>
  <si>
    <t>#C</t>
  </si>
  <si>
    <t>#O</t>
  </si>
  <si>
    <t>#G</t>
  </si>
  <si>
    <t>Šifra programa oz. projekta</t>
  </si>
  <si>
    <t>Uporabnik</t>
  </si>
  <si>
    <t>% upor.</t>
  </si>
  <si>
    <t>Šifra programa 0z. projekta</t>
  </si>
  <si>
    <t>Šifra programa oz. Projekta</t>
  </si>
  <si>
    <t>Namen</t>
  </si>
  <si>
    <t>Inštitut za matematiko, fiziko in mehaniko</t>
  </si>
  <si>
    <t>101-3</t>
  </si>
  <si>
    <t>I0-0002</t>
  </si>
  <si>
    <t>Vojko Jazbinšek</t>
  </si>
  <si>
    <t>Merilnik magnetnih lastnosti  (QD-MPMS-XL5) s SQUID magnetometrom</t>
  </si>
  <si>
    <t>Magnetic properties measuring system  (QD MPMS-XL-5) with SQUID magnetometer</t>
  </si>
  <si>
    <t>Paket 10</t>
  </si>
  <si>
    <t>Oprema je dostopna v Centru za magnetne meritve (Cmag). Meritve izvajamo  predvsem za člane skupine CMag. Za zunanje uprabnike so meritve možne v dogovoru s prof. dr. Zvonkom Jagličićem (email: zvonko.jaglicic@imfm.si)</t>
  </si>
  <si>
    <t>Agreement with prof. dr. Zvonko Jagličić (email: zvonko.jaglicic@imfm.si)</t>
  </si>
  <si>
    <t>Natančno merjenje magnetnih lastnosti snovi v temperaturnem območju od 1.9 K do 400 K.</t>
  </si>
  <si>
    <t>Precise measurements of magnetic properties of substances in the temperature interval from 1.9 K to 400 K</t>
  </si>
  <si>
    <t>fizika.imfm.si/IP</t>
  </si>
  <si>
    <t>P2-0348</t>
  </si>
  <si>
    <t>Zvonko Jagličić</t>
  </si>
  <si>
    <t>P1-0125</t>
  </si>
  <si>
    <t>Janez Dolinšek</t>
  </si>
  <si>
    <t>P2-0089</t>
  </si>
  <si>
    <t>Darko Makovec</t>
  </si>
  <si>
    <t>P1-040</t>
  </si>
  <si>
    <t>Dragan Mihailović</t>
  </si>
  <si>
    <t>P1-0045</t>
  </si>
  <si>
    <t>Gašper Tavčar</t>
  </si>
  <si>
    <t>P2-0105</t>
  </si>
  <si>
    <t>Barbara Malič</t>
  </si>
  <si>
    <t>Feroelektrični analizator z magnetnim modulom</t>
  </si>
  <si>
    <t>Ferroelectric analyzator with magnetic module</t>
  </si>
  <si>
    <t>Paket 17</t>
  </si>
  <si>
    <t>Oprema ja dostopna na Jadranski 19, soba 308. Za zunanje uporabnike je dostopna v dogovoru z Vojkom Jazbinškom (email: vojko.jazbinsek@imfm.si)</t>
  </si>
  <si>
    <t>Agreement with dr. Vojko Jazbinšek  (email: vojko.jazbinsek@imfm.si)</t>
  </si>
  <si>
    <t>Merjenje električnih  lastnosti snovi (dielektriki, feroelektriki, multiferoiki)</t>
  </si>
  <si>
    <t>Measurements of electric properties (dielektrics, ferroelectrics, multiferroics)</t>
  </si>
  <si>
    <t>Univerza v Ljubljani, Fakulteta za kemijo in kemijsko tehnologijo</t>
  </si>
  <si>
    <t>001</t>
  </si>
  <si>
    <t>I0-0022</t>
  </si>
  <si>
    <t>Janez Košmrlj</t>
  </si>
  <si>
    <t>Bruker AVANCE 500 MHz NMR spektrometer</t>
  </si>
  <si>
    <t xml:space="preserve"> Bruker AVANCE 500 MHz NMR spectrometer</t>
  </si>
  <si>
    <t>Paket 14</t>
  </si>
  <si>
    <t>Načela za uporabo inštrumentalnega časa so objavljena na spletni strani IC UL FKKT (http://www.fkkt.uni-lj.si/sl/raziskovalna-infrastruktura/enota-za-analizo-organskih-molekul/nmr-500/)</t>
  </si>
  <si>
    <t>Services are available to all subject to previous notice. Details can be found at https://www.fkkt.uni-lj.si/en/research-infrastructure/</t>
  </si>
  <si>
    <t>Oprema je namenjena raziskovalcem za določanje strukture, konformacij in dinamike molekul v raztopini</t>
  </si>
  <si>
    <t>The equipment enables the determination of structure, conforamtion, and dynamics of molecules in solution</t>
  </si>
  <si>
    <t>013767</t>
  </si>
  <si>
    <t>http://www.fkkt.uni-lj.si/sl/storitve/#c397</t>
  </si>
  <si>
    <t>P1-0230</t>
  </si>
  <si>
    <t>Člani programske skupine P1-0230</t>
  </si>
  <si>
    <t>P1-0179</t>
  </si>
  <si>
    <t>Člani programske skupine P-0179</t>
  </si>
  <si>
    <t>P1-0175</t>
  </si>
  <si>
    <t>Člani programske skupine P-0175</t>
  </si>
  <si>
    <t>P1-0134</t>
  </si>
  <si>
    <t>Člani programske skupine P1-0134</t>
  </si>
  <si>
    <t>Vzdrževanje, drugi uporabniki, pedagoško delo</t>
  </si>
  <si>
    <t>006</t>
  </si>
  <si>
    <t>P1-0201</t>
  </si>
  <si>
    <t>Matija Tomšič</t>
  </si>
  <si>
    <t>04614</t>
  </si>
  <si>
    <t>"3D-DLS Research Lab" raziskovalni inštrument za merjenje (3D) dinamičnega in statičnega sipanja laserske svetlobe</t>
  </si>
  <si>
    <t>3D DLS Spectrometer, LS Instruments GmbH</t>
  </si>
  <si>
    <t>Paket 13</t>
  </si>
  <si>
    <t>Oprema je dostopna le po predhodnem dogovoru in pod vodstvom strokovno usposobljene osebe. Cena določitve hidrodinamskega radija  in molske mase je odvisna od zahtevnosti meritve in računskih postopkov ter interpretacije rezultatov. Določi se s skrbnikom inštrumenta oziroma operaterjem.</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</si>
  <si>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</si>
  <si>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</si>
  <si>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</si>
  <si>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</si>
  <si>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člani programske skupine</t>
  </si>
  <si>
    <t>N1-0308</t>
  </si>
  <si>
    <t>člani projektne skupine</t>
  </si>
  <si>
    <t>Industrijski projekti, pedagoško delo in ostali programi na UL FKKT</t>
  </si>
  <si>
    <t>Matija Tomšič, Andrej Jamnik</t>
  </si>
  <si>
    <t>002</t>
  </si>
  <si>
    <t>P2-0191</t>
  </si>
  <si>
    <t>Matjaž Krajnc</t>
  </si>
  <si>
    <t>Avtomatiziran laboratorijski reaktor Labmax Automatic LAB</t>
  </si>
  <si>
    <t>Mettler Tolledo LabMax Automatic Lab Reactor</t>
  </si>
  <si>
    <t>Ostalo</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</si>
  <si>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</si>
  <si>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</si>
  <si>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</si>
  <si>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</si>
  <si>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</si>
  <si>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</si>
  <si>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</si>
  <si>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</si>
  <si>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</si>
  <si>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</si>
  <si>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</si>
  <si>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</si>
  <si>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</si>
  <si>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</si>
  <si>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</si>
  <si>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</si>
  <si>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</si>
  <si>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</si>
  <si>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</si>
  <si>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</si>
  <si>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Miha Lukšič</t>
  </si>
  <si>
    <t>DMA/SDTA861e Dinamični mehanski analizator - komplet</t>
  </si>
  <si>
    <t>Mettler Tolledo DMA/SDTA 861e Dynamic Mechanical Analyzer (complete)</t>
  </si>
  <si>
    <t>Paket 12</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</si>
  <si>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</si>
  <si>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</si>
  <si>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</si>
  <si>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FTIR "in-situ" reakcijski sistem ReactIR iC10</t>
  </si>
  <si>
    <t>Mettler Toledo reactIR iC10, an FTIR-based in situ reaction analysis system</t>
  </si>
  <si>
    <t>Paket 11</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</si>
  <si>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</si>
  <si>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</si>
  <si>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</si>
  <si>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</si>
  <si>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</si>
  <si>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</si>
  <si>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</si>
  <si>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</si>
  <si>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</si>
  <si>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</si>
  <si>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</si>
  <si>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P1-153</t>
  </si>
  <si>
    <t>Grčman, Gričar</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</si>
  <si>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</si>
  <si>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</si>
  <si>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</si>
  <si>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</si>
  <si>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</si>
  <si>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</si>
  <si>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</si>
  <si>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</si>
  <si>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010</t>
  </si>
  <si>
    <t xml:space="preserve"> P2-0346</t>
  </si>
  <si>
    <t>Barbara Novosel</t>
  </si>
  <si>
    <t>07027</t>
  </si>
  <si>
    <t>Komora eksplozijska 20l</t>
  </si>
  <si>
    <t>Kuhner</t>
  </si>
  <si>
    <t>Po dogovoru, več informacij zainteresirane osebe dobijo pri doc. dr. Barbari Novosel, barbara.novosel@fkkt.uni-lj.si.</t>
  </si>
  <si>
    <t>The equipment is avalable for pedagogical and research work and interested customer.</t>
  </si>
  <si>
    <t>Določitev eksplozijskih parametrov prašnih, plinskih in hibridnih eksplozij. Določitev maksimalnega tlaka, maksimalne hitrosti porasta tlaka in izračun Kst. Določitev Minimalne eksplozijske koncentracije in mejne koncentracije kisika.</t>
  </si>
  <si>
    <t>Determination of explosion parameters of dust, gas and hybrid explosions. Determination of the maximum pressure, maximum pressure rate and calculation of Kst. Determination of Minimum Explosion Concentrations and Limit Oxygen Concentrations.</t>
  </si>
  <si>
    <t>014582</t>
  </si>
  <si>
    <t>20-TRG.521659-503</t>
  </si>
  <si>
    <t>BN</t>
  </si>
  <si>
    <t>20-PED.MS PPPV-111</t>
  </si>
  <si>
    <t>MK</t>
  </si>
  <si>
    <t>008</t>
  </si>
  <si>
    <t>Romana Cerc Korošec</t>
  </si>
  <si>
    <t>Masni spektrometer GSD</t>
  </si>
  <si>
    <t xml:space="preserve">Thermostar Gas GSD </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</si>
  <si>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</si>
  <si>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</si>
  <si>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</si>
  <si>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Romana Cerc Korošec, Nataša Čelan Korošin, Damjan Erčulj</t>
  </si>
  <si>
    <t>sofinancerji (Fenolit) oz. trg (Zavod za gradbeništvo)</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</si>
  <si>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</si>
  <si>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</si>
  <si>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</si>
  <si>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</si>
  <si>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</si>
  <si>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</si>
  <si>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P1-0447</t>
  </si>
  <si>
    <t>003</t>
  </si>
  <si>
    <t>Reometer</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</si>
  <si>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</si>
  <si>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</si>
  <si>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</si>
  <si>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</si>
  <si>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</si>
  <si>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</si>
  <si>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</si>
  <si>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</si>
  <si>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</si>
  <si>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</si>
  <si>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</si>
  <si>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</si>
  <si>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</si>
  <si>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</si>
  <si>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</si>
  <si>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P1-0140</t>
  </si>
  <si>
    <t>Hočevar</t>
  </si>
  <si>
    <t>Gunčar</t>
  </si>
  <si>
    <t>13822</t>
  </si>
  <si>
    <t>Tekočinski kromatograf z masnim detektorjem na čas preleta (TOF)</t>
  </si>
  <si>
    <t>Agilent 6224 Accurate Mass TOF LC/MS system</t>
  </si>
  <si>
    <t>Načela za uporabo inštrumentalnega časa so objavljena na spletni strani IC UL FKKT (http://www.fkkt.uni-lj.si/sl/raziskovalna-infrastruktura/enota-za-analizo-organskih-molekul/hrms/)</t>
  </si>
  <si>
    <t>Services are available to all subject to previous notice. Details can be found at (http://www.fkkt.uni-lj.si/sl/raziskovalna-infrastruktura/enota-za-analizo-organskih-molekul/hrms/)</t>
  </si>
  <si>
    <t>Oprema je namenjena raziskovalcem za določanje čitoče in natančne molekulske mase spojin.</t>
  </si>
  <si>
    <t>The equipmnet is intended for the determination of purity and exact molecular mass of compounds</t>
  </si>
  <si>
    <t>013835</t>
  </si>
  <si>
    <t>Inštrument je bil decembra v okvari.</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</si>
  <si>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</si>
  <si>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</si>
  <si>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</si>
  <si>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</si>
  <si>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</si>
  <si>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 xml:space="preserve">Multi-detektorski GPC sistem;
Tekočinski kromatograf s kombinacijo detektorjev za UV, refrakcijski indeks, sipanje svetlobe in viskoznost
</t>
  </si>
  <si>
    <t xml:space="preserve">Multi-detector GPC system; 
Liquid chromatography with the combination of UV, refractive index, light scattering and viscosity detectors.
</t>
  </si>
  <si>
    <t>Paket 16</t>
  </si>
  <si>
    <t>Po dogovoru z odgovorno osebo. Načela za uporabo inštrumentalnega časa so objavljena na spletni strani IC UL FKKT (http://www.fkkt.uni-lj.si/sl/raziskovalna-infrastruktura/enota-za-analizo-makromolekul/gpc/)</t>
  </si>
  <si>
    <t>Agreement with operator. Details can be found at http://www.fkkt.uni-lj.si/sl/raziskovalna-infrastruktura/enota-za-analizo-makromolekul/gpc/</t>
  </si>
  <si>
    <t>Analizni sistem za določanje molekulski mas, porazdelitve molekulskih mas, velikosti molekul, razvejenosti in konformacije</t>
  </si>
  <si>
    <t xml:space="preserve">Analytic system for molecular weights determination, molecular weight distribution, molecule size, conformation and branching. </t>
  </si>
  <si>
    <t>015269</t>
  </si>
  <si>
    <t>Absorpcijski in emisijski spektropolarimeter - JASCO J-1500</t>
  </si>
  <si>
    <t>Absorption and emission CD spectrophotometer - JASCO J-1500</t>
  </si>
  <si>
    <t xml:space="preserve">Spremljanje (strukturnih) lastnosti (bio)molekul v raztopinah preko njihove interakcije s polarizirano svetlobo </t>
  </si>
  <si>
    <t>Monitoring (structural) characteristics of (bio)molecules in solution based on their interaction with polarized light</t>
  </si>
  <si>
    <t>015270</t>
  </si>
  <si>
    <t xml:space="preserve">Vera Župunski </t>
  </si>
  <si>
    <t>Visokozmogljivi fluorescenčni mikroskop za bio.anal.kem.spojin</t>
  </si>
  <si>
    <t>High performance fluorescence microscope for biological analysis of chemical compounds</t>
  </si>
  <si>
    <t>Vizualizacija fluorescenčnih makromolekul ali molekul, označenih s fluorescenčnimi barvili, njihove lokalizacije in kolokalizacije v celicah. Vizualizacija neobarvanih vzorcev z metodo DIC (Differential Interference Contrast).</t>
  </si>
  <si>
    <t>Visualisation of fluorescent macromolecules or fluorescently labelled molecules, their localisation and co-localisation in the cells. Visualisation of unstained samples using DIC (Differential Interference Contrast).</t>
  </si>
  <si>
    <t>015271</t>
  </si>
  <si>
    <t>https://fkkt.uni-lj.si/raziskovalna-infrastruktura/predstavitev-in-poslanstvo</t>
  </si>
  <si>
    <t>Vera Župunski</t>
  </si>
  <si>
    <t>Ana Pervanja</t>
  </si>
  <si>
    <t>pedagoško delo</t>
  </si>
  <si>
    <t>asistenti, diplomanti 1. in 2. stopnje</t>
  </si>
  <si>
    <t>Jurij Svete</t>
  </si>
  <si>
    <t>08284</t>
  </si>
  <si>
    <t>Elementni analizator CHNS/O Analyser 2400 Series II.</t>
  </si>
  <si>
    <t>2400 Series II CHNS/O Elemental Analyzer</t>
  </si>
  <si>
    <t>Po dogovoru s prof.dr. Jurijem Svetetom. Aparatura za mikroanalizo C, H, N, S v organskih spojinah je dostopna vsem potencialnim uporabnikom, glede na njihovo povpraševanje.</t>
  </si>
  <si>
    <t>Agreement with operator Prof.Dr. Jurij Svete:Phone No. +386 479 8562; E-mail: jurij.svete@fkkt.uni-lj.si</t>
  </si>
  <si>
    <t>Mikroanalize CHNS</t>
  </si>
  <si>
    <t>Elemental microanalyses</t>
  </si>
  <si>
    <t>015278</t>
  </si>
  <si>
    <t>http://www.fkkt.uni-lj.si/sl/raziskovalna-infrastruktura/enota-za-analizo-organskih-molekul/chnso/</t>
  </si>
  <si>
    <t>J. Svete</t>
  </si>
  <si>
    <t>J. Košmrlj</t>
  </si>
  <si>
    <t>Urška Lavrenčič Štangar</t>
  </si>
  <si>
    <t>Andreja Žgajnar Gotvajn</t>
  </si>
  <si>
    <t>Trg</t>
  </si>
  <si>
    <t>Krka, Lek, ipd.</t>
  </si>
  <si>
    <t>Pedagoška dejavnost</t>
  </si>
  <si>
    <t>UL FKKT</t>
  </si>
  <si>
    <t>Miha Pavšič</t>
  </si>
  <si>
    <t>Sistem za kromatografijo bioloških makromolekul, sklopljen z naprednim karakterizacijskim sistemom</t>
  </si>
  <si>
    <t>Chromatographic system for biological macromolecules coupled to an advanced characterization system</t>
  </si>
  <si>
    <t>Kromatografija bioloških makromolekul v analitičnem in preparativnem merilu in njihova karakterizacija.</t>
  </si>
  <si>
    <t>Chromatography of biological macromolecules at analytical and semipreparative scale and their characterization.</t>
  </si>
  <si>
    <t>015855, 015856</t>
  </si>
  <si>
    <t>http://www.fkkt.uni-lj.si/sl/raziskovalna-infrastruktura/enota-za-analizo-makromolekul/sistem-za-kromatografijo-bioloskih-makromolekul-sklopljen-z-naprednim-karakterizacijskim-sistemom/</t>
  </si>
  <si>
    <t>Jošt Hočevar, Tina Logonder + mentorirani diplomski in magistrski študenti</t>
  </si>
  <si>
    <t xml:space="preserve">Paket 17 </t>
  </si>
  <si>
    <t>Sistem LitesizerTM 500 omogoča določanje 6 različnih eksperimentalnih parametrov: velikosti, elektroforetske mobilnosti, zeta-potenciala in molekulske mase koloidnih delcev ter prepustnosti in lomnega količnika preiskovane raztopine.</t>
  </si>
  <si>
    <t>System LitesizerTM 500 can be used to experimentally determine 6 parameters: size, electrophoretic mobility, zeta potential and molecular mass of the colloidal particles and the transmittance and refractive index of the sample solution.</t>
  </si>
  <si>
    <t>015738</t>
  </si>
  <si>
    <t>http://www.fkkt.uni-lj.si/sl/raziskovalna-infrastruktura/enota-za-analizo-makromolekul/laserski-sistem-za-karakterizacijo-nanodelcev-v-raztopinah-in-suspenzijah-litesizertm-500/</t>
  </si>
  <si>
    <t>Sklopljen sistem za termično analizo: termogravimetrija ‒ vmesnik za shranjevanje plinskih komponent ‒ plinska kromatografija/masna spektrometrija</t>
  </si>
  <si>
    <t>Coupled system for thermal analysis: thermogravimetry ‒ gas storage interface ‒ gas chromatography/mass spectrometry</t>
  </si>
  <si>
    <t>Sklopljen sistem omogoča analizo kompleksnejših termičnih razpadov, vzorčevanje sproščenih plinov pri določeni stopnji razpada in njihovo nadaljnjo analizo s plinsko kromatografijo/masno spektrometrijo.</t>
  </si>
  <si>
    <t xml:space="preserve">Coupled system enables analysis of complex thermal decompositions, collection of the evolved gasses during different stages of thermal decomposition and their further analysis using gas chromatography/mass spectrometer. </t>
  </si>
  <si>
    <t>015928</t>
  </si>
  <si>
    <t>http://www.fkkt.uni-lj.si/sl/raziskovalna-infrastruktura/enota-za-analizo-malih-molekul/sklopljen-sistem-za-termicno-analizo/#c1228</t>
  </si>
  <si>
    <t>Nataša Čelan  Korošin (raziskovalno in pedagoško delo)</t>
  </si>
  <si>
    <t>Ultra visokoločljivostni tekočinski kromatograf s tandemsko masno spektrometrijo</t>
  </si>
  <si>
    <t>Ultra high resolution liquid chromatograph with tandem mass spectrometry</t>
  </si>
  <si>
    <t>Paket 18</t>
  </si>
  <si>
    <t>016614</t>
  </si>
  <si>
    <t>https://www.fkkt.uni-lj.si/sl/raziskovalna-infrastruktura/enota-za-analizo-makromolekul/ultra-visokolocljivostni-tekocinski-kromatograf-s-tandemsko-masno-spektrometrijo/</t>
  </si>
  <si>
    <t>Šijanec, Kraševec</t>
  </si>
  <si>
    <t>Bruker Avance NEO 600 MHz NMR spektrometer</t>
  </si>
  <si>
    <t>Bruker Avance NEO 600 MHz NMR spectrometer</t>
  </si>
  <si>
    <t>Paket 19</t>
  </si>
  <si>
    <t>Načela za uporabo inštrumentalnega časa so objavljena na spletni strani IC UL FKKT (https://www.fkkt.uni-lj.si/sl/raziskovalna-infrastruktura/enota-za-analizo-organskih-molekul/nmr-600/)</t>
  </si>
  <si>
    <t>016806</t>
  </si>
  <si>
    <t>https://www.fkkt.uni-lj.si/sl/raziskovalna-infrastruktura/enota-za-analizo-organskih-molekul/nmr-600/</t>
  </si>
  <si>
    <t>Matija Strlič</t>
  </si>
  <si>
    <t>Komore za pospešeno razgradnjo (sklop opreme)</t>
  </si>
  <si>
    <t>Accelerated degradation chamber set</t>
  </si>
  <si>
    <t>Zainteresirani uporabnik se obrne na skrbnika opreme, ki organizira izvedbo eksperimentov. Cena je odvisna od zahtevnosti eksperimentov in interpretacije podakov. Informacijo o ceni dobite od skrbnika ob dogovoru za izvedbo eksperimentov</t>
  </si>
  <si>
    <t>Interested researchers should contact the person responsible for the instrument, to agree on sample exposure and data collection and, if needed, their interpretation. The cost of use depends on the type and length of experiment and on data interpretation. Information about the cost can be obtained from the person in charge of the instrument.</t>
  </si>
  <si>
    <t>Pospešena razgradnja in testiranje materialov pod vplivom povišane temperature in/ali vlage ter svetlobe.</t>
  </si>
  <si>
    <t>Accelerated degradation and testing of materials at conditions of elevated T and RH and/or light.</t>
  </si>
  <si>
    <t>016733, 016734, 016735</t>
  </si>
  <si>
    <t>https://www.fkkt.uni-lj.si/index.php?id=785</t>
  </si>
  <si>
    <t>Strlič</t>
  </si>
  <si>
    <t>I0-012</t>
  </si>
  <si>
    <t>Bojan Šarac</t>
  </si>
  <si>
    <t>Mikrokalorimetrski sistem  TAM IV z enoto za ITC (izotermno titracijsko kalorimetrijo)</t>
  </si>
  <si>
    <t>TAM IV microcalorimeter system with ITC (isothermal titration calorimetry) unit</t>
  </si>
  <si>
    <t>Paket 20</t>
  </si>
  <si>
    <t>Zainteresirani uporabnik se obrne na skrbnika opreme, ki organizira izvedbo eksperimentov. Cena je odvisna od zahtevnosti eksperimentov in interpretacije podatkov. Informacijo o ceni dobite od skrbnika ob dogovoru za izvedbo eksperimentov.</t>
  </si>
  <si>
    <t xml:space="preserve">Merjenja toplotnih efektov pri različnih procesih (micelizacija in drugi procesi samourejanja, asociacija, mešanje,…) v vodnih in  nevodnih medijih. </t>
  </si>
  <si>
    <t>Measurements of thermal effects
 in various processes
 (micellization and other self-organizing
 processes, association, mixing,...) 
in aqueous and non-aqueous media.</t>
  </si>
  <si>
    <t>017011</t>
  </si>
  <si>
    <t>https://www.fkkt.uni-lj.si/sl/raziskovalna-infrastruktura/enota-za-analizo-malih-molekul/</t>
  </si>
  <si>
    <t>Domen Goste</t>
  </si>
  <si>
    <t>Mikrovalovni reaktorski sistem Flexiwave</t>
  </si>
  <si>
    <t>Sinteza nanodelcev oziroma spojin, sintranje trdnih delcev.</t>
  </si>
  <si>
    <t>Synthesis of nanoparticles or compounds, sintering of solid particles.</t>
  </si>
  <si>
    <t>017034</t>
  </si>
  <si>
    <t>Andraž Šuliigoj</t>
  </si>
  <si>
    <t>Jakob Kljun</t>
  </si>
  <si>
    <t>Kristalizator</t>
  </si>
  <si>
    <t>CrystalBreeder</t>
  </si>
  <si>
    <t>Po dogovoru z odgovorno osebo (prof. dr. Anton Meden) ali operaterjem doc. dr. Jakobom Kljunom</t>
  </si>
  <si>
    <t>In agreement with prof. dr. Anton Meden or operator asst. prof. Jakob Kljun</t>
  </si>
  <si>
    <t>Kristalizator CrystalBreeder vsebuje 32 mikroreaktorjev s sistemom za mešanje reakcijskih zmesi in z delovno prostornino do 250 mikrolitrov postavljenih v 8 termostatiranih komorah.
Naprava omogoča kristalizacijo malih molekul s tremi različnimi tehnikami:
Termostati omogočajo izvajanje eksperimentov kristalizacije s temperaturnimi programi območju med -15 in 150 °C z natančnostjo meritve temperature do 0,1 stopinje.
Preko modula za izhlapevanje topil in vakuumske črpalke je možno kristalizacije izvajati ob znižanem tlaku z nadzorovanim izhlapevanjem topila iz reakcijske zmesi.
Modul za parno difuzijo omogoča kristalizacijo z nadzorovanim prehajanjem par drugega topila v reakcijsko zmes.</t>
  </si>
  <si>
    <t>CrystalBreeder contains 32 microreactors with stirring modules and working volume of 250 microliters set in 8 temperature-controlled chambers. It allows small molecule crystallization experiments with three experimental techniques: Temperature controlled crystallization experiments in the range between -15 and 150 °C (+/- 0,1 °C). The evaporation module allows slow evaporation of solvents from the reactor by reducing the pressure with the use of the connected vacuum pump.  The module for vapour diffusion allows crystallization experiments with controlled diffusion vapors of a second solvent into the reaction mixture.</t>
  </si>
  <si>
    <t>017035</t>
  </si>
  <si>
    <t>Uroš Rapuš,</t>
  </si>
  <si>
    <t>Benjamin Poljanc</t>
  </si>
  <si>
    <t>Jurij Reščič</t>
  </si>
  <si>
    <t>Visokozmogljivi računalniški sistem (HPC) za izvajanje simulacij s področja kemije</t>
  </si>
  <si>
    <t>High performace computing system for simulations from chemistry field</t>
  </si>
  <si>
    <t>Računalniški sistem je namenjen simulacijam molekulske dinamike, kvantnomehanskim izračunom, molekulskemu sidranju in sorodne uporabe s podorčja kemije in kemijskega inženirstva.</t>
  </si>
  <si>
    <t xml:space="preserve">Computer sistem is used for molecular dynamic simulations, quantum mechanical calculations, molecular docking, and other uses from the field of chemistry and chemical engineering. </t>
  </si>
  <si>
    <t>017012, 017013, 017014, 017015, 017016, 017017, 017018, 017019</t>
  </si>
  <si>
    <t>https://www.fkkt.uni-lj.si/sl/raziskovalna-infrastruktura/</t>
  </si>
  <si>
    <t>1 in 4</t>
  </si>
  <si>
    <t>Člani programske skupine Fizikalna kemija</t>
  </si>
  <si>
    <t>BI-BA/24-25-036</t>
  </si>
  <si>
    <t>J1-50220</t>
  </si>
  <si>
    <t>MSCA4Ukraine  AvH ID: 1233648</t>
  </si>
  <si>
    <t>Sistem za določanje emisij plinov iz materialov</t>
  </si>
  <si>
    <t>System for determination of gas emissions from materials</t>
  </si>
  <si>
    <t>Določanje emisij plinov iz različnih materialov z mikrokomorami in ionskim kromatografom.</t>
  </si>
  <si>
    <t>Determination of gas emissions from different materials with microchambers and ion chromatograph.</t>
  </si>
  <si>
    <t>017093, 017094</t>
  </si>
  <si>
    <t>https://www.fkkt.uni-lj.si/sl/raziskovalna-infrastruktura/enota-za-dediscinsko-znanost-e-rihssi/</t>
  </si>
  <si>
    <t xml:space="preserve">Jernej Iskra </t>
  </si>
  <si>
    <t>In situ ATR IR spektrometer s potopno sondo</t>
  </si>
  <si>
    <t>In situ ATR IR spectrometer with probe for liquid phase</t>
  </si>
  <si>
    <t>Paket 21</t>
  </si>
  <si>
    <t>Po dogovoru z odgovorno osebo (prof. dr. Jernej Iskra)</t>
  </si>
  <si>
    <t>In agreement with prof. dr. Jernej Iskra</t>
  </si>
  <si>
    <t>ATR IR spektrometer za spremljanje reakcij in analizo pretovrb v realnem času.</t>
  </si>
  <si>
    <t>ATR IR spectrometer for analysis of reaction mixtures in real time.</t>
  </si>
  <si>
    <t>017303</t>
  </si>
  <si>
    <t>https://fkkt.uni-lj.si/raziskovalna-infrastruktura/enota-za-analizo-organskih-molekul</t>
  </si>
  <si>
    <t>Jernej Iskra</t>
  </si>
  <si>
    <t>PRJ-60038</t>
  </si>
  <si>
    <t>Griša Prinčič</t>
  </si>
  <si>
    <t>GC-0003</t>
  </si>
  <si>
    <t>Lev Matoh</t>
  </si>
  <si>
    <t>Analizator celokupnega organskega ogljika Shimadzu TOC-L CPN FA</t>
  </si>
  <si>
    <t>Shimadzu Total Organic Carbon analyzer TOC-L CPN FA</t>
  </si>
  <si>
    <t>Po dogovoru z odgovorno osebo</t>
  </si>
  <si>
    <t>By agreement with the responsible person</t>
  </si>
  <si>
    <t>Določanje celokupnega organskega ogljikaje pomembna analiza pri določanju kvalitete vode ter za kontrolo pri čiščenju odpadnih in procesnih vod. Naprava omogoča določevanje tudi zelo nizkih koncentracij organskega ogljika (50 µg/L) kar je pomembno pri spermljanju razgradnje organskih spojin v deionizirani vodi, hkrati pa zagotavlja, da lahko trdimo, da je večina organskih spojin v raztopini res pretvorjena v anorganske spojine - predvsem CO2 in vodo. Sam sistem ima tudi modul za določanje celokupnega organskega ogljika v trdnih vzrocih, recimo v zemlji.</t>
  </si>
  <si>
    <t>Determining Total Organic Carbon (TOC) is an important analysis for assessing water quality and for controlling the treatment of wastewater and process water. The device allows for the determination of very low concentrations of organic carbon (50 µg/L), which is crucial for monitoring the degradation of organic compounds in deionized water, while also ensuring that the majority of organic compounds in the solution are indeed converted into inorganic compounds - primarily CO2 and water. The system also includes a module for determining total organic carbon in solid samples.</t>
  </si>
  <si>
    <t>017291</t>
  </si>
  <si>
    <t>https://fkkt.uni-lj.si/raziskovalna-infrastruktura/enota-za-analizo-malih-molekul</t>
  </si>
  <si>
    <t>Programski skupini: P1-0134, P1-0418</t>
  </si>
  <si>
    <t>člani programskih skupin</t>
  </si>
  <si>
    <t>J2-4444, J2-4441, N2-0310</t>
  </si>
  <si>
    <t>člani projektnih skupin</t>
  </si>
  <si>
    <t>Irena Kralj Cigić</t>
  </si>
  <si>
    <t>Sklop prenosne opreme za karakterizacijo površin materialov kulturne dediščine</t>
  </si>
  <si>
    <t>Portable equipment for surface characterisation of heritage materials</t>
  </si>
  <si>
    <t>Karakterizacija površin različnih materialov z digitalnim mikroskopom in FTIR spektrometrom.</t>
  </si>
  <si>
    <t>Characterisation of surface of different materials with digital microscope and FTIR spectrometer.</t>
  </si>
  <si>
    <t>017306, 017202</t>
  </si>
  <si>
    <t>https://fkkt.uni-lj.si/sl/raziskovalna-infrastruktura/enota-za-dediscinsko-znanost-e-rihssi/</t>
  </si>
  <si>
    <t>ARRS projekti: N1-0250, N1-0271, N1-0241, N1-0228, J4-3085, J7-50226, J7-50093</t>
  </si>
  <si>
    <t>EU projekti: HEFP-E-RIHS IP, HEFP-ARCHE, HEFP-GREENART</t>
  </si>
  <si>
    <t>Janez Cerkovnik</t>
  </si>
  <si>
    <t>Plinski kromatograf z masno selektivnim detektorjem (GC-MSD)</t>
  </si>
  <si>
    <t>Gas Chromatograph with Mass Selective  Detector (GC-MSD)</t>
  </si>
  <si>
    <t>Zainteresirani uporabnik se obrne na skrbnika opreme, ki organizira izvedbo eksperimentov in po potrebi poskrbi za interpretacijo dobljenih podatkov. Za uporabnike z UL FKKT je storitev brezplačna, drugi uporabniki plačajo stroške snemanja in interpretacije. Cena je odvisna od načina senamnja in zahtevnosti interpretacije. Informacijo o ceni dobite od skrbnika ob dogovoru za izvedbo eksperimentov.</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</si>
  <si>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dependent on the data collection parameters and the difficulty of the interpretation. The information on the price is obtained fom the caretaker before the agreement for data collection.</t>
  </si>
  <si>
    <t>Oprema je namenjena raziskovalcem za določanje sestave vzorcev, čistoče in identifikaciji na osnovi masnega spektra spojin v vzorcu.</t>
  </si>
  <si>
    <t>The equipment is intended for researchers to determine the composition of samples, purity and identification based on the mass spectrum of compounds in the sample.</t>
  </si>
  <si>
    <t>017315</t>
  </si>
  <si>
    <t>prof. Košmrlj</t>
  </si>
  <si>
    <t>prof. Svete</t>
  </si>
  <si>
    <t>prof. Iskra</t>
  </si>
  <si>
    <t>San Hadži</t>
  </si>
  <si>
    <t>Sistem za izotermno titracijsko kalorimetrijo</t>
  </si>
  <si>
    <t>System for isothermal titration calorimetry</t>
  </si>
  <si>
    <t>Po dogovoru z odgovorno osebo.</t>
  </si>
  <si>
    <t>By agreement with the responsible person.</t>
  </si>
  <si>
    <t>Spremljanje toplotnih efektov pri vezanju (bio)molekul v raztopini.</t>
  </si>
  <si>
    <t>Monitoring of heat effects accompanying the binding of (bio)molecules in solution.</t>
  </si>
  <si>
    <t>017383</t>
  </si>
  <si>
    <t>https://fkkt.uni-lj.si/raziskovalna-infrastruktura/</t>
  </si>
  <si>
    <t>J1-50026</t>
  </si>
  <si>
    <t>J1-60006</t>
  </si>
  <si>
    <t>Martin Gazvoda</t>
  </si>
  <si>
    <t>007</t>
  </si>
  <si>
    <t>Marjan Marinšek</t>
  </si>
  <si>
    <t>Visokoločljivostni vrstični elektronski mikroskop na poljsko emisijo (FE_SEM)</t>
  </si>
  <si>
    <t>High resolution field emission electron microscope (FE_SEM)</t>
  </si>
  <si>
    <t>Načela za uporabo inštrumentalnega časa so objavljena na spletni strani IC UL FKKT (https://fkkt.uni-lj.si/raziskovalna-infrastruktura/enota-za-analizo-malih-molekul)</t>
  </si>
  <si>
    <t>Services are available to all subject to previous notice. Details can be found at (https://fkkt.uni-lj.si/raziskovalna-infrastruktura/enota-za-analizo-malih-molekul)</t>
  </si>
  <si>
    <t>Oprema je namenjena raziskovalcem za opazovanje površine vzorcev (SE, BSE, EDX) na mikro in nano nivoju</t>
  </si>
  <si>
    <t>The equipment enables the determination of samples' microstructure (SE, BSE, EDX) on micro- and nano-level</t>
  </si>
  <si>
    <t>017566</t>
  </si>
  <si>
    <t>P1-0175 </t>
  </si>
  <si>
    <t>Marjan Marinšek, Tina Skalar</t>
  </si>
  <si>
    <t>Boštjan Žener, Marija Zupančič</t>
  </si>
  <si>
    <t>J1-4415</t>
  </si>
  <si>
    <t>Ula Putar, Tina Skalar</t>
  </si>
  <si>
    <t>N2-0298 </t>
  </si>
  <si>
    <t>Aleš Podgornik</t>
  </si>
  <si>
    <t>pedagoško delo - vaje</t>
  </si>
  <si>
    <t>operater FE-SEM, asistent</t>
  </si>
  <si>
    <t>BI-HR/25-27-008 </t>
  </si>
  <si>
    <t>Tina Skalar</t>
  </si>
  <si>
    <t>P1-0418</t>
  </si>
  <si>
    <t>Andraž Šuligoj</t>
  </si>
  <si>
    <t>Elektrokinetični analizator za analizo trdnih površin</t>
  </si>
  <si>
    <t>Electrokinetic Analyzer for Solid Surface Analysis</t>
  </si>
  <si>
    <t>Paket 22</t>
  </si>
  <si>
    <t>Po dogovoru s skrbnikom.</t>
  </si>
  <si>
    <t>By agreement with the administrator.</t>
  </si>
  <si>
    <t>Določanje zeta potenciala (ZP) na površini trdnih (planarnih) vzorcev. Merjenje ZP makro delcev (&gt;25 µm). Spremljanje kinetike adsorpcije in desorpcije na površini trdnih snovi (odzivni čas: 200 ms).</t>
  </si>
  <si>
    <t>Determination of the zeta potential (ZP) at the surface of solid (planar) samples. Measurement of ZP of macro particles (&gt;25 µm). Monitoring of adsorption and desorption kinetics on the surface of solids (response time: 200 ms).</t>
  </si>
  <si>
    <t>017611</t>
  </si>
  <si>
    <t>Nejc Petek</t>
  </si>
  <si>
    <t>Visoko zmogljiv FluoroMax Plus fluorometer</t>
  </si>
  <si>
    <t>FluoroMax Plus Steady State and Lifetime Spectrofluorometer</t>
  </si>
  <si>
    <t>Oprema je dostopna po dogovoru s skrbnikom opreme.</t>
  </si>
  <si>
    <t>The equipment is available after consultation with the equipment manager.</t>
  </si>
  <si>
    <t>Visoko zmogljiv spektrometer za merjenje statične fluorescence, fosforescence in življenjske dobe fluorescence in fosforescence je vrhunski fotoluminiscenčni spektrometer z modularno zasnovo in popolnoma avtomatizirano strojno opremo. Sposoben je izvajati ogromno različnih meritev v stanju dinamičnega ravnovesja in časovno ločenih meritev z izjemno prilagodljivostjo tako v spektralnem (UV/VIS do NIR) kot tudi časovnem območju (od ps do ms).</t>
  </si>
  <si>
    <t>The high-performance spectrometer for static fluorescence, phosphorescence, fluorescence and phosphorescence lifetime measurements is a state-of-the-art photoluminescence spectrometer with a modular design and fully automated hardware. It is capable of performing a variety of steady-state and time-resolved measurements with exceptional flexibility in both the spectral (UV/VIS to NIR) and temporal (ps to ms) ranges.</t>
  </si>
  <si>
    <t>017877</t>
  </si>
  <si>
    <t xml:space="preserve">https://fkkt.uni-lj.si/raziskovalna-infrastruktura/enota-za-analizo-organskih-molekul </t>
  </si>
  <si>
    <t>P1-0048, P1-0140</t>
  </si>
  <si>
    <t>Sistem za izvedbo pripravljalnih in zaključnih procesov proizvodnje rekombinantnih proteinov v laboratorijskem merilu</t>
  </si>
  <si>
    <t>Laboratory system for upstream and downstream processes in recombinant protein production</t>
  </si>
  <si>
    <t>Predhodni dogovor s skrbnico opreme. Možna je tudi uporaba posameznih sklopov opreme.</t>
  </si>
  <si>
    <t>Contact the person responsible for the instrument.</t>
  </si>
  <si>
    <t>Sistem sestavljajo 4 sklopi: avtoklav, laboratorijski stresalnik za gojenje mikroorganizmov, naprava za verižno reakcijo s polimerazo in Dewarjeva posoda za shranjevanje trajnih kultur sesalskih celic.</t>
  </si>
  <si>
    <t>The system consists of an autoclave, a thermostated laboratory shaker for the cultivation of microorganisms, a thermocycler and a Dewar flask for the preservation of mammalian cell stocks.</t>
  </si>
  <si>
    <t>017787, 017794, 017804, 017805</t>
  </si>
  <si>
    <t>raziskovalno delo</t>
  </si>
  <si>
    <t>člani Katedre za biokemijo</t>
  </si>
  <si>
    <t>asistenti, tehniki, diplomanti 1. in 2. stopnje</t>
  </si>
  <si>
    <t>P1-0230, P1-0179, P1-0134, P1-0201</t>
  </si>
  <si>
    <t>Avtomatiziran sistem za sintezo peptidov</t>
  </si>
  <si>
    <t>Automated peptide synthesizer</t>
  </si>
  <si>
    <t>Oprema je dostopna po predhodnem dogovoru s skrbnikom opreme.</t>
  </si>
  <si>
    <t>Equipment is available by prior arrangement with the equipment administrator.</t>
  </si>
  <si>
    <t xml:space="preserve">Instrument omogoča sintezo krajših in daljših peptidov, tudi manjših proteinov, s točno določenim aminokislinskim zaporedjem. Sinteza temelji na metodi sinteze peptidov na trdnem nosilcu (SPPS, angl. solid-phase peptide synthesis) in je avtomatizirana. Instrument po vnaprej določenem zaporedju dodaja ustrezno zaščitene aminokisline v sekvenco peptida, ki ga je mogoče pripraviti v merilu od 100 mg do 1 grama.  </t>
  </si>
  <si>
    <t>The instrument enables the synthesis of short and longer peptides, including small proteins, with a precisely defined amino acid sequence. It employs the solid-phase peptide synthesis method (SPPS), which is automated. The instrument sequentially adds appropriately protected amino acids to the growing peptide chain, following a predetermined sequence. It supports synthesis at a scale of 100 mg to 1 gram.</t>
  </si>
  <si>
    <t>017748</t>
  </si>
  <si>
    <t>U. Barbič, A. Jenko, M. Gazvoda</t>
  </si>
  <si>
    <t>S. Hadži</t>
  </si>
  <si>
    <t>J3-60057</t>
  </si>
  <si>
    <t>V. Župunski</t>
  </si>
  <si>
    <t>tržni projekt</t>
  </si>
  <si>
    <t>M. Gazvoda</t>
  </si>
  <si>
    <t>P2-0191, P1-0201, P1-0179, P1-0175, P1-0153</t>
  </si>
  <si>
    <t>Ula Putar</t>
  </si>
  <si>
    <t>Infrardeči spektrometer s Fourierovo transformacijo in mikroskopom (FTIR mikroskop)</t>
  </si>
  <si>
    <t>Fourier Transform Infrared Microscope (FTIR microscope)</t>
  </si>
  <si>
    <t>Bruker Lumos II je samostoječ FTIR slikovni mikroskop z visoko zmogljivostjo v kateremkoli merilnem načinu (transmisija, refleksija ali ATR) in vključuje tri detektorje: MCT detektor, hlajen s tekočim dušikom, termoelektrično hlajen MCT detektor ter FPA ('Focal Plane Array') detektor. Naprava omogoča analizo vzorcev različnih velikosti, omogoča pa tudi direktno vstavitev večjih vzorcev na mizico. Naprava omogoča najrazličnejše aplikacije kot so analiza in identifikacija premazov, mikroplastike ter različnih drugih polimerov, aplikacije v umetnosti in kulturni dediščini, farmacevtski industriji, slikanje tkiv ter analizo diamantov in drugih kamnov.</t>
  </si>
  <si>
    <t>The Bruker Lumos II is an FTIR imaging microscope with high performance in any measurement mode (transmission, reflection or ATR) and comprises three detectors: a liquid nitrogen cooled MCT detector, a thermoelectrically cooled MCT detector and a FPA detector ('Focal Plane Array'). The device enables samples of different sizes to be analysed and also allows larger samples to be placed directly on the stage. The instrument enables a variety of applications such as the analysis and identification of coatings, microplastics and various other polymers, applications in art and cultural heritage, in the pharmaceutical industry, in tissue imaging and in the analysis of diamonds and other stones.</t>
  </si>
  <si>
    <t>017790</t>
  </si>
  <si>
    <t>Mark Starin/Janja Novak</t>
  </si>
  <si>
    <t>MR-54975</t>
  </si>
  <si>
    <t>Barbara Klun</t>
  </si>
  <si>
    <t>Z1-60166</t>
  </si>
  <si>
    <t>Industrijski projekt - meritve za NIB</t>
  </si>
  <si>
    <t>Janja Novak/Mark Starin</t>
  </si>
  <si>
    <t>Oprema za olfaktometrično analizo</t>
  </si>
  <si>
    <t>Olfactometric Analysis Equipment</t>
  </si>
  <si>
    <t>Oprema za olfaktometrično analizo omogoča analizo hlapnih spojin s plinsko kromatografijo v povezavi z masnospektrometrično in olfaktometrično detekcijo. Sistem omogoča direkten vnos vzorca preko injektorja ali preko termične desorbcije.</t>
  </si>
  <si>
    <t>Equipment for olfactometric analysis enable the analysis of volatile compounds by gas chromatography in combination with mass spectrometric and olfactometric detection. The system allows direct sample introduction via the injector or via thermal desorption.</t>
  </si>
  <si>
    <t>017788</t>
  </si>
  <si>
    <t>https://www.fkkt.uni-lj.si/sl/raziskovalna-infrastruktura/enota-za-dediscinsko-znanost-e-rihssi</t>
  </si>
  <si>
    <t>Jakob Kljun, Marta Počkaj</t>
  </si>
  <si>
    <t>30698, 29397</t>
  </si>
  <si>
    <t>Elektronski difraktometer</t>
  </si>
  <si>
    <t>Electron diffractometer</t>
  </si>
  <si>
    <t>3D Elektronski difraktometer XtaLAB Synergy-ED je opremljen z elektronsko puško z LaB6 filamentom (energija elektronov do 200 keV), tristopenjskim sistemom kondenzatorskih leč in visokoločljivostnim HyPix-ED detektorjem ter goniometrom z rotacijo 160 °. Naprava  omogoča zbiranje uklonskih podatkov različnih vrst kristaliničnih vzorcev pri zelo nizki dozi (npr. MOFi, makromolekule, keramike ipd.); velikost delcev ne sme presegati 1 mikrometra. Možen je krio-prenos vzorcev, snemanje pri nizki temperaturi. Omogočena je tudi EDS analiza. Dobljeni uklonski podatki omogočajo izvedbo strukturne analize in objavo strukturnih podatkov v znanstveni literaturi.</t>
  </si>
  <si>
    <t>3D electron diffractometer XtaLAB Synergy-ED is equipped with electron gun with LaB6 filament (electron energy up to 200 keV), three-stage electron-optical condenser system and high-sensitivity hybrid pixel array detector, HyPix-ED, as well as with goniometer with single rotation axis with 160 ° total range. The instrument enables the ultra-low-dose diffraction data collection of different crystalline materials (e.g. MOFs, macromolecules, ceramics etc.). Cryo-transfer and low temperature measurement is also possible. An EDS analyzer is also attached enabling elemental analysis. From the diffraction data, a structural analysis is possible yielding the publishable results. </t>
  </si>
  <si>
    <t>018095</t>
  </si>
  <si>
    <t>P-0175</t>
  </si>
  <si>
    <t xml:space="preserve">Anton Meden </t>
  </si>
  <si>
    <t>Jakob Kljun,</t>
  </si>
  <si>
    <t>Marta Počkaj</t>
  </si>
  <si>
    <t>Kemijsko oslikovanje s površinsko desorpcijo in visokoločljivostnim masnim spektrometrom na čas preleta s tekočinskim kromatografom (DESI - LC - ToF)</t>
  </si>
  <si>
    <t>DESI Q TOF omogoča molekulsko oslikovanje površin z odlično selektivnostjo in 10 um ločljivostjo. Tehnika deluje pri atmosferskem tlaku in je neporušna, zato je primerna za histološke, forenzične, dediščinske in druge kompleksne vzorce.</t>
  </si>
  <si>
    <t>DESI Q TOF enables molecular imaging of surfaces with excellent selectivity and 10 um resolution. The technique operates at atmospheric pressure and is nondestructive, making it suitable for histological, forensic, heritage and other complex samples.</t>
  </si>
  <si>
    <t>017930</t>
  </si>
  <si>
    <t>ARIS projekti: J7-50233, J7-50226, N1-250, J7-50093</t>
  </si>
  <si>
    <t>sofinancer</t>
  </si>
  <si>
    <t>KI</t>
  </si>
  <si>
    <t>018207</t>
  </si>
  <si>
    <t>P1-0230, P1-0179, P1-0201</t>
  </si>
  <si>
    <t>QTOF masni spektrometer sklopljen z LC</t>
  </si>
  <si>
    <t>Liquid Chromatography coupled with Mass Spectrometry Quadrupole Time-of-Flight (LC-MS QTOF)</t>
  </si>
  <si>
    <t>Paket 23</t>
  </si>
  <si>
    <t>Sistem LC-MS QTOF je predvsem namenjen  kvalitativni in kvantitativni analizi biomolekul, kot so to peptidi in proteini. Združuje kromatografsko ločevanje z visokoločljivostno masno spektrometrijo (HRMS), kar omogoča natančno strukturno  karakterizacijo kompleksnih biomolekul, večjih  kompleksnih struktur.</t>
  </si>
  <si>
    <t>The LC–MS QTOF system is primarily designed for the qualitative and quantitative analysis of large biomolecules, including peptides and proteins. By integrating chromatographic separation with high-resolution mass spectrometry (HRMS), it enables comprehensive molecular characterization of complex biomolecular samples.</t>
  </si>
  <si>
    <t>018188</t>
  </si>
  <si>
    <t>M. Lukšič</t>
  </si>
  <si>
    <t xml:space="preserve"> P1-0230</t>
  </si>
  <si>
    <t>David Ross Jansen-van Vuuren</t>
  </si>
  <si>
    <t>Pretočni reaktor za devteriranje</t>
  </si>
  <si>
    <t>H-Cube® Advance</t>
  </si>
  <si>
    <t>Oprema bo uporabljena za testiranje imobiliziranih katalizatorjev, ki se razvijajo za deuteriranje organskih spojin v sistemu s kontinuiranim pretokom, ki uporablja plin D2 (proizveden z elektrolizo D2O) ali D2O kot vir D.</t>
  </si>
  <si>
    <t>The equipment will be used for testing immobilized catalysts being developed for the deuteration of organic compounds in continuous flow system which uses D2 gas (generated by electrolysis of D2O) or D2O as source of D.</t>
  </si>
  <si>
    <t>018260</t>
  </si>
  <si>
    <t>P1-0230 </t>
  </si>
  <si>
    <t>J7-50041 </t>
  </si>
  <si>
    <t xml:space="preserve">Člani projekta J7-50041 </t>
  </si>
  <si>
    <t>Instrument za določanje stabilnosti proteinov</t>
  </si>
  <si>
    <t>Instrument for determining protein stability</t>
  </si>
  <si>
    <t>Instrument za določanje stabilnosti proteinov NanoTemper Prometheus Panta omogoča celovito karakterizacijo temperaturne konformacijske in koloidne stabilnosti proteinov. Združuje nano-diferenčno dinamično fluorimetrijo (nanoDSF) za spremljanje razvijanja proteinov pri povišani temperaturi preko merjenja intrinzične fluorescence triptofanskih ostankov ter statičnega (SLS) in dinamičnega sipanja svetlobe (DLS) za spremljanje velikosti delcev. SLS omogoča določitev temperature začetka agregacije, DLS pa hidrodinamski radij in distribucijo velikosti delcev. Te tehnike skupaj omogočajo multidimenzionalni vpogled v stabilnost vzorcev, ki je pomembna pri karakterizaciji proteinskih vzorcev za raziskave, proteinskem inženiringu in kontroli kvalitete.</t>
  </si>
  <si>
    <t>The NanoTemper Prometheus Panta instrument for determining protein stability enables comprehensive characterization of the thermal conformational and colloidal stability of proteins. It combines nano-differential scanning fluorimetry (nanoDSF) to monitor protein unfolding at elevated temperatures by measuring the intrinsic fluorescence of tryptophan residues, with static (SLS) and dynamic light scattering (DLS) to track particle size. SLS allows determination of the aggregation onset temperature, while DLS provides the hydrodynamic radius and particle size distribution. Together, these techniques offer a multidimensional insight into sample stability, which is essential for the characterization of protein samples in research, protein engineering, and quality control.</t>
  </si>
  <si>
    <t>018198</t>
  </si>
  <si>
    <t>https://fkkt.uni-lj.si/raziskovalna-infrastruktura/enota-za-analizo-makromolekul</t>
  </si>
  <si>
    <t>Zala Jenko</t>
  </si>
  <si>
    <t>Polona Žnidaršič Plazl</t>
  </si>
  <si>
    <t>Namizni NMR spektrometer s pretočno celico</t>
  </si>
  <si>
    <t>Benchtop NMR spectrophotometer with a flow-through cell</t>
  </si>
  <si>
    <t>Po dogovoru z odgovorno osebo (prof. dr. Polona Žnidaršič Plazl)</t>
  </si>
  <si>
    <t>In agreement with prof. dr. Polona Žnidaršič Plazl</t>
  </si>
  <si>
    <t xml:space="preserve">NMR sistem omogoča kontinuirno spremljanje različnih (bio)kemijskih reakcij v realnem času. </t>
  </si>
  <si>
    <t xml:space="preserve">The NMR system enables continuous and real-time monitoring of various (bio)chemical reactions. </t>
  </si>
  <si>
    <t>018206</t>
  </si>
  <si>
    <t>MSCA DN GreenDigiPharma</t>
  </si>
  <si>
    <t>Marko Božinović</t>
  </si>
  <si>
    <t>Horizon Europe FlowCat</t>
  </si>
  <si>
    <t>Patrik Hlebanja</t>
  </si>
  <si>
    <t>Dvokanalni velikostno izključitveni kromatograf z večdetektorskim sistemom</t>
  </si>
  <si>
    <t>Določanje molskih mas polimerov</t>
  </si>
  <si>
    <t>Determination of the molar mass of polymers</t>
  </si>
  <si>
    <t>018286</t>
  </si>
  <si>
    <t>https://fkkt.uni-lj.si/raziskovalna-infrastruktura/enota-za-dediscinsko-znanost</t>
  </si>
  <si>
    <t xml:space="preserve">P1-0134 </t>
  </si>
  <si>
    <t>Nataša Čelan Korošin</t>
  </si>
  <si>
    <t>Sistem za termično analizo: TGA/DSC3+ in DSC5+</t>
  </si>
  <si>
    <t>Thermal analysis system: Mettler Toledo TGA/DSC3+ in Mettler Toledo DSC5+</t>
  </si>
  <si>
    <t>Zainteresirani uporabnik se obrne na skrbnika opreme, ki organizira izvedbo eksperimentov. Cena je odvisna od zahtevnosti eksperimentov in interpretacije podakov. Informacijo o ceni dobite od skrbnika ob dogovoru za izvedbo eksperimentov.</t>
  </si>
  <si>
    <t>Interested researchers should contact the person responsible for the instrument. The cost of use depends on the complexity of the experiment and on data interpretation. Information about the cost can be obtained from the person in charge of the instrument.</t>
  </si>
  <si>
    <t>Čelan Korošin, Cerc Korošec</t>
  </si>
  <si>
    <t>Monitoring sinteze produkta v proizvodnji</t>
  </si>
  <si>
    <t>Fenolit d.d. sintetične smole in mase, Borovnica</t>
  </si>
  <si>
    <t>Meritve toplotne kapacitete</t>
  </si>
  <si>
    <t>UM FS,prof. Kokol</t>
  </si>
  <si>
    <t xml:space="preserve">Kemijski inštitut </t>
  </si>
  <si>
    <t>P1-0005</t>
  </si>
  <si>
    <t>Naumoska Katerina</t>
  </si>
  <si>
    <t>34548</t>
  </si>
  <si>
    <t>Tekočinski kromatograf HPLC</t>
  </si>
  <si>
    <t>Liquid chromatograph HPLC</t>
  </si>
  <si>
    <t>Usposobljeni uporabniki sistema dostopajo do le-tega po predhodnem medsebojnem dogovoru in z dovoljenjem skrbnika sistema.</t>
  </si>
  <si>
    <t>Qualified users access to the system by a previous mutual agreement and with the permission of the system manager.</t>
  </si>
  <si>
    <t>Analitika organskih analitov, sistem je prednostno namenjen separacijam na osnovi reverzne faze.</t>
  </si>
  <si>
    <t xml:space="preserve">Analytics of organic analytes. The primary system purpose are reversed-phase separations. </t>
  </si>
  <si>
    <t>KI 13516, KI 13516/1</t>
  </si>
  <si>
    <t>https://www.ki.si/odseki/d04-odsek-za-analizno-kemijo/l06-laboratorij-za-prehrambeno-kemijo/oprema/</t>
  </si>
  <si>
    <t>/</t>
  </si>
  <si>
    <t/>
  </si>
  <si>
    <t>P4-0176</t>
  </si>
  <si>
    <t xml:space="preserve">Mohorčič Martina </t>
  </si>
  <si>
    <t>Kromatografski sistem za čiščenje peptidov in proteinov</t>
  </si>
  <si>
    <t>Chromatographic system for purification of peptides and proteins</t>
  </si>
  <si>
    <t>Programi,  projekti ARRS</t>
  </si>
  <si>
    <t>Opremo lahko uporabljajo usposobljeni operaterji ali pa separacijo izvede tehnik odseka D-12.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</si>
  <si>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</si>
  <si>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</si>
  <si>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Äkta - chromatographic system for protein purification with programmable injector and fraction collector</t>
  </si>
  <si>
    <t>KI 17275, KI 15656, KI 15656/1</t>
  </si>
  <si>
    <t>https://www.ki.si/odseki/d12-odsek-za-sintezno-biologijo-in-imunologijo/oprema/</t>
  </si>
  <si>
    <t>Tina Strmljan</t>
  </si>
  <si>
    <t>I0-0003</t>
  </si>
  <si>
    <t>Ajasja Ljubetič</t>
  </si>
  <si>
    <t>N1-0377</t>
  </si>
  <si>
    <t>Roman Jerala</t>
  </si>
  <si>
    <t>LoopofFun ID 101070817</t>
  </si>
  <si>
    <t>Helena Gradišar</t>
  </si>
  <si>
    <t>Mohorčič Martina</t>
  </si>
  <si>
    <t>23939</t>
  </si>
  <si>
    <t xml:space="preserve">Laboratorijski SAXS sistem - difraktometer za sipanje rentgenske svetlobe pod nizkimi koti </t>
  </si>
  <si>
    <t>SAXS - small-angle X-ray scattering system</t>
  </si>
  <si>
    <t>Paket 18, Programi, projekti ARRS in/ali EU</t>
  </si>
  <si>
    <t xml:space="preserve">Analiza velikosti in oblike delcev na nanometrski skali v trdnem ali tekočem agregatnem stanju bioloških in nebioloških vzorcev. Pri preučevanju bioloških makromolekul omogoča študij strukture in njene konformacijske dinamike pod fiziološko relevantnimi pogoji. </t>
  </si>
  <si>
    <t>Analysis of particle size and shape on a nanometer scale in the solid or liquid state of biological and non-biological samples. In the study of biological macromolecules, it enables the study of structure and its conformational dynamics under physiologically relevant conditions.</t>
  </si>
  <si>
    <t>2019/149</t>
  </si>
  <si>
    <t>LoopOfFun ID 101070817</t>
  </si>
  <si>
    <t>P1-0242</t>
  </si>
  <si>
    <t>Janez Plavec</t>
  </si>
  <si>
    <t>Križman Mitja</t>
  </si>
  <si>
    <t>HPLC sistem 
(HPLC-PDA-FL-CAD-ECD)</t>
  </si>
  <si>
    <t>HPLC system 
(HPLC-PDA-FL-CAD-ECD)</t>
  </si>
  <si>
    <t>KI 15340</t>
  </si>
  <si>
    <t>2015/138</t>
  </si>
  <si>
    <t>P2-0393</t>
  </si>
  <si>
    <t>Bele Marjan</t>
  </si>
  <si>
    <t>Mikroskop na atomsko silo / vrstični tunelski mikroskop z elektrokemijsko celico</t>
  </si>
  <si>
    <t>MultiMode V Scanning Probe Microscope (Veeco Instruments Inc.)</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</si>
  <si>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</si>
  <si>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</si>
  <si>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</si>
  <si>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</si>
  <si>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KI 9798, KI 9798/1, KI 9798/2, KI 9797, KI 9797/1</t>
  </si>
  <si>
    <t>https://www.ki.si/odseki/d10-odsek-za-kemijo-materialov/elektronska-mikroskopija-in-katalizatorji/elektronska-mikroskopija/</t>
  </si>
  <si>
    <t>KI - D10: Angelja Kjara Surca, Pedro Martins, Milena Martins</t>
  </si>
  <si>
    <t xml:space="preserve"> P2-0423</t>
  </si>
  <si>
    <t>KI - D10: Matěj Hývl</t>
  </si>
  <si>
    <t>Benčina Mojca</t>
  </si>
  <si>
    <t>Večnamenski kinetični optični čitalec mikrotiterskih plošč</t>
  </si>
  <si>
    <t>Plater reader</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</si>
  <si>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</si>
  <si>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</si>
  <si>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</si>
  <si>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</si>
  <si>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KI 7526, KI 7526/1</t>
  </si>
  <si>
    <t>J3-60061</t>
  </si>
  <si>
    <t>Vid Jazbec</t>
  </si>
  <si>
    <t>Arvind Gupta</t>
  </si>
  <si>
    <t>J3-60056</t>
  </si>
  <si>
    <t>Iva Hafner Bratkovič</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</si>
  <si>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</si>
  <si>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</si>
  <si>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</si>
  <si>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</si>
  <si>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</si>
  <si>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</si>
  <si>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KI 8391, KI 8391/1, KI 8391/2,KI 8391/3,KI 8391/4,KI 8391/5</t>
  </si>
  <si>
    <t>Sistem za gojenje živali za delo s patogeni drugega varnostnega razreda: Modul opreme za anestezijo, Lumi-Box, 1.sklop</t>
  </si>
  <si>
    <t xml:space="preserve">The laboratory for exerimental animals for work with pathogens second security class: anesthesia, Lumi-Box, 1. part
 </t>
  </si>
  <si>
    <t>Uporaba opreme je omejena in je možna samo po dogovoru.</t>
  </si>
  <si>
    <t>Use of equipment is limited and is only possible by appointment.</t>
  </si>
  <si>
    <t>Gojenje eksperimentalnih živali.</t>
  </si>
  <si>
    <t xml:space="preserve">Hausing of experimental animals.
Growing experimental animals.
</t>
  </si>
  <si>
    <t>KI 10530, KI 10276, KI 9998</t>
  </si>
  <si>
    <t>GC-0005</t>
  </si>
  <si>
    <t>Vida Forstnerič</t>
  </si>
  <si>
    <t>P1-0391</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</si>
  <si>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</si>
  <si>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</si>
  <si>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</si>
  <si>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</si>
  <si>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</si>
  <si>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</si>
  <si>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</si>
  <si>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KI 9359</t>
  </si>
  <si>
    <t>https://www.ki.si/index.php?id=704</t>
  </si>
  <si>
    <t>-</t>
  </si>
  <si>
    <t>dr. Simon Caserman</t>
  </si>
  <si>
    <t>Industrija</t>
  </si>
  <si>
    <t>Dražić Goran</t>
  </si>
  <si>
    <t>02556</t>
  </si>
  <si>
    <t>Supermikroskop HR TEM (Jeol)</t>
  </si>
  <si>
    <t xml:space="preserve">ARSTEM - Atomic resolution Cs corrected scanning transmission electron microscope </t>
  </si>
  <si>
    <t>Programi, projekti ARRS in/ali  tržni presežek</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</si>
  <si>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</si>
  <si>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</si>
  <si>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</si>
  <si>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</si>
  <si>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KI 13393</t>
  </si>
  <si>
    <t>P2―0393, P2 - 0421, P2 - 0423</t>
  </si>
  <si>
    <t>Elena Tchernishova, Francisco Ruiz Zepeda, Goran Dražić, Rabail Abbasi, Lazar Bijelić, Nemanja Latas</t>
  </si>
  <si>
    <t>P2-0084</t>
  </si>
  <si>
    <t>Sorour Parapari, Sandra Drev, Vinko Sršan</t>
  </si>
  <si>
    <t>P2-0091</t>
  </si>
  <si>
    <t>Nina Daneu</t>
  </si>
  <si>
    <t>Andreja Benčan Golob, Mojca Otoničar, Katarina Žiberna</t>
  </si>
  <si>
    <t>Ostali operaterji iz IJS</t>
  </si>
  <si>
    <t>P2 0089 Darko Makovec, P2-0082 Janez Zavašnik, P-0099 Maja Remškar</t>
  </si>
  <si>
    <t>Periodično vzdrževanje mikroskopa</t>
  </si>
  <si>
    <t>Segrevalno-napetostni nosilec za vzorce</t>
  </si>
  <si>
    <t>Protochips Fusion in situ nosilec za vzorce</t>
  </si>
  <si>
    <t>Programi, projekti ARRS, trg</t>
  </si>
  <si>
    <t>In situ nosilec za vzorce je dodatek k ARSTEM mikroskopu (ga ni mogoče uporabljati ločeno), zato zanj veljajo enaka pravila kot za zgoraj opisano opremo.</t>
  </si>
  <si>
    <t>In situ sample holder is just an attachment to the ARSTEM microscope (can not be used alone), so all the rules for access to the equipment are the same.</t>
  </si>
  <si>
    <t>In situ 4 točkovne meritve električne prevodnosti, študij vpliva električnega polja (+/- 50V DC/AC) na spremembe v strukturi materialov, in situ segrevanje (v vakumu) do 1200 °C.</t>
  </si>
  <si>
    <t>In situ 4 probe electrical conductivity measurements, study of structural changes durigng electrical biasing (+/- 50V DC/AC), in situ heating experiments (in vacuum) up to 1200 °C.</t>
  </si>
  <si>
    <t>KI 15325</t>
  </si>
  <si>
    <t xml:space="preserve">P2 ― 0421, P2 - 0423 </t>
  </si>
  <si>
    <t>Goran Dražić, Gregor Kapun</t>
  </si>
  <si>
    <t>Andreja Bencan Golob, Katarina Žiberna</t>
  </si>
  <si>
    <t>Glavnik Vesna</t>
  </si>
  <si>
    <t>“Flash”/preparativni kromatografski sistem</t>
  </si>
  <si>
    <t>“Flash”/preparativne chromatographic system</t>
  </si>
  <si>
    <t>Preparativna kromatografija organskih analitov.</t>
  </si>
  <si>
    <t>Preparative chromatography of organic analytes.</t>
  </si>
  <si>
    <t>Jerman Ivan</t>
  </si>
  <si>
    <t>27945</t>
  </si>
  <si>
    <t>Visoko ločljivostni vakumski spektrometer</t>
  </si>
  <si>
    <t>High resolution vacuum spectrometer</t>
  </si>
  <si>
    <t xml:space="preserve">Usposobljeni uporabniki sistema dostopajo do le-tega po predhodnem medsebojnem dogovoru in z dovoljenjem skrbnika sistema.
</t>
  </si>
  <si>
    <t>Analitikaanorganskih in  organskih analitov.</t>
  </si>
  <si>
    <t xml:space="preserve">Analytics of inorganic and organic analytes.  </t>
  </si>
  <si>
    <t>KI 16195</t>
  </si>
  <si>
    <t>https://www.ki.si/odseki/d10-odsek-za-kemijo-materialov/razvoj-premazov/oprema/</t>
  </si>
  <si>
    <t>2018/114</t>
  </si>
  <si>
    <t>Nigel Van de Velde</t>
  </si>
  <si>
    <t>J2-1720</t>
  </si>
  <si>
    <t>Helena Spreizer</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</si>
  <si>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</si>
  <si>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</si>
  <si>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</si>
  <si>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</si>
  <si>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</si>
  <si>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 9799, KI 9799/1</t>
  </si>
  <si>
    <t>https://www.ki.si/odseki/d10-odsek-za-kemijo-materialov/</t>
  </si>
  <si>
    <t>dr. Miran Gaberšček</t>
  </si>
  <si>
    <t>P1-0021</t>
  </si>
  <si>
    <t>dr. Nataša Zabukovec Logar</t>
  </si>
  <si>
    <t>Zuananji uporabniki</t>
  </si>
  <si>
    <t>P2-0152</t>
  </si>
  <si>
    <t>dr. Blaž Likozar</t>
  </si>
  <si>
    <t>P1-0034</t>
  </si>
  <si>
    <t>dr. Samo Hočevar</t>
  </si>
  <si>
    <t>P2-0145</t>
  </si>
  <si>
    <t>dr. Ema Žagar</t>
  </si>
  <si>
    <t>Peric Tanja</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</si>
  <si>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</si>
  <si>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</si>
  <si>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</si>
  <si>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</si>
  <si>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</si>
  <si>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</si>
  <si>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KI 9326</t>
  </si>
  <si>
    <t>https://www.ki.si/odseki/d11-odsek-za-molekularno-biologijo-in-nanobiotehnologijo/podrocja-dejavnosti/</t>
  </si>
  <si>
    <t>Gregor Anderluh</t>
  </si>
  <si>
    <t>P1-0010</t>
  </si>
  <si>
    <t>Franc Avbelj</t>
  </si>
  <si>
    <t>L19 ERC</t>
  </si>
  <si>
    <t>Jernej Ule</t>
  </si>
  <si>
    <t>Kisovec Matic</t>
  </si>
  <si>
    <t>Krio presevni elektronski mikroskop Glacios</t>
  </si>
  <si>
    <t>Cryogenic transmission electron microscope Glacios</t>
  </si>
  <si>
    <t>paket 17</t>
  </si>
  <si>
    <t xml:space="preserve">Oprema je na voljo notranjim in zunanjim uporabnikom. Uporabniki naj najprej kontaktirajo skrbnika naprave skupaj z osnovnimi podatki o vzorcu. Če je projekt izvedljiv potem lahko uporabnik_ca dobi vnaprej določen termin na mikroskopu za zajem podatkov. Samostojna uporaba opreme je mogoča le za zelo izkušene uporabnike_ce. V primeru neizkušenih uporabnikov_c bo eksperiment lahko izveden s sodelovanjem dokazano izkušenih uporabnikov_c in/ali skrbnika naprave. </t>
  </si>
  <si>
    <t>Equipment is accessible to internal and external users. Potential users should first contact the facility manager  (Matic Kisovec) and discuss the feasibility of the project. If the project is feasible the user may get a predetermined time slot to record data. Only advanced users, who have extensive experience with such equipment can do the experiment themselves. In the case of non-experienced users, the experiments will be done either in collaboration with certified experienced users and/or facility manager.</t>
  </si>
  <si>
    <t>Krioelektronski mikroskop Glacios nam omogoča izvajanje treh glavnih krio tehnik: analiza posameznega delca, kriotomografija in sipanje elektronov na mikro kristalih. S pomočjo teh pristopov lahko opazujemo biološke molekule v skoraj naravnem okolju. Opazovanje ne-bioloških vzorcev je mogoče. Priprava vzorcev za krio mikroskopijo je mogoče na Odseku kjer je oprema nameščena. Cene so okvirne in so lahko različne za različne projekte.</t>
  </si>
  <si>
    <t>CryoEM microscope Glacios enables: single-particle analysis, cryo-tomography and electron diffraction on microcrystals. In this way we can observe biological samples in near native environment. Observation of non-biological samples is also possible. Sample preparation is also possible at the Department where the equipment is located. The prices are approximate and may vary from project to project.</t>
  </si>
  <si>
    <t>16312, 16312/2</t>
  </si>
  <si>
    <t>https://www.ki.si/odseki/d11-odsek-za-molekularno-biologijo-in-nanobiotehnologijo/oprema/</t>
  </si>
  <si>
    <t>2018/169</t>
  </si>
  <si>
    <t>P4-0407</t>
  </si>
  <si>
    <t>Žel Jana</t>
  </si>
  <si>
    <t xml:space="preserve">P2-0145 </t>
  </si>
  <si>
    <t>Ema Žagar</t>
  </si>
  <si>
    <t>Servisi, redno vzdrževanje, redni cikli čiščenja, izobraževanje</t>
  </si>
  <si>
    <t>Matic Kisovec</t>
  </si>
  <si>
    <t xml:space="preserve">Mazaj Matjaž </t>
  </si>
  <si>
    <t>25023</t>
  </si>
  <si>
    <t>Plinski absorpcijski analizator s helijevim piknometrom</t>
  </si>
  <si>
    <t>Gas sorption apparatus and helium pycnometer</t>
  </si>
  <si>
    <t>Paket 19, Programi, projekti ARRS in/ali EU</t>
  </si>
  <si>
    <t>kontaktna oseba: dr. Sebastijan Kovačič (tel. št.: +386 1 4760 205);
cena analize: se obračunava po efektivnih delovnih urah</t>
  </si>
  <si>
    <t>Contact person: dr. Sebastijan Kovačič 
Price analysis: is charged at the actual working hours</t>
  </si>
  <si>
    <t>Plinski adsorpcijski analizator se uporablja za določevanje teksturnih lastnosti poroznih materialov, kot sta velikost por od mikropor do mezopor in makropor (od 0.4 nm do več kot 330 nm), določanje  specifične površine in porazdelitev velikosti por. Za natančno določanje poroznosti je potrebna tudi določitev skeletne gostote materiala in v ta namen služi avtomatski plinski helijev piknometer.</t>
  </si>
  <si>
    <t>The gas sorption analyzer is used to determine the structural properties of porous materials, such as pore size from micropores to mesopores to macropores (0.4 nm to over 330 nm), determination of specific surface area, and pore size distribution. Accurate determination of porosity also requires determination of the skeletal density of the material. An automatic gas-helium pycnometer is used for this purpose.</t>
  </si>
  <si>
    <t>2020-164</t>
  </si>
  <si>
    <t>LC-MS (Tekočinski kromatograf sklopljen z masnim spektrometrom)</t>
  </si>
  <si>
    <t>LC-MS (Liquid chromatograph hyphenated with mass spectrometer)</t>
  </si>
  <si>
    <t>Določanje analitev na osnovi MS po separaciji s tekočinsko kromatografijo visoke ločljivosti.</t>
  </si>
  <si>
    <t>Determination of analytes based on MS after separation by high-performance liqid chromatography.</t>
  </si>
  <si>
    <t>KI 11566, KI 11566/1</t>
  </si>
  <si>
    <t>P1-0152</t>
  </si>
  <si>
    <t>Likozar Blaž</t>
  </si>
  <si>
    <t>Kromatograf plinski Shimadzu + detektor</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</si>
  <si>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</si>
  <si>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</si>
  <si>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</si>
  <si>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</si>
  <si>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KI 15074</t>
  </si>
  <si>
    <t>www.ki.sihttps://www.ki.si/odseki/d13-odsek-za-katalizo-in-reakcijsko-inzenirstvo/oprema/</t>
  </si>
  <si>
    <t>Urška Kavčič / Miha Grilc</t>
  </si>
  <si>
    <t>Reaktorski sistem (6x Multiple Autoclave system)</t>
  </si>
  <si>
    <t>Reactor system (6x Multiple Autoclave system)</t>
  </si>
  <si>
    <t>Reaktorski sistem s šestimi paralelnimi mešalnimi reaktorji je namenjem hitrejšemu testiranju ter optimizaciji reakcijskih in separacijskih procesov pri povišanih temperaturah in tlakih (max: 350 °C , 200 bar). Volumen posameznega reaktorja je 250 mL.</t>
  </si>
  <si>
    <t>Reactor system with six parallel mixing reactors for  testing and optimization of reaction and separation processes at elevated temperatures and pressures (max: 350 ° C, 200 bar). The volume of each reactor is 250 mL.</t>
  </si>
  <si>
    <t>KI 15297</t>
  </si>
  <si>
    <t>Kromatograf tekočinski ultra visoke ločljivosti  (Thermo-Fisher Scinetific UltiMate™ 3000 UHPLC z DAD/RI)</t>
  </si>
  <si>
    <t xml:space="preserve">Thermo-Fisher Scientific UltiMate™ 3000 UHPLC with DAD/RI </t>
  </si>
  <si>
    <t xml:space="preserve">UHPLC is a chromatography technique normally used for separation, identification and quantification of compounds dissolved in liquid phase. Compounds are adsorbed at the stationary phase of the column, gradually eluted by the mobile phase and detected by the UV-VIS or RI detector. </t>
  </si>
  <si>
    <t>UHPLC je kromatografska tehnika, ki se uporablja za ločevanje, identifikacijo in kvantifikacijo spojin, raztopljenih v tekoči fazi. Spojine se adsorbirajo v stacionarno fazo kolone, ki se postopoma eluirajo z mobilno fazo in so detektirane s pomočjo detektorja UV-VIS ali RI.</t>
  </si>
  <si>
    <t>KI 15206, KI 15206/1</t>
  </si>
  <si>
    <t>Urška Kavčič / Uroš Novak / Ana Jakob/ Edita Jasiukaityte Grojzdek</t>
  </si>
  <si>
    <t>P1-0017</t>
  </si>
  <si>
    <t>Mavri Janez</t>
  </si>
  <si>
    <t>08611</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</si>
  <si>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</si>
  <si>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</si>
  <si>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</si>
  <si>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</si>
  <si>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</si>
  <si>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</si>
  <si>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KI 13418, KI 13418/1, KI 13418/2, KI 13418/3</t>
  </si>
  <si>
    <t>https://www.ki.si/odseki/d01-teoreticni-odsek/azmanov-racunski-center/</t>
  </si>
  <si>
    <t>D01 – L03 Novic</t>
  </si>
  <si>
    <t>P1-0012</t>
  </si>
  <si>
    <t>D01 - L01 Mavri</t>
  </si>
  <si>
    <t>D01 - L14  Merzel</t>
  </si>
  <si>
    <t>D11 - Anderluh</t>
  </si>
  <si>
    <t>D13 - Likozar</t>
  </si>
  <si>
    <t>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</si>
  <si>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</si>
  <si>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</si>
  <si>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</si>
  <si>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</si>
  <si>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</si>
  <si>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</si>
  <si>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KI 11752, KI 11787</t>
  </si>
  <si>
    <t>https://www.ki.si/odseki/d09-odsek-za-anorgansko-kemijo-in-tehnologijo/</t>
  </si>
  <si>
    <t>Suzana Mal, Ciara Byrne, Jan Marčec, Aljaž Škrjanc, Marija Švegovec</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</si>
  <si>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</si>
  <si>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</si>
  <si>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</si>
  <si>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</si>
  <si>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KI 11786</t>
  </si>
  <si>
    <t>Suzana Mal, Alenka Ristić, Aljaž Škrjanc, Marija Švegovec, Jan Marčec, Ciara Byrne</t>
  </si>
  <si>
    <t xml:space="preserve">Dinamični analizator za vodno paro IGAsorp-XT </t>
  </si>
  <si>
    <t xml:space="preserve">Dynamic analyzer for water vapour IGAsorp-XT </t>
  </si>
  <si>
    <t>PAKET 18</t>
  </si>
  <si>
    <t>Meritve na voljo vse delovne dni  po predhodnem dogovoru glede .</t>
  </si>
  <si>
    <t>Measurements available on all the working days after prelimenary agreement.</t>
  </si>
  <si>
    <t>Dinamični analizator za vodno paro je optimiziran za visokotemperaturne meritve sorpcijskih izoterm (do 300 °C) preko aktivne regulacije parcialnega vodnega tlaka. S tem popolnoma avtomatiziranim sistemom lahko izvajamo izotermalne, izobarne in temperaturno-programabilne eksperimente.</t>
  </si>
  <si>
    <t>The dynamic water vapor analyzer is optimized for high-temperature measurements of sorption isotherms (up to 300 ° C) via active partial water pressure regulation. A fully automated system can be used for isothermal, isobaric and temperature-program experiments.</t>
  </si>
  <si>
    <t>https://www.ki.si/odseki/d09-odsek-za-anorgansko-kemijo-in-tehnologijo/oprema/</t>
  </si>
  <si>
    <t>2019/73</t>
  </si>
  <si>
    <t>Gravimetrični sorpcijski analizator za plinske in parne faze</t>
  </si>
  <si>
    <t>Gravimetric sorption analyzer for gas and vapour phases</t>
  </si>
  <si>
    <t xml:space="preserve">Gravimetrični sorpcijski analizator omogoča vrednotenja učinkovitosti ločevanja plinskih in parnih komponent na preiskovanih adsorbentih, mehanizmov adsorpcije, adsorpcijskih kapacitet,kinetičnih študij kot tudi izračun energije vezave adsorbatov na preiskovane </t>
  </si>
  <si>
    <t xml:space="preserve">Gravimetric sorption analyzer for gas and vapor phases enables evaluation of separation abilities for gaseous and vapor componennts on the investigated materials, mechanisms of adsorption, adsorption capacities, kinetic studies and adsorbate-to-material binding energy calculations. </t>
  </si>
  <si>
    <t>https://www.ki.si/odseki/d07-odsek-za-polimerno-kemijo-in-tehnologijo/</t>
  </si>
  <si>
    <t>Merzel Franci</t>
  </si>
  <si>
    <t>Gruča računalnikov Supermicro sistem Quad</t>
  </si>
  <si>
    <t>Computer claster Supermicro system Quad</t>
  </si>
  <si>
    <t>Oddaljen dostop preko SSH protocola in Client-Server Integracijska shema. Dostop je mogoč po predhodnem dogovoru.</t>
  </si>
  <si>
    <t xml:space="preserve">SSH remote access and Client-Server Integration Scheme. 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</si>
  <si>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</si>
  <si>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</si>
  <si>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KI 11007, KI 11007/1, KI 11007/2, KI 11007/3</t>
  </si>
  <si>
    <t>D01 – L01 Mavri</t>
  </si>
  <si>
    <t>D01 - L14 Merzel</t>
  </si>
  <si>
    <t>D13-Likozar</t>
  </si>
  <si>
    <t>D01-L03 Novič</t>
  </si>
  <si>
    <t xml:space="preserve">Računalniški sistem za Preglov računski center </t>
  </si>
  <si>
    <t>Računalniška gruča z 20 vozlišči (Supermicro, Intel Xeon E5-2660v3 @ 2.60 GHz 64GB RAM, 1TB HDD Toshiba, Infiniband)</t>
  </si>
  <si>
    <t xml:space="preserve">KI 15203,
KI 15204, KI 15204/1
</t>
  </si>
  <si>
    <t>D01 - L01  Mavri</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</si>
  <si>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</si>
  <si>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</si>
  <si>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</si>
  <si>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</si>
  <si>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</si>
  <si>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</si>
  <si>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K1 10275</t>
  </si>
  <si>
    <t>Tekočinski kromatograf visoke ločljivosti za hitro analitsko in preparativno separacijo proteinov in organskih spojin</t>
  </si>
  <si>
    <t>HPLC chromatograph</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</si>
  <si>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</si>
  <si>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HPLC with manual injector and fraction collector</t>
  </si>
  <si>
    <t>KI 6777</t>
  </si>
  <si>
    <t>Kromatografski sistem 
za čiščenje proteinov</t>
  </si>
  <si>
    <t>Äkta chromatographic system for protein purification</t>
  </si>
  <si>
    <t>KI 15333</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</si>
  <si>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</si>
  <si>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</si>
  <si>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</si>
  <si>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</si>
  <si>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</si>
  <si>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</si>
  <si>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K1 10532</t>
  </si>
  <si>
    <t>Duško Lainšček</t>
  </si>
  <si>
    <t xml:space="preserve">Duško Lainšček </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</si>
  <si>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</si>
  <si>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</si>
  <si>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</si>
  <si>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</si>
  <si>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</si>
  <si>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</si>
  <si>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K1 10303</t>
  </si>
  <si>
    <t>101070740 T-FITNESS HORIZON-RIA</t>
  </si>
  <si>
    <t>Tina Fink</t>
  </si>
  <si>
    <t>Spektralni pretočni citometer</t>
  </si>
  <si>
    <t>Spectral flow cytometer</t>
  </si>
  <si>
    <t>Opremo lahko uporabljajo usposobljeni operaterji ali pa analizo izvede tehnik odseka D-12. Prednost uporabe inštrumenta imajo člani programske skupine P4-176 ter raziskovalci Kemijskega inštituta. Za zunanje uporabnike bo pripravljen cenik, ko se bo pojavil večji interes za uporabo inštrumenta.</t>
  </si>
  <si>
    <t>Pretočna citometrija je tehnika, s katero merimo in analiziramo lastnosti posameznih celic, ki v suspenziji ena za drugo potujejo skozi pretočni citometer in jih osvetljujemo z ozkim snopom laserske svetlobe. Spektralna pretočna citometrija uporablja difrakcijske rešetke za razpršitev oddane svetlobe markerja po detektorski mreži, kar omogoča merjenje celotnih spektrov vsakega delca.</t>
  </si>
  <si>
    <t>Flow cytometry is a technique used to detect and measure physical and chemical characteristics of a population of cells or particles. Spectral flow cytometry uses diffraction gratings to disperse the emitted light of a marker across a detector array, which allows for the full spectra from each particle to be measured.</t>
  </si>
  <si>
    <t>2019/68</t>
  </si>
  <si>
    <t>Jože Moškon</t>
  </si>
  <si>
    <t>Potenciostat/Galvanostat 
50A</t>
  </si>
  <si>
    <t>The Arbin instrument (5V-50A) has a multi-channel configuration, whereby each of 8 channels are totally independent potentiostats/galvanostats. Software allows straightforward writing of test settings, real-time monitoring of the condition at each channel with multi-mode graphical displaying of the data and possibility of direct data transfer, processing, and plotting. Connection to cell(s) is with 4-point terminals; maximum current (per channel) is 50 A. Current ranges are: 50 A, 10 A, 1 A, 0.1 A; voltage range from 0 V to +5 V. Auxiliary module for recording of temperature is included.</t>
  </si>
  <si>
    <t xml:space="preserve">Vpenjanje (vezava) merilnih celic, kakor tudi nastavitve, sprožitev in spremljanje meritev se izvajajo ročno na mestu inštalacije opreme (PRC -1.18). Dostop na daljavo ni omogočen.  </t>
  </si>
  <si>
    <t>Mounting (connecting) of meassuring cells, as well as test settings, initiating and monitoring of the measurements progress are carried out manually on-site where the equipment is installed (PRC -1.18). Remote access is not enabled.</t>
  </si>
  <si>
    <t>Oprema se uporablja za izvajanje elektrokemijskih meritev na polindustrijskih in industrijskih (komercialnih) kondenzatorjih in baterijah s cilindrično geometrijo ohišja.</t>
  </si>
  <si>
    <t xml:space="preserve">The equipment is used to conduct electrochemical measurements of semi-industrial and industrial (commercial) capacitors and batteries with cylindric </t>
  </si>
  <si>
    <t>KI 15345</t>
  </si>
  <si>
    <t>https://www.ki.si/odseki/d10-odsek-za-kemijo-materialov/moderni-baterijski-sistemi/</t>
  </si>
  <si>
    <t>P2-0423</t>
  </si>
  <si>
    <t>HPLC–MS sistem z masnim analizatorjem na osnovi 3D ionske pasti</t>
  </si>
  <si>
    <t xml:space="preserve">HPLC–MS system with mass analyzer based on 3D ion trap </t>
  </si>
  <si>
    <t>KI 15885,     KI 15886</t>
  </si>
  <si>
    <t>2018/165</t>
  </si>
  <si>
    <t>Kristina Eleršič Filipič</t>
  </si>
  <si>
    <t>29520</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</si>
  <si>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</si>
  <si>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</si>
  <si>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</si>
  <si>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</si>
  <si>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</si>
  <si>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</si>
  <si>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KI 8135, KI 8135/1, KI 8136, KI 8136/1</t>
  </si>
  <si>
    <t>http://www.ki.si/index.php?id=704</t>
  </si>
  <si>
    <t>J1-4406</t>
  </si>
  <si>
    <t>Eva Rajh</t>
  </si>
  <si>
    <t>114391</t>
  </si>
  <si>
    <t>Aparatura za merjenje molekulskih interakcij, Biacore X100</t>
  </si>
  <si>
    <t>Measurement of molecular interactions, Biacore X100</t>
  </si>
  <si>
    <t>Raziskovalci, ki želijo opremo uporabljati, lahko rezervirajo aparaturo preko aplikacije na spletni strani in jo nato uporabljajo po začetnem uvajanju samostojno.</t>
  </si>
  <si>
    <t>Researchers who want to use the equipment can reserve the appliance through the application on the web site and then use it after the initial introduction independently.</t>
  </si>
  <si>
    <t>Oprema je namenjena študiji molekulskih interakcij.  Opremo uporabljajo raziskovalci z D11 in drugih odsekov na KI, kot tudi zunanji uporabniki po predhodnem dogovoru.</t>
  </si>
  <si>
    <t>The eequipment is being used by the researchers from D11 and other deparments from NIC and other researchers from different institutes or University.</t>
  </si>
  <si>
    <t>KI 15130</t>
  </si>
  <si>
    <t>Virusfight 899619</t>
  </si>
  <si>
    <t>Arvind Kumar Gupta</t>
  </si>
  <si>
    <t>N1-0323 CC-WALK</t>
  </si>
  <si>
    <t>Interni</t>
  </si>
  <si>
    <t xml:space="preserve">SERVIS </t>
  </si>
  <si>
    <t>Maselj Nik</t>
  </si>
  <si>
    <t>55957</t>
  </si>
  <si>
    <t>Sklopljeni sistem elektro. celice z masnim spektrometrom</t>
  </si>
  <si>
    <t>Electrochemistry - Mass Spectrometry (EC-MS)</t>
  </si>
  <si>
    <t>Do opreme se lahko dostopa v dogovoru z operaterjem</t>
  </si>
  <si>
    <t xml:space="preserve">Equipment can be accessed by contating the operator </t>
  </si>
  <si>
    <t xml:space="preserve">EC-MS sistem (Spectro Inlets) se uporablja za MS detekcijo hlapnih in plinskih komponent, ki nastanejo na delovni elektrodi med elektrokemijskim procesom v celici, krmiljeni s potenciostatom (BioLogic). Detektirati je mogoče fragmente z m/z od 1 do 200. Kot delovne elektrode se uporabljajo standardni diski (5 mm premer, 4 mm debeline, Pine), celica je primerna za vodne elektrolite. </t>
  </si>
  <si>
    <t xml:space="preserve">EC-MS (Spectro Inlets) is used to detect gaseous and volatile species evolving from the surface of the working electrode during an electrochemical experiment, as controlled with a potentiostat (BioLogic). Species with m/z 1 to 200 can be detected. The working electrode can be any disk of standard size (5 mm diameter, 4 mm thickness, Pine), the system is designed for aqueous electrolytes. </t>
  </si>
  <si>
    <t>https://www.ki.si/odseki/d10-odsek-za-kemijo-materialov/elektrokataliza/oprema/</t>
  </si>
  <si>
    <t>2019/141</t>
  </si>
  <si>
    <t xml:space="preserve">852208 123STABLE </t>
  </si>
  <si>
    <t>OTHR</t>
  </si>
  <si>
    <t>P2-0150</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</si>
  <si>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</si>
  <si>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</si>
  <si>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</si>
  <si>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</si>
  <si>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</si>
  <si>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</si>
  <si>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</si>
  <si>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KI 7019</t>
  </si>
  <si>
    <t>https://www.ki.si/o-institutu/raziskovalna-infrastruktura/</t>
  </si>
  <si>
    <t>Urška Kavčič</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</si>
  <si>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</si>
  <si>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</si>
  <si>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</si>
  <si>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</si>
  <si>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</si>
  <si>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KI 8711, KI 8711/1, KI 8711/2, KI 8711/2, KI 8711/3</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</si>
  <si>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</si>
  <si>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</si>
  <si>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</si>
  <si>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</si>
  <si>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</si>
  <si>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</si>
  <si>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</si>
  <si>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KI 10208, KI 10208/1</t>
  </si>
  <si>
    <t>Albin Pintar</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</si>
  <si>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</si>
  <si>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</si>
  <si>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</si>
  <si>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</si>
  <si>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KI 15010</t>
  </si>
  <si>
    <t>Ionski kromatograf za analizo anionov</t>
  </si>
  <si>
    <t>Ion chromatograph for analysis of anions in liquid samples</t>
  </si>
  <si>
    <t>Ionski kromatograf s prevodniškim detektorjem omogoča analizo anionov v tekočih vzorcih. Kromatograf je sklopljen z avtomatskim vzorčnikom, ki omogoča analizo do 148 vzorcev. Analiza lahko poteka izokratično - pri konstantni sestavi eluenta ali gradientno - s spreminjajočo sestavo eluenta. Instrument ima vgrajen supresor, kar omogoča analizo sledov  v µg/l.</t>
  </si>
  <si>
    <t>Ion chromatograph equipped with the conductivity detector enables the analysis of anions in liquid samples. The chromatograph is hyphenated with an automatic sampler which is capable to analyse up to 148 samples. Two types of analysis are available: isocratic analyses with the constant eluent composition, and gradient analyses with the varying eluent composition. The instrument has a built in suppressor which enables the analysis of traces (µg/l).</t>
  </si>
  <si>
    <t>15144, 15144/1, 15144/2</t>
  </si>
  <si>
    <t>Špela Božič</t>
  </si>
  <si>
    <t>Sistem za določanje elektronskih lastnosti trdnih praškastih katalizatorjev (Metrohm Autolab, model PGSTAT 302N)</t>
  </si>
  <si>
    <t>System for determing electronic properties of solid powder catalysts - potentiostat (Metrohm Autolab, model PGSTAT 302N)</t>
  </si>
  <si>
    <t>Potenciostat/galvanostat (Metrohm Autolab, model PGSTAT 302N),opremljen z impedančnim modulom FRA32, omogoča določevanje elektronskih lastnosti katalizatorjev v različnih elektrolitih z naslednjimi metodami: ciklična voltametrija , impedančna spektroskopija in določanje gostote električnega toka na površini katalizatorja, pridobljenega z vzbujanjem katalizatorja z vidno ali UV svetlobo. Rezultati elektrokemičnih meritev nam omogočajo določiti hitrost migracije nosilcev nabojev  in gostot električnega toka na površini testiranih katalizatorjih, kar nam omogoča podrobnejši vpogled v  delovanje katalizatorjev, npr. v naprednih oksidacijskih procesih čiščenja voda s uporabo UV ali vidne svetlobe. Sistem za določanje elektronskih lastnosti je sestavljen iz potentiostata/galvanostata in tri-elektrodne elektrokemijske celice. Tri-elektrodna elektrokemijska celica je  sestavljene iz števne elektrode (Pt elektroda), referenčne elektrode (Ag/AgCl elektroda) in delovne elektrode (steklena ogljikova elektroda).</t>
  </si>
  <si>
    <t>The potentiostat/galvanostat (Metrohm Autolab, model PGSTAT 302N), equipped with the impedance module FRA32, allows us to determinate electronic properties of solid powder catalysts in different electrolytes with the following methods: cyclic voltammetry, impedance spectroscopy and determination of photocurrent density on the surface of catalysts obtained by exciting the catalyst with visible or UV light. The results of electrochemical measurements allow us to determine the migration rate of carrier charges and the current density on the surface of tested catalysts, which enables a more detailed insight into the operating  mechanism of catalysts, for example in advanced oxidation processes for cleaning water with the use of UV or visible light. The system for determining the electronic properties consists of the potentiostat/galvanostat and a three-electrode electrochemical cell. The three-electrode electrochemical cell is made of counter electrode (Pt electrode), reference electrode (Ag / AgCl electrode), and working electrode (glassy carbon electrode).</t>
  </si>
  <si>
    <t>KI 15336</t>
  </si>
  <si>
    <t>Gregor Žerjav</t>
  </si>
  <si>
    <t>HPLC instrument</t>
  </si>
  <si>
    <t>HPLC kromatograf z UV DAD detektorjem omogoča analizo različnih analitov v kapljevinastih vzorcih. Kromatograf je opremljen z avtomatskim vzorčevalnikom, ki omogoča analizo do 288 vzorcev. Analiza lahko poteka pri tlakih do 700 bar izokratično - pri konstantni sestavi eluenta ali gradientno - s spreminjajočo sestavo eluenta.</t>
  </si>
  <si>
    <t>HPLC chromatograph equipped with the UV DAD detector enables the analysis of various analytes in liquid samples. The chromatograph is further equipped with an automatic sampler which is capable to analyse up to 288 samples. Two types of analysis are available at pressures up to 700 bar: isocratic analyses with the constant eluent composition, and gradient analyses with the varying eluent composition.</t>
  </si>
  <si>
    <t>Sadaqat Ali</t>
  </si>
  <si>
    <t>Aparatura za merjenje molekularnih interakcij, Microscale Thermophoresis MST MonoLith NT.115, NanoTemper Technologies</t>
  </si>
  <si>
    <t>Measurements of molecular interactions, Microscale Thermophoresis MST MonoLith NT.115, NanoTemper Technologies</t>
  </si>
  <si>
    <t>Oprema dostopna po predhoni rezervaciji. Rezervacija na spletni strani: http://www.molekulske-interakcije.si/en/reservations/6/mst-monolith-nt115</t>
  </si>
  <si>
    <t>Equipment available by prior reservation on website: http://www.molekulske-interakcije.si/en/reservations/6/mst-monolith-nt115</t>
  </si>
  <si>
    <t>Študije molekularnih interakcij.</t>
  </si>
  <si>
    <t>Analyses of molecular interactions.</t>
  </si>
  <si>
    <t>KI 13517, KI 13517/1</t>
  </si>
  <si>
    <t>http://www.molekulske-interakcije.si/en/equipment/6/mst-monolith-nt115</t>
  </si>
  <si>
    <t>UN Maribor</t>
  </si>
  <si>
    <t>Klaudija</t>
  </si>
  <si>
    <t>119016</t>
  </si>
  <si>
    <t>Maša</t>
  </si>
  <si>
    <t>191145 D19</t>
  </si>
  <si>
    <t>Maks</t>
  </si>
  <si>
    <t>Plavec Janez</t>
  </si>
  <si>
    <t xml:space="preserve">DAVID - VNMRS 800 MHz NMR spektrometer, hladna sonda </t>
  </si>
  <si>
    <t>2006, 2010,2014,2020</t>
  </si>
  <si>
    <t xml:space="preserve">DAVID - VNMRS 800 MHz NMR spectrometer, cold sonda </t>
  </si>
  <si>
    <t>Paket 11,12, drugi javni viri (vključno ESFRI)</t>
  </si>
  <si>
    <t>Na spletni strani NMR centra je vzpostavljen pregleden in uporaben rezervacijski sistem, preko katerega si lahko uporabniki  rezervirajo termine za delo. Projekte, za katere bodo potekale NMR meritve, potrjuje Programski svet NMR centra. Največji uporabniki so raziskovalci s KI, IJS, UL FKKT, UL FFa, farmacevtskih podjetij Krka in Lek.</t>
  </si>
  <si>
    <t xml:space="preserve">We have established transperent reservation system on the NMR centre web page, where our users can make the reservation of the time period for their work. Projects of NMR measurments are confirmed by Programm Council of the NMR centre. The largest users of 800 MHz NMR spectrometer are researchers from NIC, IJS, UL FCCT, UL FFa and pharmaceutic companies Krka and Lek.   </t>
  </si>
  <si>
    <t xml:space="preserve">800 MHz NMR spektrometer služi študijam molekul in sistemov, ki zahtevajo visoko ločljivost in občutljivost. </t>
  </si>
  <si>
    <t>800 MHz NMR spectrometer is used for studies of molecules and systems that require high resolution and sensitivity.</t>
  </si>
  <si>
    <t>KI 7781, KI7781/1-7</t>
  </si>
  <si>
    <t>www.slonmr.si in www.ki.si</t>
  </si>
  <si>
    <t xml:space="preserve">Delo poteka v skladu s programom dela NMR centra. NMR center sodeluje pri izvajanju 119 domačih in tujih programov in projektov. </t>
  </si>
  <si>
    <t>Vzdrževanje</t>
  </si>
  <si>
    <t>MAGIC - VNMRS 600 MHz NMR spektrometer</t>
  </si>
  <si>
    <t>2009/2018</t>
  </si>
  <si>
    <t>MAGIC - VNMRS 600 MHz NMR spectrometer</t>
  </si>
  <si>
    <t>Drugi javni viri</t>
  </si>
  <si>
    <t>600 MHz spektrometer omogoča merjenje trdnih vzorcev.</t>
  </si>
  <si>
    <t>600 MHz spectrometer allows measurement of samples in the solid state.</t>
  </si>
  <si>
    <t>KI 8484, KI 8484/1, KI 5279, KI5279/1,  KI 5279/2, KI 5279/4</t>
  </si>
  <si>
    <t>Delo poteka v skladu s programom dela NMR centra. NMR center sodeluje pri izvajanju 119 domačih in tujih programov in projektov.</t>
  </si>
  <si>
    <t>10082</t>
  </si>
  <si>
    <t>ASKA - AVANCE NEO 600 MHz NMR spektrometer</t>
  </si>
  <si>
    <t>ASKA - AVANCE NEO 600 MHz NMR spectrometer</t>
  </si>
  <si>
    <t>600 MHz NMR spektrometer služi študijam vzorcev v raztopini.</t>
  </si>
  <si>
    <t>600 MHz NMR spectrometer is used for studies of samples in solution state.</t>
  </si>
  <si>
    <t>KI 16309</t>
  </si>
  <si>
    <t xml:space="preserve">LARA - AVANCE NEO 600 MHz NMR spektrometer </t>
  </si>
  <si>
    <t>2019-2020</t>
  </si>
  <si>
    <t>LARA - AVANCE NEO 600 MHz NMR spectrometer</t>
  </si>
  <si>
    <t>paket 17, drugi javni viri  (vključno ESFR RI-SI)</t>
  </si>
  <si>
    <t>16398, 16398/1-2</t>
  </si>
  <si>
    <t>NIKA - AVANCE NEO 400 MHz NMR spektrometer</t>
  </si>
  <si>
    <t>NIKA - AVANCE NEO 400 MHz NMR spectrometer</t>
  </si>
  <si>
    <t>400 MHz NMR spektrometer služi spremljanju organske sinteze in analitiki v industriji.</t>
  </si>
  <si>
    <t>400 MHz NMR spectrometer is used for monitoring organic synthesis and analytics related to the industry.</t>
  </si>
  <si>
    <t>16877, 16877/1</t>
  </si>
  <si>
    <t>ORO - AVANCE NEO 600 MHz NMR spektrometer</t>
  </si>
  <si>
    <t>ORO - AVANCE NEO 600 MHz NMR spectrometer</t>
  </si>
  <si>
    <t xml:space="preserve">600 MHz NMR spektrometer služi študijam vzorcev v raztopini. </t>
  </si>
  <si>
    <t>16797, 16797/1-3</t>
  </si>
  <si>
    <t>P1-0002</t>
  </si>
  <si>
    <t>Praprotnik Matej</t>
  </si>
  <si>
    <t xml:space="preserve">Visoko zmogljiva rač gruča, VRANA 15 - nadgradnja (27x računalnik), VRANA 15 - nadgradnja (40xračunalnik), Visoko zmogljiva rač gruča </t>
  </si>
  <si>
    <t>27 X compute node (Intel(R) Core(TM) i7-6700 CPU @ 3.40GHz; 16 GiB RAM; 25 X GM204 [GeForce GTX 980]); 40 X compute node (Intel(R) Core(TM) i7-7700 CPU @ 3.60GHz; 16GiB RAM)</t>
  </si>
  <si>
    <t>Oprema je dostopna vsem sodelavcem Laboratorija za molekularno modeliranje. Dostopnost za ostale uporabnike je mogoča po predhodnem dogovoru.</t>
  </si>
  <si>
    <t>The equipment is available to all the coworkers from the Laboratory for Molecular Modeling. The accessibility of the equipment is also possible for other users with prior agreement.</t>
  </si>
  <si>
    <t xml:space="preserve">Računalniško gručo VRANA uporabljamo za izvajanje simulacij na področju ved o življenju in materialov, pri čemer uporabljamo pristope molekularnega modeliranja. Z opremo tako večskalno modeliramo in simuliramo mehke in biološke snovi, razvijamo simulacijske algoritme za molekularne sisteme z odprtimi mejami in študiramo strukture in funkcije proteinov ter njihove interakcije. </t>
  </si>
  <si>
    <t>The computer cluster VRANA is used for research in life and material sciences using molecular modeling approaches. With the equipment we perform multiscale modeling and simulation of soft and biological matter, we develop open boundary molecular simulation algorithms, and study  structure and function of proteins and protein interactions.</t>
  </si>
  <si>
    <t>KI 13780 , KI 13780/1, KI 15616, KI 16606</t>
  </si>
  <si>
    <t>http://www.cmm.ki.si/vrana/</t>
  </si>
  <si>
    <t>prof. dr. Matej Praprotnik</t>
  </si>
  <si>
    <t>Polona Prosen</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</si>
  <si>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</si>
  <si>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</si>
  <si>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</si>
  <si>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</si>
  <si>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</si>
  <si>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</si>
  <si>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KI 13476</t>
  </si>
  <si>
    <t>https://www.ki.si/za-gospodarstvo/storitve/kemijska-analiza/termicna-analiza/termicna-karakterizacija-polimerov/</t>
  </si>
  <si>
    <t>paket 18</t>
  </si>
  <si>
    <t>Zunanji naročnik</t>
  </si>
  <si>
    <t>Stare Jernej</t>
  </si>
  <si>
    <t>20393</t>
  </si>
  <si>
    <t xml:space="preserve">Visoko zmogljiva rač gruča </t>
  </si>
  <si>
    <t>High performance computer cluster (HPC)</t>
  </si>
  <si>
    <t>Programi, projekti ARRS in/ali  tržni presežek; Paket 17</t>
  </si>
  <si>
    <t>Oddaljen dostop preko SSH protokola in Client-Server integracijske sheme. Kontaktirati vodjo Ažmanovega računskega centra (marjana.novič@ki.si) ali skrbnika opreme (jernej.stare@ki.si). Dostop urejen v 15 dneh.</t>
  </si>
  <si>
    <t>SSH remote access and Client-Server Integration Scheme. Send request to head of Ažman Computing Center (marjana.novic@ki.si) or responsible researcher (jernej.stare@ki.si). Access can be arranged in 15 days.</t>
  </si>
  <si>
    <t>Izvajanje računalniških simulacij in numeričnih algoritmov v paralelnem okolju. Oprema je v prvi vrsti namenjena raziskavam s področja kemije in sorodnih ved, možna pa je tudi uporaba na drugih področjih znanosti ali v komercialne namene.</t>
  </si>
  <si>
    <t>Computer simulations and numerical techniques in a highly parallelized environment. The preferred use of equipment is research in the field of chemistry and related disciplines, but can be extended to other fields of science or commercial applications.</t>
  </si>
  <si>
    <t xml:space="preserve">KI 16292, KI 16292/1,  KI 16292/2, KI 16292/3 </t>
  </si>
  <si>
    <t>2018/72</t>
  </si>
  <si>
    <t>sodelavci programa D01/L01 (vodja J. Mavri)</t>
  </si>
  <si>
    <t>sodelavci programa D01/L03 (vodja J. Borišek)</t>
  </si>
  <si>
    <t>sodelavci programa D01/L14 (vodja F. Merzel)</t>
  </si>
  <si>
    <t>sodelavci programa D13 (vodja B. Likozar)</t>
  </si>
  <si>
    <t>sodelavci programa D01/L17 (vodja M. Praprotnik)</t>
  </si>
  <si>
    <t>sodelavci programa D12 (vodja R. Jerala)</t>
  </si>
  <si>
    <t>Supermicro strežnik 6049P-E1CR45L 4 U</t>
  </si>
  <si>
    <t>HPC data server</t>
  </si>
  <si>
    <t>Zagotovljen oddaljeni dostop prek SSH protokola in Client-Server integracijske sheme. Dostop je vezan na uporabo HPC računalniške gruče. ZA uporabo gruče In podatkovnega strežnika kontaktirati vodjo Ažmanovega računskega centra (marjana.novič@ki.si) ali skrbnika opreme (jernej.stare@ki.si). Dostop urejen v 15 dneh.</t>
  </si>
  <si>
    <t>SSH remote access and Client-Server Integration Scheme. Data server is used simulatneously with the HPC cluster. Send request to head of Ažman Computing Center (marjana.novic@ki.si) or responsible researcher (jernej.stare@ki.si). Access can be arranged in 15 days.</t>
  </si>
  <si>
    <t xml:space="preserve">Ustvarjanje, shranjevanje in upravljanje podatkov, pridobljenih na HPC gruči s simulacijskimi orodji. </t>
  </si>
  <si>
    <t>Data creation, storage and management associated with the usage of HPC cluster by using molecular simulation tools.</t>
  </si>
  <si>
    <t>KI 16906, KI 16907</t>
  </si>
  <si>
    <t>2019/119</t>
  </si>
  <si>
    <t>Šala Martin</t>
  </si>
  <si>
    <t>25442</t>
  </si>
  <si>
    <t>Sklopljeni analizni sistem ionska kromatografija - masna spektrometrija</t>
  </si>
  <si>
    <t>Hyphenated analytical system Ion chromatography - mass spectrometry</t>
  </si>
  <si>
    <t>Analitika anorganskih in organskih analitov, sistem je prednostno namenjen separacijam na osnovi ionske izmenjave.</t>
  </si>
  <si>
    <t xml:space="preserve">Analytics of inorganic and organic analytes. The primary system purpose are ion-exchange separations. </t>
  </si>
  <si>
    <t>KI 9787</t>
  </si>
  <si>
    <t>https://www.ki.si/odseki/d04-odsek-za-analizno-kemijo/</t>
  </si>
  <si>
    <t>Martin Šala, Breda Novak, Ana Kroflič</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</si>
  <si>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</si>
  <si>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</si>
  <si>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</si>
  <si>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</si>
  <si>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</si>
  <si>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</si>
  <si>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KI 8070, KI 8070/1</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</si>
  <si>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</si>
  <si>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</si>
  <si>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</si>
  <si>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</si>
  <si>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</si>
  <si>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</si>
  <si>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KI 13514, KI 13514/1, KI 13515</t>
  </si>
  <si>
    <t>Odsek za analizno kemijo in FKKT (UL)</t>
  </si>
  <si>
    <t xml:space="preserve">Šala Martin </t>
  </si>
  <si>
    <t>3D interferenčni optični profilometer</t>
  </si>
  <si>
    <t xml:space="preserve">3D interference optical profilometer </t>
  </si>
  <si>
    <t>3D interferenčni optični profilometer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</si>
  <si>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3D interference optical profilometer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</si>
  <si>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Brezkontaktno merjenje topologije vzorcev.</t>
  </si>
  <si>
    <t>Contactless topological measurements.</t>
  </si>
  <si>
    <t xml:space="preserve">Odsek za analizno kemijo in Odsek za kemijo materialov </t>
  </si>
  <si>
    <t>Gregor Spruk</t>
  </si>
  <si>
    <t>56954</t>
  </si>
  <si>
    <t>Naprava za elektrofiziološke meritve, Orbit mini, Nanion Technologies</t>
  </si>
  <si>
    <t>Instrument for electrophysiological measurements, Orbit mini, Nanion Technologies</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</si>
  <si>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</si>
  <si>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</si>
  <si>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</si>
  <si>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</si>
  <si>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KI 14346</t>
  </si>
  <si>
    <t>https://www.nanion.de/en/products/orbit-mini.html</t>
  </si>
  <si>
    <t xml:space="preserve">114391: D11/L11 P1-0391 (Anderluh) 2022 </t>
  </si>
  <si>
    <t xml:space="preserve">Marija Srnko </t>
  </si>
  <si>
    <t>Aljoša Marinko</t>
  </si>
  <si>
    <t>57301</t>
  </si>
  <si>
    <t>Kromatografski sistem za čiščenje bioloških molekul</t>
  </si>
  <si>
    <t>Chromatographic system for protein purification ÄKTA pure 25 M1</t>
  </si>
  <si>
    <t>Drugi odseki na Kemijskem inštitutu ali druge raziskovalne organizacije imajo dostop ob predhodem povpraševanju. Opremo lahko uporabljajo usposobljeni operaterji ali pa separacijo izvede osebje odseka D-11. Ceno uporabe naprav izračunamo iz vrednosti aparature, tekočih stroškov, stroškov servisiranja, časa uporabe ter časa tehnične pomoči.</t>
  </si>
  <si>
    <t>Other research organizations  can use the equipment upon request. The equipment can be used by qualified users or in a collaboration with experienced users from D11. The costs  are estimated from the value of the apparatus, running and servicing costs,  time of usage, and hours of technical assistance.</t>
  </si>
  <si>
    <t xml:space="preserve">Naprava je namenjana separacijo in čiščenju proteinov in peptidov iz bioloških vzorcev. Doslej so bili to večinoma rekombinantni proteini. Naprava ima UV detektor in je računalniško krmiljena. </t>
  </si>
  <si>
    <t xml:space="preserve">Chromatographic system is used for protein separation and purification with programmable injector, fraction collector and UV sensor. </t>
  </si>
  <si>
    <t>https://www.ki.si</t>
  </si>
  <si>
    <t>2019/147</t>
  </si>
  <si>
    <t>Maša Andoljšek</t>
  </si>
  <si>
    <t>111474</t>
  </si>
  <si>
    <t>Primož Bembič</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</si>
  <si>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</si>
  <si>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</si>
  <si>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</si>
  <si>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</si>
  <si>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</si>
  <si>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</si>
  <si>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</si>
  <si>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KI 9664, KI 9664/1, KI 9664/2</t>
  </si>
  <si>
    <t>Nataša Zabukovec Logar</t>
  </si>
  <si>
    <t>Miran Gaberšček</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</si>
  <si>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</si>
  <si>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</si>
  <si>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</si>
  <si>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</si>
  <si>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KI 11660</t>
  </si>
  <si>
    <t>Plinski adsorpcijski analizator  Quantachrome IQ3</t>
  </si>
  <si>
    <t>Analyzer for gas adsorption Quantachrome</t>
  </si>
  <si>
    <t xml:space="preserve">Plinski adsorpcijski analizator je nepogrešljivo orodje za karakterizacijo in razvoj novih poroznih materialov. Analizator Quantachrome IQ3 je popolnoma avtomatizirana aparatura primerna za natančno določevanje teksturnih lastnosti materialov, kot sta velikost in oblika por v območju od ultramikropor (od 0.4 nm) do mezopor (do 330 nm), specifična površina in porazdelitev por. Naštete lastnosti so zelo pomembne, ker določajo in pogojujeo vrednost ter uporabnost različnih materialov, npr. keramike, pigmentov, premazov, heterogenih katalizatorjev, cementov, polimerov, adsorbentov in drugih trdnih materialov. Sistem omogoča hkratno analizo treh vzorcev z uporabo različnih adsorbatov (argon, dušik, ogljikov dioksid, kripon, kisik) z manometrično metodo v tlačnem območju od visokega vakuuma (od 1x10-7 torr) do sobnih pogojev (750 torr, oz. 1 bar) in temperaturnem območju od 77K do sobne temperature. Sistem je opremljen z integrirano enoto za hkratno degaziranje 4 vzorcev do 450 °C z namenom predhodne priprave. </t>
  </si>
  <si>
    <t xml:space="preserve">Gas sorption analyzer is basic tool for characterization and development of new porous materials. Analyzer Quantachrome IQ3 is fully automated system suitable for accurate determination of texturalproperties of materials, such as size and shape of the pores within the ultramicropore and wide mesopore region (0.4 - 330 nm), specific surface area and pore size distribution. These properties are very important, since they govern the application value of investigated materials, e.g. ceramics, dyes, coatings, heterogenous catalysts, cements, polymers, adsorbents, etc. System enables simultaneous analysis of three samples using different adsobates (argon, nitrogen, carbon dioxide, kripton, oxygen) with manometric method at pressure range from ultra-high vacuum (from 1.10-7 torr) up to ambient pressure (750 torr or 1 bar) and temperature rtange from 77K to room temperature. System is equipped with integrated unit for simultaneous degassing of four samples up to 450 °C for the purposes of pre-measuement sample preparation.   </t>
  </si>
  <si>
    <t>KI 16140</t>
  </si>
  <si>
    <t>2018/201</t>
  </si>
  <si>
    <t>Rentgenski praškovni difraktometer s tremi valovnimi dolžinami</t>
  </si>
  <si>
    <t>X-Ray Powder diffractometer with three wavelenghts</t>
  </si>
  <si>
    <t>Meritve praškovnih difraktogramoz različnimi valovnimi dolžinami (Cu, Mo, Ag), PDF, in-situ analiza)</t>
  </si>
  <si>
    <t>Measurements of powder X-ray diffractograms with Cu, Mo, Ag wave., PDF, in-situ analysis)</t>
  </si>
  <si>
    <t>https://www.ki.si/odseki/d09-odsek-za-anorgansko-kemijo-in-tehnologijo/oprema-in-ekspertiza-za-industrijo/</t>
  </si>
  <si>
    <t>2018/192</t>
  </si>
  <si>
    <t>Žagar Ema</t>
  </si>
  <si>
    <t>Pretočni sistem za ločevanje makromolekul ali delcev po velikosti z uporabo asimetričnega prečnega pretoka kot zunanjega polja (Asimetric Flow - Field Flow Fractionation, AFFF)</t>
  </si>
  <si>
    <t>Asimetric Flow - Field Flow Fractionation, AFFFF</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</si>
  <si>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</si>
  <si>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</si>
  <si>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</si>
  <si>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</si>
  <si>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KI 10531, KI 10531/1</t>
  </si>
  <si>
    <t>https://www.ki.si/odseki/d07-odsek-za-polimerno-kemijo-in-tehnologijo/oprema/</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</si>
  <si>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</si>
  <si>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</si>
  <si>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</si>
  <si>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</si>
  <si>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10628, KI 10628/1</t>
  </si>
  <si>
    <t>D07</t>
  </si>
  <si>
    <t xml:space="preserve">Krka </t>
  </si>
  <si>
    <t>Zetasizer</t>
  </si>
  <si>
    <t>2020-0013</t>
  </si>
  <si>
    <t>28562</t>
  </si>
  <si>
    <t>Sistem za ekstrakcijo pod povišanim tlakom</t>
  </si>
  <si>
    <t>ASE 350 Accelerated Solvent Extractor</t>
  </si>
  <si>
    <t>Pospešeni ekstraktor topil Thermo Scientific Dionex ™ ASE ™ 350 je avtomatiziran sistem za ekstrakcijo organskih spojin iz različnih trdnih in poltrdnih vzorcev.
Dionex ASE 350 uporablja kombinacijo povišane temperature in tlaka
s skupnimi topili za povečanje učinkovitosti postopka ekstrakcije.</t>
  </si>
  <si>
    <t xml:space="preserve">The Thermo Scientific Dionex™ ASE™ 350 Accelerated Solvent Extractor is an automated system for extracting organic compounds from a variety of solid and semisolid samples. 
The Dionex ASE 350 uses a combination of elevated temperature and pressure
with common solvents to increase the efficiency of the extraction process.
</t>
  </si>
  <si>
    <t>2020-0047</t>
  </si>
  <si>
    <t>64005</t>
  </si>
  <si>
    <t>dr. Živa Vipotnik</t>
  </si>
  <si>
    <t>25446</t>
  </si>
  <si>
    <t>Reaktorski sistem (6x +3x multi sistem)</t>
  </si>
  <si>
    <t>Reactor system (6x +3x multi system)</t>
  </si>
  <si>
    <t>Reaktorski sistem s šestimi in tremi manjšimi paralelnimi mešalnimi reaktorji je namenjem hitrejšemu testiranju ter optimizaciji reakcijskih in separacijskih procesov pri povišanih temperaturah in tlakih (max: 300 °C , 200 bar). Volumen posameznega reaktorja je 75 in 10 mL.</t>
  </si>
  <si>
    <t>Reactor system with six parallel mixing reactors for  testing and optimization of reaction and separation processes at elevated temperatures and pressures (max: 300 ° C, 200 bar). The volume of each reactor is 75 and 10 mL.</t>
  </si>
  <si>
    <t>https://www.ki.si/odseki/d13-odsek-za-katalizo-in-reakcijsko-inzenirstvo/oprema-1/</t>
  </si>
  <si>
    <t>2020-0070</t>
  </si>
  <si>
    <t>Miha Grilc / Urška Kavčič</t>
  </si>
  <si>
    <t>Visokotlačni (kemi)sorpcijski pretočni (mikro)reaktor</t>
  </si>
  <si>
    <t>FR-200 flow reactor system in parallel configuration</t>
  </si>
  <si>
    <t>Dostop do opreme je omogočon po predhodnem dogovoru z vodjo odseka in uskladitvi z obstoječimi uporabniki.</t>
  </si>
  <si>
    <t>Access to the equipment is possible by prior approval by the head of the department who coordinates with designated users.</t>
  </si>
  <si>
    <t>Oprema je namenjena kemisorpcijski analizi materialov, prav tako pa se lahko uporablja kot visokotlačni pretočni (mikro)reaktor.</t>
  </si>
  <si>
    <t>The equipment is intended for chemisorption analysis of materials, and can also be used as a high-pressure flow (micro) reactor.</t>
  </si>
  <si>
    <t>2019-187</t>
  </si>
  <si>
    <t xml:space="preserve">	P1-0152</t>
  </si>
  <si>
    <t>Janvit Teržan / Andrii Kostyniuk</t>
  </si>
  <si>
    <t>Tekočinski kromatograf UHPLC z detektorjema (DAD+CAD)</t>
  </si>
  <si>
    <t>Liquid chromatograph  UHPLC with detectors (DAD+CAD)</t>
  </si>
  <si>
    <t>Presežki 2018, Programi, projekti ARRS in/ali EU</t>
  </si>
  <si>
    <t>UHPLC je kromatografska tehnika, ki se uporablja za ločevanje, identifikacijo in kvantifikacijo spojin, raztopljenih v tekoči fazi. Spojine se adsorbirajo v stacionarno fazo kolone, ki se postopoma eluirajo z mobilno fazo in so detektirane s pomočjo detektorja UV-VIS ali CAD.</t>
  </si>
  <si>
    <t xml:space="preserve">UHPLC is a chromatography technique normally used for separation, identification and quantification of compounds dissolved in liquid phase. Compounds are adsorbed at the stationary phase of the column, gradually eluted by the mobile phase and detected by the UV-VIS or CAD detector. </t>
  </si>
  <si>
    <t>16894, 16894/1</t>
  </si>
  <si>
    <t>Ajda Delić</t>
  </si>
  <si>
    <t xml:space="preserve">Kristini Eleršič Filipič </t>
  </si>
  <si>
    <t>Aparatura za merjenje molekulskih interakcij Biacore T200</t>
  </si>
  <si>
    <t>Instrument for measuring molecular interactions Biacore T200</t>
  </si>
  <si>
    <t>Raziskovalci lahko opremo rezervirajo preko spletne strani http://www.molekulske-interakcije.si/sl/rezervacije.html in se o izvedbi poskusa posvetujejo s skrbnico opreme (katja.pirc@ki.si).</t>
  </si>
  <si>
    <t>Researchers can reserve the equipment via the website http://www.molecular-interactions.si/en/reservations.html and consult with the equipment administrator (katja.pirc@ki.si) about the implementation of the experiment.</t>
  </si>
  <si>
    <t>Biacore T200 je avtomatski refraktometer, ki omogoča hitro analizo velikega števila interakcij. Za meritve interakcij označevanje molekul ni potrebno. S sistemom lahko pridobimo kvalitetne podatke o kinetiki, afiniteti, koncentraciji, specifičnosti in termodinamiki interakcij. Meritve potekajo na senzorskem čipu s štirimi pretočnimi celicami, kar omogoča hkratno merjenje interakcij s tremi različnimi ligandi.</t>
  </si>
  <si>
    <t>Biacore T200 is a versatile, label-free system for detailed studies of biomolecular interactions. The system delivers high quality kinetic, affinity, concentration, specificity, selectivity, comparability, and thermodynamic interaction data in real time with high sensitivity. It is fully automated and enables fast screening of many interactions. The chips are equipped eith four flow cells offering three ligands to be tested simultaneously.</t>
  </si>
  <si>
    <t>https://www.ki.si/odseki/d11-odsek-za-molekularno-biologijo-in-nanobiotehnologijo/</t>
  </si>
  <si>
    <t>6316-3/2020-164</t>
  </si>
  <si>
    <t>899619 Virusfight</t>
  </si>
  <si>
    <t>Kristina in Arvind</t>
  </si>
  <si>
    <t>Kristina</t>
  </si>
  <si>
    <t>787115</t>
  </si>
  <si>
    <t>Kristina in Ana in Petra</t>
  </si>
  <si>
    <t>113001</t>
  </si>
  <si>
    <t>Kristina in Polona</t>
  </si>
  <si>
    <t>Jože Grdadolnik</t>
  </si>
  <si>
    <t>08523</t>
  </si>
  <si>
    <t>2-D femtosekundni infrardeči spektrometer</t>
  </si>
  <si>
    <t>2D fs infrared spectrometer</t>
  </si>
  <si>
    <t>Dostop je mogoč po predhodnem dogovoru.</t>
  </si>
  <si>
    <t xml:space="preserve">Access is possible after prelimenary agreement. </t>
  </si>
  <si>
    <t>študij strukture in dinamike molekul: časovna skala ps-fs; uporabno območje med 2500 in 1000 cm-1;</t>
  </si>
  <si>
    <t>study of molecular structure and dynamics; timescale in ps-fs; applicable region between 2500 anfd 1000 cm-1;</t>
  </si>
  <si>
    <t>Testiranje</t>
  </si>
  <si>
    <t xml:space="preserve">EDS sistem SDD </t>
  </si>
  <si>
    <t>EDX system SDD</t>
  </si>
  <si>
    <t>Odprti dostop vseh solastnikov opreme v okviru vnaprej rezerviranih terminov</t>
  </si>
  <si>
    <t>Open access for all equipment co-ovners. Time slots are controled by online booking system</t>
  </si>
  <si>
    <t>Oprema se uporablja za določevanje elementne sestave trdnih vzorcev</t>
  </si>
  <si>
    <t>Equipment is used for determination of elemental composition of solid samples</t>
  </si>
  <si>
    <t>dr. Samo Hočeva</t>
  </si>
  <si>
    <t>dr. Blaž Likožar</t>
  </si>
  <si>
    <t>P1―0189</t>
  </si>
  <si>
    <t>dr. Kristl Albin</t>
  </si>
  <si>
    <t>Elena Chernyshova</t>
  </si>
  <si>
    <t>Rentgenski fotoelektronski spektometer XPS</t>
  </si>
  <si>
    <t>X-Ray Photoelectron Spectrometer</t>
  </si>
  <si>
    <t>Za registrirane in šolani in pooblaščeni uporabnike je delo na napravi dostopno preko rezervacijskega sistema. Le ta je urejen glede na delež inštituciji, kateri pripada uporabnik. Kontakt za zunanje uporabnike: dr. Elena Chernyshova.</t>
  </si>
  <si>
    <t xml:space="preserve">For registered and qualified users sessions can be booked over Reservation system. The latter is arranged according to the share of participating institutions. External users may contact dr. Elena Chernyshova. </t>
  </si>
  <si>
    <t>Se uporablja za XPS analizo površin trdnih suhih vzorcev.</t>
  </si>
  <si>
    <t>The instrument is used for XPS surface analysis of hard dry material in bulk or powder form.</t>
  </si>
  <si>
    <t>P2-0423 60%, P2-0393 10%, P2-0152 30%</t>
  </si>
  <si>
    <t>P2-0132 30%, P2-0050 40%, P2-0056 30%</t>
  </si>
  <si>
    <t>IMT</t>
  </si>
  <si>
    <t>FKKT</t>
  </si>
  <si>
    <t>IJS</t>
  </si>
  <si>
    <t>SERVIS</t>
  </si>
  <si>
    <t>PHI</t>
  </si>
  <si>
    <t>Elementni masni spektrometer Agilent 7850 ICP-MS</t>
  </si>
  <si>
    <t>ICP-MS - Inductively Coupled Plasma - Mass Spectrometer</t>
  </si>
  <si>
    <t>Po dogovoru z skrbnikom ali namestnikom skrbnika</t>
  </si>
  <si>
    <t>Upon agreement with a responsible operator and/or his/her deputy</t>
  </si>
  <si>
    <t>Določanje elementne sestave oz. sledov elementov najrazličneših tekočih in trdnih (po razklopu) vzorcev.</t>
  </si>
  <si>
    <t>Determination of elemental composition, and trace element analysis of various aquaous and solid (after digestion) samples</t>
  </si>
  <si>
    <t>https://www.ki.si/odseki/d04-odsek-za-analizno-kemijo/raziskovalna-oprema/</t>
  </si>
  <si>
    <t>Odsek za analizno kemijo</t>
  </si>
  <si>
    <t>visoko zmogljiva CPU in GPU računalniška gruča</t>
  </si>
  <si>
    <t>CPU and GPU HPC cluster</t>
  </si>
  <si>
    <t>Programi, projekti ARRS in/ali  tržni presežek; Paket 19</t>
  </si>
  <si>
    <t>KI 17559</t>
  </si>
  <si>
    <t>2020/164</t>
  </si>
  <si>
    <t>TGA-Termogravimeter integriran z infrardečo spektroskopijo območja FIR, MIR in NIR</t>
  </si>
  <si>
    <t xml:space="preserve">TGA-Thermogravimeter integrated with infrared spectroscopy of the FIR, MIR and NIR range
</t>
  </si>
  <si>
    <t>Programi, projekti ARRS in/ali  tržni presežek; Paket 20</t>
  </si>
  <si>
    <t xml:space="preserve">Oprema se uporablja za  in situ analizo sproščenih plinov med termogravimetričnimi analizami. </t>
  </si>
  <si>
    <t xml:space="preserve">The equipment is used to in situ analyse the evolved gases during thermogravimetric analyses. </t>
  </si>
  <si>
    <t>6316-8/2021-32</t>
  </si>
  <si>
    <t>Janvit Teržan</t>
  </si>
  <si>
    <t>Digitalni mikroskop za avtomatizirano spremljanje celičnih procesov CX7</t>
  </si>
  <si>
    <t>Digital microscope for automated monitoring of cellular processes CX7</t>
  </si>
  <si>
    <t>Opremo lahko uporabljajo usposobljeni operaterji ali pa analizo izvede operater odseka D-12. Prednost uporabe inštrumenta imajo člani programske skupine P4-176 ter raziskovalci Kemijskega inštituta. Za zunanje uporabnike bo pripravljen cenik.</t>
  </si>
  <si>
    <t>The equipment can be used by trained operators or the analysis can be performed by a D-12 operator. Equipment is available under collaborative research. A price list for external users will be prepared.</t>
  </si>
  <si>
    <t>Naprava digitalni mikroskop CX7 omogoča časovno spremljanje fluorescence, barvnega slikanja in slikanja celic s presevno svetlobo. Spremljanje je avtomatizirano s sprotno analizo podatkov, kar omogoča tudi visoko učinkovito vzporedno analizo večjega števila vzorcev.</t>
  </si>
  <si>
    <t>The digital microscope CX7 enables temporal monitoring of fluorescence, color imaging, and imaging of cells with transmitted light. Monitoring is automated with real-time data analysis, which also enables highly efficient parallel analysis of a large number of samples.</t>
  </si>
  <si>
    <t>6316-8/2021-123</t>
  </si>
  <si>
    <t>Elvira Boršić Mlinarič</t>
  </si>
  <si>
    <t>Avtomatizirani sistem za statično analizo slike delcev</t>
  </si>
  <si>
    <t>Automated system for static particle image analysis</t>
  </si>
  <si>
    <t>Za merjenje na opremi je potrebno poklicati skrbnika instrumenta ali vodjo Laboratorija za katalizatorje. Čas za izvedbo meritev običajno ni daljši od enega tedna.</t>
  </si>
  <si>
    <t>To perform measurements, it is necessary to contact the person responsible for the instrument, or head of Laboratory for Catalysts. Time to conduct analyses is usually not longer than one week.</t>
  </si>
  <si>
    <t>Sistem lahko meri velikost, obliko in prosojnost delcev prahov, mokrih suspenzij in ostankov delcev na filtrih. Omogoča zelo natančno in statistično zanesljivo merjenje velikosti in oblike delcev najrazličnejših materialov v širokem spektru od 0,5 µm do 1300 µm ali več. Z možnostjo več kot 20 morfoloških parametrov omogoča zelo podrobno razumevanje karakteristik preiskovanega materiala (kot so CE, dolžina, širina, obseg, SE, krožnost, konveksnost, podolgovatost, prosojnost, itd.).</t>
  </si>
  <si>
    <t>The system can measure the size, shape and transparency of powder particles, wet suspensions and particulate residues on filters. It enables very accurate and statistically reliable measurement of the size and shape of particles of a wide variety of materials in a wide range from 0.5 to 1300 µm or more. With the possibility of more than 20 morphological parameters, it allows a very detailed understanding of the characteristics of the material under investigation (such as CE, length, width, circumference, SE, circularity, convexity, elongation, transparency, etc.).</t>
  </si>
  <si>
    <t>6316,8/2021-37</t>
  </si>
  <si>
    <t xml:space="preserve">Detektor elektronov za 4D vrstično presevno elektronsko mikroskopijo </t>
  </si>
  <si>
    <t>Electron detector for 4D scanning electron microscopy</t>
  </si>
  <si>
    <t>dostop do opreme imajo vsi usposobljeni uporabniki ARSTEM mikroskopa</t>
  </si>
  <si>
    <t>The equipment can be used by all trained usesers of ARSTEM microscope</t>
  </si>
  <si>
    <t>Detektor za 4D vrstično presevno mikroskopijo je namenjen za direktno opazovanje lokalnih magnetnih električnih in napetostnih polj v preiskovanem vzorcu.</t>
  </si>
  <si>
    <t>4DSTEM detector is used for the direct observation of local magnetic, electrical and strain fileds inside the sample.</t>
  </si>
  <si>
    <t>https://www.ki.si/za-gospodarstvo/storitve/kemijska-analiza/mikroskopija/</t>
  </si>
  <si>
    <t>6316-8/2021-122</t>
  </si>
  <si>
    <t>P2―0393, P2-0421, P2 - 04</t>
  </si>
  <si>
    <t>Francisco Ruiz Zepeda, Elena Chernyshova, Lazar Bijelić,  Goran Dražić, Nemanja Latas</t>
  </si>
  <si>
    <t xml:space="preserve">P2-0084	</t>
  </si>
  <si>
    <t xml:space="preserve">Sorour Parapari, Sandra Drev, Vinko Sršan	</t>
  </si>
  <si>
    <t xml:space="preserve">P2-0091	</t>
  </si>
  <si>
    <t xml:space="preserve">P2-0105	</t>
  </si>
  <si>
    <t xml:space="preserve">Andreja Benčan Golob, Mojca Otoničar, Katarina Žiberna	</t>
  </si>
  <si>
    <t xml:space="preserve">P2 0089 </t>
  </si>
  <si>
    <t>Podbevšek Peter</t>
  </si>
  <si>
    <t>Kapilarna elektroforeza</t>
  </si>
  <si>
    <t>Capillary electrophoresis</t>
  </si>
  <si>
    <t>Meritve so možne po predhodnem dogovoru. Kontakt: peter.podbevsek@ki.si</t>
  </si>
  <si>
    <t>Measurements possible following a preliminary agreement. Contact: peter.podbevsek@ki.si</t>
  </si>
  <si>
    <t>Gelska kapilarna elektrokoreza. DAD ali LIF detekcija.</t>
  </si>
  <si>
    <t xml:space="preserve">Gel capillary electrophoresis. DAD or LIF detection. </t>
  </si>
  <si>
    <t>www.slonmr.si; www.ki.si</t>
  </si>
  <si>
    <t>6316-8/2021-36</t>
  </si>
  <si>
    <t>Peter Podbevšek</t>
  </si>
  <si>
    <t>Nadgradnja računalniške gruče v Ažmanovem računskem centru</t>
  </si>
  <si>
    <t>Upgrade of the computer cluster in Ažman's computer center</t>
  </si>
  <si>
    <t>KI 18135</t>
  </si>
  <si>
    <t>6316-8/2021-34</t>
  </si>
  <si>
    <t>sodelavci programa D01/L03 (vodja F. Merzel)</t>
  </si>
  <si>
    <t>sodelavci programa D01/L03 (vodja R. Jerala)</t>
  </si>
  <si>
    <t>Ultrazvočna naprava za raziskave</t>
  </si>
  <si>
    <t>Ultrasound device for research</t>
  </si>
  <si>
    <t>ARRS program</t>
  </si>
  <si>
    <t xml:space="preserve">Naprava Ultrazvok za raziskave generira ultrazvok in se uporablja za aktivacijo celičnih procesov. </t>
  </si>
  <si>
    <t>The Ultrasound device for Research generates ultrasound and is used to activate cellular processes.</t>
  </si>
  <si>
    <t xml:space="preserve">ERC Multrasonica ID: 885155 </t>
  </si>
  <si>
    <t>Mojca Benčina</t>
  </si>
  <si>
    <t>Vrstični presevni elektr. mikroskop State of Art</t>
  </si>
  <si>
    <t>Scanning transmission electron microscope</t>
  </si>
  <si>
    <t>ARRS programi, projekti ali EU sredstva</t>
  </si>
  <si>
    <t>Potencialni operater mora opraviti ustrezno šolanje oziroma pokazati, da obvlada delo na instrumentu.  Razpoložljivi čas je odvisen od trenutne obremenitve opreme.</t>
  </si>
  <si>
    <t>The potential operator must complete appropriate training or show that he can work on the instrument. The available time depends on the current load on the equipment.</t>
  </si>
  <si>
    <t>Oprema je namenjena pridobivanju vrhunskih rezuttatov na področju znanosti o materialih. Z atomsko ločljivostjo lahko dobimo s to opremo podatke o kristalni strukturi, kemijski sestavi in tipu vezi med atomi.</t>
  </si>
  <si>
    <t>The equipment is intended to obtain top results in the field of materials science. With atomic resolution, this equipment can provide information on crystal structure, chemical composition and the type of bonds between atoms.</t>
  </si>
  <si>
    <t>P2-0421</t>
  </si>
  <si>
    <t>Goran Dražić</t>
  </si>
  <si>
    <t xml:space="preserve">Vižintin Alen </t>
  </si>
  <si>
    <t>Večkanalni galvanostat/potenciostat</t>
  </si>
  <si>
    <t>BioLogic VMP-3e multichannel potentiostat</t>
  </si>
  <si>
    <t>Programi, projekti ARRS in/ali EU</t>
  </si>
  <si>
    <t xml:space="preserve">Vpenjanje (vezava) merilnih celic, kakor tudi nastavitve, sprožitev in spremljanje meritev se izvajajo ročno na mestu inštalacije opreme (PRC -0.15). Dostop na daljavo ni omogočen.  </t>
  </si>
  <si>
    <t>Mounting (connecting) of meassuring cells, as well as test settings, initiating and monitoring of the measurements progress are carried out manually on-site where the equipment is installed (PRC -0.15). Remote access is not enabled.</t>
  </si>
  <si>
    <t>Oprema se uporablja za izvajanje elektrokemijskih meritev na laboratorijskih akumulatorskih celicah z različno geometrijo ohišja (coin cell 2023, pounch cell, swagelok).</t>
  </si>
  <si>
    <t>The equipment is used to conduct electrochemical measurements on laboratory batteries with different geometries (coin cell 2023, pouch cell, swagelok)</t>
  </si>
  <si>
    <t>Dominko Robert</t>
  </si>
  <si>
    <t>Visoko-loèljivi vrstièni elektronski mikroskop (HR-SEM) z detektorjem presevnih elektronov (STEM), spektrometrom rentgenskih žarkov (EDS) in sistemom za izmenjavo vzorcev v inertni atmosfer</t>
  </si>
  <si>
    <t>High-resolution scanning electron microscope (HR-SEM) with STEM detector, EDS detector and inert gas transfer system for samples</t>
  </si>
  <si>
    <t>Programi, projekti ARIS in paket ARIS 21.</t>
  </si>
  <si>
    <t>Do opreme imajo urejen dostop vsi solastniki (KI, UL-FFA in UMB-FS), pri čemer uporabniki rezervirajo in uporabljajo opremo skladno z njihovimi sorazmernimi deleži preko rezervacijskega sistema.</t>
  </si>
  <si>
    <t>Access to the equipment is arranged for all co-owners (NIC, UL-FFA and UMB-FS), with users reserving and using the equipment according to their proportional shares through a reservation system. nly trained operators can schedule the use of the equipment, or alternatively, the measurement can be conducted by the experienced staff of the Department of Molecular Biology and Nanobiotechnology.</t>
  </si>
  <si>
    <t>Dobavljeno opremo solastniki aktivno vključujejo v svoje ARRS programe (P2-0393, P1-0034, P2-0150, P2-0145, P1-0021, P2-0152, P3―0036, P2―0118, P1―0189) ter v več kot 30 tekočih ARRS projektov. Poleg tega solastniki opremo vključujejo tudi v nekatere mednarodne raziskovalne projekte in industrijska sodelovanja.</t>
  </si>
  <si>
    <t>The co-owners actively integrate the equipment supplied into their ARRS programmes (P2-0393, P1-0034, P2-0150, P2-0145, P1-0021, P2-0152, P3-0036, P2-0118, P1-0189) and into more than 30 ongoing ARRS projects. In addition, the co-owners also integrate the equipment into some international research projects and industrial collaborations.</t>
  </si>
  <si>
    <t xml:space="preserve">P4-0176 </t>
  </si>
  <si>
    <t>dr. Roman Jerala</t>
  </si>
  <si>
    <t>P1-0189</t>
  </si>
  <si>
    <t>Naprava za kontrolo kakovosti vzorcev bioloških molekul</t>
  </si>
  <si>
    <t>Instrument for the quality control for biological samples</t>
  </si>
  <si>
    <t>Oprema je na voljo notranjim in zunanjim uporabnikom ob predhodem povpraševanju. Zainteresirani uporabniki naj kontaktirajo skrbnico naprav (Kristina Eleršič Filipič, kristina.elersic.filipic@ki.si). Opremo lahko ob vnaprejšnjem dogovoru uporabljajo usposobljeni operaterji ali pa meritev izvede osebje Odseka za molekularno biologijo in nanobiotehnologijo.</t>
  </si>
  <si>
    <t>The equipment is accessible to both internal and external users upon prior request. Individuals interested in utilizing the equipment should contact the device administrator (Kristina Eleršič Filipič, kristina.elersic.filipic@ki.si). Only trained operators can schedule the use of the equipment, or alternatively, the measurement can be conducted by the experienced staff of the Department of Molecular Biology and Nanobiotechnology.</t>
  </si>
  <si>
    <t>Prometheus Panta omogoča hkratno multiparametrično karakterizacijo proteinov in tudi ostalih bioloških molekul v temperaturnem območju 15-110 °C, in sicer določanje temperature prevoja, velikosti in agregacije delcev. Označevanje molekul ni potrebno, saj gre za merjenje intrinzične fluorescence proteinov.</t>
  </si>
  <si>
    <t>Prometheus Panta facilitates the simultaneous multiparametric analysis of proteins and various biological molecules within a temperature range of 15-110 °C. This includes determining the transition temperature, size, and aggregation of particles. Importantly, there is no need for labelling molecules, as the device measures the intrinsic fluorescence of proteins.</t>
  </si>
  <si>
    <t xml:space="preserve"> 114391</t>
  </si>
  <si>
    <t>Andreja Prešern</t>
  </si>
  <si>
    <t>191145</t>
  </si>
  <si>
    <t>Maks D19</t>
  </si>
  <si>
    <t xml:space="preserve">D11 krovni program </t>
  </si>
  <si>
    <t>Eksperimentalna celica s kontrolirano vlažnostjo za rentgenski praškovni difraktometer</t>
  </si>
  <si>
    <t>Experimental cell with controlled humidity for X-ray powder diffractometer</t>
  </si>
  <si>
    <t>Po dogovoru s skrbnikom opreme, ki je naveden za spletni strani odseka</t>
  </si>
  <si>
    <t>By agreement with the equipment administrator, which is listed on the website of the depatment</t>
  </si>
  <si>
    <t>Spremljanje strukturnih sprememb kristaliničnih materialov med hidratacijo in dehidratacijo</t>
  </si>
  <si>
    <t>Monitoring of structural changes of crystalline materials during hydration and dehydration</t>
  </si>
  <si>
    <t>16469/1</t>
  </si>
  <si>
    <t>Mikrofluidna naprava za pripravo lipidnih nanodelcev</t>
  </si>
  <si>
    <t>Microfluidic device for the preparation of lipid nanoparticles</t>
  </si>
  <si>
    <t>Oprema je dostopna vsem notranjim in zunanjim uporabnikom. Vsi uporabniki morajo za samostojno delo na aparaturi izkazati ustrezno poznavanje delovanja naprave ter ustrezne izkušnje. Kadar ne gre za izkušene uporabnike, njihove eksperimente izvedejo operaterji oziroma odgovorni sodelavci za infrastrukturo. V vsakem primeru je pred pričetkom eksperimentov potrebno ovrednotiti projekt, zahtevnost analiz in kompleksnost vzorcev.</t>
  </si>
  <si>
    <t>The equipment is accessible to all internal and external users. All users must have adequate knowledge and experience to operate the equipment independently. In the case of non-experienced users, the operators or the Infrastructure facility shall carry out their experiments. In all cases, the project, the complexity of the analyses and the complexity of the samples must be evaluated before the experiments are started.</t>
  </si>
  <si>
    <t>Mikrofluidna naprava omogoča pripravo večjih količin lipidnih nanodelcev, z natančno definirano formulacijo in fizikalnimi lastnostmi. Te obsegajo kemijsko formulacijo (vsebnost posameznih lipidnih komponent), velikost in obliko lipidnih nanodelcev ter količino enkapsuliranega materiala znotraj lipidnih nanodelcev. Omogoča zanesljivo pripravo potencialnih terapevtskih agensov že na predklinični ravni. Naprava omogoča pakiranje različnih nukleinskih kislin in proteinov (in druge biološke učinkovine) ter kombinacije obeh v lipidne nanodelce s prej določenimi lastnostmi.</t>
  </si>
  <si>
    <t>The microfluidic device allows the preparation of large quantities of lipid nanoparticles, with well-defined formulation and physical properties. These include the chemical formulation (content of individual lipid components), the size and shape of the lipid nanoparticles and the amount of encapsulated material within the lipid nanoparticles. It allows the reliable preparation of potential therapeutic agents already at the pre-clinical level. The device allows the packaging of different nucleic acids and proteins (and other biological agents) and combinations of both into lipid nanoparticles with predefined properties.</t>
  </si>
  <si>
    <t>18667, 18666</t>
  </si>
  <si>
    <t>Urška Knez Štibler</t>
  </si>
  <si>
    <t>Peter Pečan</t>
  </si>
  <si>
    <t>Jernej Stare</t>
  </si>
  <si>
    <t>Nadgradnja raèunalniške gruèe v Ažmanovem raèunskem centru</t>
  </si>
  <si>
    <t>HPC cluster upgrade in Ažman Computational Center</t>
  </si>
  <si>
    <t>Zagotovljen oddaljeni dostop prek SSH protokola in Client-Server integracijske sheme. Za uporabo HPC računalniške gruče kontaktirati vodjo Ažmanovega računskega centra (marjana.novič@ki.si) ali skrbnika opreme (jernej.stare@ki.si). Dostop urejen v 15 dneh.</t>
  </si>
  <si>
    <t>SSH remote access and Client-Server Integration Scheme. In order to get access to the HPC cluster, please send request to head of Ažman Computing Center (marjana.novic@ki.si) or responsible researcher (jernej.stare@ki.si). Access can be arranged in 15 days.</t>
  </si>
  <si>
    <t>Računalniška gruča omogoča simulacije in računanje s področja teoretične kemije, posebej takšne, ki potrebujejo visoko računsko moč, in podpira masivno paralelne algoritme, ki so v rabi v HPC opravilih. Visoka zmogljivost gruče bo omogočala sočasno uporabo velikemu številu raziskovalcev.</t>
  </si>
  <si>
    <t>This computer cluster enables simulations and computations in the field of theoretical chemistry, particularly those requiring high computational power. It supports massively parallel algorithms used in HPC tasks. The high performance of the cluster will allow simultaneous use by a large number of researchers.</t>
  </si>
  <si>
    <t>Martin Šala</t>
  </si>
  <si>
    <t>Elementni masni spektrometer na èas preleta (ICP-TOF-MS)</t>
  </si>
  <si>
    <t>Inductively coupled plasma time-of-flight mass spectrometer</t>
  </si>
  <si>
    <t>Opis postopka dostopa do opreme je objavljen na https://www.ki.si/o-institutu/raziskovalna-infrastruktura/</t>
  </si>
  <si>
    <t>The procedure of gainng access to the instrument is published on https://www.ki.si/o-institutu/raziskovalna-infrastruktura/</t>
  </si>
  <si>
    <t>Induktivno sklopljena plazma z masna spektrometrijo na čas preleta (ICP-TOFMS) omogoča multielementno analizo v kratkem časovnem obdobju, zaradi česar je obetavno orodje za analizo nanodelcev v realnih vzorcih in hitro elementno oslikovanje.</t>
  </si>
  <si>
    <t>Inductively coupled plasma time-of-flight mass spectrometry (ICP-TOFMS) allows for multi-element analysis in a short time period, thus making it a promising tool for the analysis of NPs in real-world samples and high speed elemental mapping.</t>
  </si>
  <si>
    <t>Nanomanipulator posameznih molekul na osnovi TIRF in optiène pincete</t>
  </si>
  <si>
    <t>Nanomanipulator of individual molecules based on TIRF and optical tweezer</t>
  </si>
  <si>
    <t>Po dogovoru s skrbnikom dr. Ajasja Ljubetič (ajasja.ljubetic@ki.si).</t>
  </si>
  <si>
    <t>Upon agreement with the administrator dr. Ajasja Ljubetič (ajasja,ljubetic@ki.si)</t>
  </si>
  <si>
    <t>LUMICKS C-Trap EDGE 350 omogoča hkratno merjenje TIRF v treh kanalih (488nm, 532 nm and 638 nm), slikanje vlaken oz. drugih struktur na površini stekla brez oznak (IRM – Interference Reflection Microscopy) ter uporabo optične pincete za manipulacijo z vzorci in merjenje sil. Naprava je sklopljena z mikrofluidnim sistemom s 6 kanali. Nanomanipulator posameznih molekul tako združuje celo tri optične metode in omogoča zaznavanje molekul in premik delcev z natančnostjo do 1 nanometra.</t>
  </si>
  <si>
    <t>The LUMICKS C-Trap EDGE 350 allows simultaneous TIRF measurements in three channels (488nm, 532nm and 638nm), imaging of fibres or other structures on the glass surface without labels (IRM - Interference Reflection Microscopy), and the use of optical tweezers for sample manipulation and force measurements. The instrument is coupled to a 6 channel microfluidic system. The single-molecule nanomanipulator thus combines three optical methods to detect molecules and particle movements with an accuracy of up to 1 nanometre.</t>
  </si>
  <si>
    <t>Loop of Fun Horizon EIC PathFinder challenges ID 101070817</t>
  </si>
  <si>
    <t>Petar Djinović</t>
  </si>
  <si>
    <t>laser širokega spektralnega obmoèja</t>
  </si>
  <si>
    <t>supercontinuum white light fiber laser</t>
  </si>
  <si>
    <t>Kontaktirajte skrbnika opreme (dr. Petar Djinović) na e-mail (petar.djinovic@ki.si) ali preko telefona 01/4760-267. Na kratko opišite raziskovalni izziv, kako oz. na kakšen način pričakujete da si boste lahko pomagali z raziskovalno opremo, ter ali je raziskava ali projekt, (so)financiran s sredstvi državnega proračuna. https://www.nktphotonics.com/products/supercontinuum-white-light-lasers/superk-fianium/</t>
  </si>
  <si>
    <t>Contact the operator (dr. Petar Djinović) via email (petar.djinovic@ki.si) or telephone 01/4760-267. Briefly describe the scientific problem, explain how you expect to benefit from the research equipment and provide information whether your research or project is (co)financed by means of the state budget. https://www.nktphotonics.com/products/supercontinuum-white-light-lasers/superk-fianium/</t>
  </si>
  <si>
    <t>SuperK FIANIUM superkontinuum laser oddaja svetlobo visoke svetlosti v območju med 400 in 2400 nm. Oglejte si specifikacije na priloženi povezavi za več informacij: https://www.nktphotonics.com/products/supercontinuum-white-light-lasers/superk-fianium/.Z uporabo filtra valovnih dolžin VariaK lahko SuperK pretvorimo v ultra nastavljiv laser s poljubno izbiro valovnih dolžin v območju med 400 in 840 nm. Primeren je za karakterizacijo v vidnem in bližnjem infrardečem območju, visoke moči, zelo stabilen, prilagodljiv in enostaven za uporabo. Glavna področja uporabe so karakterizacija nanostruktur, fotovoltaična karakterizacija in fotokataliza.</t>
  </si>
  <si>
    <t>The SuperK FIANIUM supercontinuum white light laser emits light in the range between 400 and 2400 nm. See the specifications in the attached link: https://www.nktphotonics.com/products/supercontinuum-white-light-lasers/superk-fianium/. By addingthe VariaK filter, the SuperK can be converted into an ultra-tunable laser with arbitrary wavelength selection between 400 and 840 nm. Laser source is suitable for characterization both in the visible and near-infrared ranges, high power, very stable, flexible and easy to use. Main fields of use are characterization of nanostructures, photovoltaic characterization and photocatalysis.</t>
  </si>
  <si>
    <t xml:space="preserve">P1-0418 </t>
  </si>
  <si>
    <t>Kristijan Lorber in Petar Djinović</t>
  </si>
  <si>
    <t>Pretoèni sistem z asimetriènim preènim pretokom (AF4) / Asymmetric flow field flow fractionation system (AF4)</t>
  </si>
  <si>
    <t>Asymmetric flow field flow fractionation (AF4)</t>
  </si>
  <si>
    <t>Funkcionalni opis opreme ja na spletni strani https://www.ki.si/odseki/d07-odsek-za-polimerno-kemijo-in-tehnologijo/oprema/, kjer je naveden kontakt (eMa Žagar) in telefonska številka.</t>
  </si>
  <si>
    <t>Functional description of the equipment can be found on the website https://www.ki.si/odseki/d07-odsek-za-polimerno-kemijo-in-tehnologijo/operma/, where the contact (Ema Žagar) and telephone number are indicated.</t>
  </si>
  <si>
    <t>Pretočni sistem z asimetričnim prečnim pretokom (AF4), sklopljenim z detektorjem na statično sipanje svetlobe pri več kotih (MALS) in vgrajenim modulom za dinamično sipanje svetlobe (DLS) omogoča ločevanje makromolekul in večjih struktur v nanometrskem območju po velikosti ter določitev povprečij in porazdelitev radija sukanja (Rg) in hidrodinamskega radija (Rh) ter konformacijo makromolekul in oblike delcev.</t>
  </si>
  <si>
    <t>Asymmetric flow-field flow fractionation (AF4), coupled with multi-angle static light scattering (MALS) and an integrated dynamic light scattering (DLS) module, enables the separation of macromolecules and larger structures in the nanometre range and the determination of the average radius of gyration (Rg) and average hydrodynamic radius (Rh) and their distributions together with the conformation of macromolecules and particle shape.</t>
  </si>
  <si>
    <t>Krka</t>
  </si>
  <si>
    <t>Miha Hotko</t>
  </si>
  <si>
    <t>57987</t>
  </si>
  <si>
    <t>Rentgenski fluorescenčni spektrometer (X-ray Fluorescence Spectrometer, XRF)</t>
  </si>
  <si>
    <t>(X-ray Fluorescence Spectrometer, XRF)</t>
  </si>
  <si>
    <t>Programi, projekti ARIS in paket ARIS 22.</t>
  </si>
  <si>
    <t>Za dostop do raziskovalne opreme je potrebno kontaktirati prof. Nejca Hodnika (nejc.hodnik@ki.si) in se predhodno najaviti. Po dogovoru bo določen ustrezen termin ter organizirana izvedba meritve.</t>
  </si>
  <si>
    <t>To access the research equipment, it is necessary to contact Prof. Nejc Hodnik (nejc.hodnik@ki.si) and schedule an appointment in advance. After prior arrangement, a suitable time will be determined, and the measurement will be organized.</t>
  </si>
  <si>
    <t>Rentgenski fluorescenčni spektrometer (XRF) se uporablja za elementno analizo materialov na podlagi interakcije rentgenskega sevanja z vzorcem. Njegov glavni namen je določanje kemične sestave trdnih, tekočih ali praškastih vzorcev brez potrebe po uničenju vzorca.</t>
  </si>
  <si>
    <t>The X-ray Fluorescence Spectrometer (XRF) is used for elemental analysis of materials based on the interaction of X-ray radiation with a sample. Its primary purpose is to determine the chemical composition of solid, liquid, or powdered samples without destroying them.</t>
  </si>
  <si>
    <t>Visoko zmogljivi UV/VIS/NIR modularni spektrofluorometer</t>
  </si>
  <si>
    <t>High-performance UV/VIS/NIR modular spectrofluorometer</t>
  </si>
  <si>
    <t>Potencialni uporabniki raziskovalne opreme naj za podrobnosti o konfiguraciji instrumenta, merilnih zmogljivostih in glede izvedbe meritev kontaktirajo skrbnika opreme, znan. svet. dr. Albina Pintarja (albin.pintar@ki.si).</t>
  </si>
  <si>
    <t>Potential users of the research equipment should contact the device administrator, Res. Prof. Dr. Albin Pintar (albin.pintar@ki.si), for details of the device configuration, measurement options and how to carry out measurements.</t>
  </si>
  <si>
    <t>Meritve statične fluorescence v območju od 200 do 1700 nm, meritve fosforescence s pomočjo vgrajene Xe flash žarnice, meritve fosforescence s pomočjo vgrajene Xe flash žarnice, meritve življenjske dobe nosilcev naboja ob vzbujanju vzorcev s kratkoživimi LED ali laserskimi svetlobnimi viri, instrument je opremljen z nastavkom za izvajanje meritev kapljevinastih vzorcev v temperaturnem območju od 0 do 80 stopinj Celzija, ob hkratnem mešanju vzorca, instrument je opremljen z nastavkom za izvajanje meritev trdnih vzorcev pri temperaturi tekočega dušika, instrument je opremljen z integracijsko sfero za določevanje absolutnega kvantnega izkoristka v kapljevinastih in trdnih vzorcih (tudi prašnatih), instrument omogoča izvajanje »Right angle« in »Front Face« meritev vzorcev</t>
  </si>
  <si>
    <t>static fluorescence measurements in the range from 200 to 1700 nm, phosphorescence measurements using a built-in Xe flash lamp, charge carrier lifetime measurements when exciting samples with short-lived LED or laser light sources, the instrument is equipped with attachments for characterizing solid samples, powders and liquid samples using the above-mentioned techniques,  the instrument enables measurements of liquid samples in the temperature range from 0 to 80 degrees Celsius, while simultaneously mixing the sample, the instrument enables to carry out measurements of solid samples at liquid nitrogen temperature, the instrument is equipped with an integrating sphere for determining the absolute quantum yield in liquid and solid samples (including powders), the instrument enables performing "Right angle" and "Front Face" sample measurements</t>
  </si>
  <si>
    <t>Nikola Tasić</t>
  </si>
  <si>
    <t>56038</t>
  </si>
  <si>
    <t>Kombiniran inštrument za Ramansko spektroelektrokemijo</t>
  </si>
  <si>
    <t>Combined instrument for Raman Spectroelectrochemistry</t>
  </si>
  <si>
    <t>Dostop do opreme je na osnovi povpraševanja; zainteresiran uporabnik na kratko pisno (na pol strani) predstavi namen in način uporabe. Na Kemijskem inštitutu se dr. Nikola Tasić z zainteresiranim uporabnikom dogovori o možnosti in urniku uporabe.</t>
  </si>
  <si>
    <t>Access to the equipment is based on request; the interested user presents the purpose and method of use in a short written form (half a page). At the National Institute of Chemistry, Dr. Nikola Tasić discusses the possibility and schedule of use with the interested user.</t>
  </si>
  <si>
    <t>Oprema se uporablja za kombinirano in simultano izvajanje elektrokemijskih in Ramanskih spektroskopskih meritev.</t>
  </si>
  <si>
    <t>The equipment is used to perform combined and simultaneous electrochemical and Raman spectroscopic measurements.</t>
  </si>
  <si>
    <t xml:space="preserve">P1-0034 Analitika in kemijska karakterizacija materialov ter procesov  </t>
  </si>
  <si>
    <t>Nikola Tasić, Ivan Mitevski</t>
  </si>
  <si>
    <t xml:space="preserve">J1-50019 Razvoj občutljivih in selektivnih imunosenzorjev z uporabo 2D-nanomaterilov na osnovi MXenov za zgodnjo in hkratno detekcijo več biomarkerjev raka prostate  </t>
  </si>
  <si>
    <t>Nikola Tasić, Mitja Koderman</t>
  </si>
  <si>
    <t>Martina Mohorčič</t>
  </si>
  <si>
    <t>Pretočni citometer</t>
  </si>
  <si>
    <t>Flow cytometer</t>
  </si>
  <si>
    <t>Pretočni citometer omogoča vzporedno detekcijo celičnih parametrov v zelo majhnih volumnih. Omogoča fenotipizacijo širokega spektra celičnih tipov in podtipov, kot so celice T in B, NK celice in dendritične celice, kot tudi tkivno-specifične, nevronske in zarodne celične populacije. Aparatura omogoča tudi upodobitev celic ter polno avtomatizirano zajemanja vzorcev v formatih do 96 vzorcev na plošči. Kriotom bo omogočil predhodno, oziroma sočasno fenotipsko karakterizacijo in situ biološkega vzorca, ki ga bomo nadalje okarakterizirali z metodo pretočne citometrije. Skener histoloških rezin omogoči prostorsko spremljanje določenih celic v vzorcu kriorezin, ki jih pridobimo z uporabo kriotoma. Skener histoloških rezin bo v realnem času omogočil hitro in natančno prostorsko vizualno preučevanje histoloških rezin vzorcev, ki jih bomo sočasno kvantificirali tudi s pretočnim citometrom.</t>
  </si>
  <si>
    <t>Flow cytometer allows the parallel detection of cellular parameters in very small volumes. The instrument allows phenotyping of a wide range of cell types and subtypes, such as T and B cells, NK cells and dendritic cells, as well as tissue-specific, neuronal and germ cell populations. The instrument also allows cell imaging and fully automated sample capture in formats of up to 96 samples per plate. Cryotome enables in situ processing of a fixed biological sample, which means that the spatial localisation of specific cells and molecules in the samples can be monitored. The histological slice scanner will allow a fast and accurate real-time spatial visual examination of histological slices of the samples, which will be simultaneously quantified by a flow cytometer.</t>
  </si>
  <si>
    <t>19266, 19266/1, 19266/2</t>
  </si>
  <si>
    <t>Iva Hafner bratkovič</t>
  </si>
  <si>
    <t>N3-0358</t>
  </si>
  <si>
    <t>Taja Železnik Ramuta</t>
  </si>
  <si>
    <t>38311</t>
  </si>
  <si>
    <t>Sistem za in-situ karakterizacijo katalizatorjev, sklopljen z visokotemperaturnim visokotlačnim pretočnim reaktorjem</t>
  </si>
  <si>
    <t>In-situ catalyst characterisation system coupled to a high temperature high pressure flow reactor</t>
  </si>
  <si>
    <t>Oprema je dostopna zunanjim naročnikom ob predhodnem naročilu vsaj 21 dni vnaprej. Pri uporabi opreme je potrebna navzočnost operaterja Kemijskega inštituta. Prednost pri uporabi opreme ima raziskovalna dejavnost Kemijskega inštituta. Uporaba licenčne programske opreme za obdelavo podatkov ni vključena.</t>
  </si>
  <si>
    <t>The equipment is available to external customers on prior arrangement at least 21 days in advance. The presence of an operator from the National Institute of Chemistry is required when using the equipment. Priority for use of the equipment shall be given to the research activities of the National Institute of Chemistry. Use of licensed data processing software is not included.</t>
  </si>
  <si>
    <t>Sistem za in-situ karakterizacijo katalizatorjev, sklopljen z visokotemperaturnim visokotlačnim pretočnim reaktorjem, omogoča celovito preučevanje katalizatorjev v realnih reakcijskih pogojih. Sistem omogoča spremljanje strukturnih in kemijskih sprememb katalizatorjev med reakcijo s pomočjo različnih spektroskopskih tehnik. Z njim je mogoče optimizirati katalitske procese, razumeti mehanizme reakcij in izboljšati stabilnost ter aktivnost katalizatorjev pri visokih temperaturah in tlakih.</t>
  </si>
  <si>
    <t>The in-situ catalyst characterisation system coupled to a high-temperature, high-pressure flow reactor enables the comprehensive study of catalysts under realistic reaction conditions. The system allows monitoring of structural and chemical changes of catalysts during the reaction by means of different spectroscopic techniques. It can be used to optimise catalytic processes, understand reaction mechanisms and improve the stability and activity of catalysts at high temperatures and pressures.</t>
  </si>
  <si>
    <t>Paralelni sistem za testiranje redoks lastnosti materialov</t>
  </si>
  <si>
    <t>Parallel system for testing redox properties of materials</t>
  </si>
  <si>
    <t>Paralelni sistem za testiranje redoks lastnosti materialov omogoča preučevanje oksidacijskih in redukcijskih procesov pri različnih temperaturah in atmosferah. Omogoča natančno karakterizacijo kinetike redoks reakcij, določanje stabilnosti materialov ter optimizacijo sinteznih in procesnih pogojev. Sistem je ključen za razvoj novih katalizatorjev, elektrodnih materialov in funkcionalnih oksidov z izboljšanimi lastnostmi.</t>
  </si>
  <si>
    <t>The parallel system for testing of the redox properties of materials allows the study of oxidation and reduction processes at different temperatures and in different atmospheres. It allows accurate characterisation of the kinetics of redox reactions, determination of the stability of materials and optimisation of synthesis and process conditions. The system is key to the development of new catalysts, electrode materials and functional oxides with improved properties.</t>
  </si>
  <si>
    <t>Miha Grilc</t>
  </si>
  <si>
    <t>Upgrade of HPC cluster in Ažman Computational Center</t>
  </si>
  <si>
    <t>Dostop bo omogočen na pisno zahtevo, naslovljeno na vodjo Teoretičnega odseka (janez.mavri@ki.si) ali na vodjo računalniške organizacijske enote v infrastrukturnem programu KI (jernej.stare@ki.si).</t>
  </si>
  <si>
    <t>Access will be awarded on the basis on a written request addressed to head of the Theory Department (janez.mavri@ki.si) or head of the computational infrastructure unit (jernej.stare@ki.si).</t>
  </si>
  <si>
    <t>Visokozmogljiva računalniška gruča, namenjena molekularnim simulacijam in drugim računskim orodjem, ki so v rabi na področju kemije in sorodnih ved.</t>
  </si>
  <si>
    <t>High-performance computer cluster for molecular simulation and other computational techniques used in chemistry and related disciplines.</t>
  </si>
  <si>
    <t>19357, 16906/1</t>
  </si>
  <si>
    <t>odelavci programa D12 (vodja R. Jerala)</t>
  </si>
  <si>
    <t>avtomatizirana H/F-X CPMAS NMR sonda</t>
  </si>
  <si>
    <t>Automated H/F-X CPMAS NMR probe</t>
  </si>
  <si>
    <t>Na spletni strani NMR centra je vzpostavljen pregleden in uporaben rezervacijski sistem, preko katerega si lahko uporabniki rezervirajo termine za delo. Projekte, za katere bodo potekale NMR meritve, potrjuje Programski svet NMR centra. Največji uporabniki so raziskovalci s KI, IJS, UL FKKT, UL FFa ter ostali prijavitelji prek sistema CERIC-ERIC.</t>
  </si>
  <si>
    <t>We have established transperent reservation system on the Slovenian NMR centre web page, where our users can make the reservation of the time period for their work. Projects of NMR measurments are confirmed by Programm Council of the NMR centre. The primary users of the equipment are researchers from NIC, IJS, UL FCCT, UL FFa, and other project applicants within the CERIC-ERIC framework.</t>
  </si>
  <si>
    <t>Avtomatizirana H/F-X CPMAS NMR sonda služi študijam trdnih snovi.</t>
  </si>
  <si>
    <t>Automated H/F-X CPMAS NMR probe is used for studies of solid-state samples.</t>
  </si>
  <si>
    <t>IO-0003</t>
  </si>
  <si>
    <t>BOND – AVANCE NEO 600 MHz NMR spektrometer</t>
  </si>
  <si>
    <t>600 MHz NMR spectrometer for solid-state measurements</t>
  </si>
  <si>
    <t>600 MHz NMR spektrometer služi študijam vzorcev v trdni snovi.</t>
  </si>
  <si>
    <t>600 MHz NMR spectrometer is used for studies of samples in solid state.</t>
  </si>
  <si>
    <t>Gašper Šolinc</t>
  </si>
  <si>
    <t>50369</t>
  </si>
  <si>
    <t>Aparatura za masno fotometrijo</t>
  </si>
  <si>
    <t>Instrument for mass photometry</t>
  </si>
  <si>
    <t>Oprema je na voljo notranjim in zunanjim uporabnikom ob predhodem povpraševanju in dogovoru. Zainteresirani uporabniki naj kontaktirajo skrbnika naprave. Opremo lahko ob vnaprejšnjem dogovoru uporabljajo samo usposobljeni operaterji ali pa meritev izvede usposobljeno osebje Odseka za molekularno biologijo in nanobiotehnologijo.</t>
  </si>
  <si>
    <t>The equipment is available to internal and external users upon prior request and agreement. Interested users should contact the person responsible for the equipment. The equipment can be used only by trained operators or by the (trained) staff of the Department of Molecular Biology and Nanobiotechnology.</t>
  </si>
  <si>
    <t>Masna fotometrija je nova in unikatna metoda za analize posameznih makromolekul in njihovih kompleksov. Omogoča natančne meritve mase posameznih molekul (oz njihovih kompleksov) v raztopini, v njihovem naravnem stanju in brez potrebe po označevanju. Za meritve molekulske mase z neprimerljivo občutljivostjo, hitrostjo in preprosto uporabo, ponuja masni fotometer TwoMP širok razpon mase in ločljivost posameznih molekul (kompleksov).</t>
  </si>
  <si>
    <t>Mass photometry is a revolutionary new method of analyzing macromolecules and their complexes. It enables the accurate mass measurements of single molecules (or their complexes) in solution, in their native state and without the need for labels. For molecular mass measurements with unmatched sensitivity, speed and simplicity of use, a TwoMP mass photometer offers wide mass range and single-molecule resolution.</t>
  </si>
  <si>
    <t>Gašper Šolinc, Aljoša Marinko</t>
  </si>
  <si>
    <t>J1-50025</t>
  </si>
  <si>
    <t>Liza Ulčakar</t>
  </si>
  <si>
    <t xml:space="preserve">BI-US/24-26-040 </t>
  </si>
  <si>
    <t xml:space="preserve">Alina Konstantinova,  Federico Alberto Olivieri </t>
  </si>
  <si>
    <t>Pahovnik David</t>
  </si>
  <si>
    <t>29613</t>
  </si>
  <si>
    <t>3D-tiskalnik z digitalnim svetlobnim projektorjem (DLP) z več valovnimi dolžinami</t>
  </si>
  <si>
    <t>3D printer with multiple wavelength digital light projector (DLP)</t>
  </si>
  <si>
    <t>Dostop do opreme je možen po predhodnem kontaktiranju odgovorne osebe (dr. Petra Utroša, petra.utrosa@ki.si) ali vodje odseka (dr. Ema Žagar, ema.zagar@ki.si). Pri tem je potrebno navesti informacije o tiskanem mediju in končnem materialu. Uporaba raziskovalne opreme je možna izključno na Odseku za polimerno kemijo in tehnologijo na Kemijskem inštitutu.</t>
  </si>
  <si>
    <t>Research equipment is available for use upon enquiry to person responsible (Dr Petra Utroša, petra.utrosa@ki.si) or the head of the Department (Dr Ema Žagar, ema.zagar@ki.si), whereupon sufficient details regarding the printing medium and printed material must be provided. The multiwavelength DLP 3D printer is accessible at the Department of Polymer Chemistry and Technology, National Institute of Chemistry.</t>
  </si>
  <si>
    <t>»DualWave« je prilagojen 3D-tiskalnik za uporabo v raziskovalne namene. Deluje na osnovi digitalne svetlobne projekcije (DLP) in omogoča pripravo tridimenzionalnih struktur iz fotopolimerov, ki se strjujejo s svetlobo valovne dolžine 365 nm in/ali 460 nm. Namenjen je raziskovanju polimernih medijev za tiskanje ter pripravi 3D-tiskanih objektov kompleksnih struktur. Posebnost opreme sta dva različna vira svetlobe.</t>
  </si>
  <si>
    <t>"DualWave" is a customized 3D printer for use in the laboratory, which works by means of DLP technology. A three-dimensional object is produced from light-curing photopolymers in a bottom-up process. The 3D printer is designed for researching polymer-based printing media that react under wavelengths of 365 nm and/or 460 nm, and preparation of complex 3D printed structures. A special feature is the multi-wavelength function, which makes it possible to process special photo resins.</t>
  </si>
  <si>
    <t>MN-0028-104</t>
  </si>
  <si>
    <t>Petra Utroša</t>
  </si>
  <si>
    <t>Milutin Smiljanić</t>
  </si>
  <si>
    <t>53024</t>
  </si>
  <si>
    <t>Vrstični elektrokemični mikroskop (Scanning Electrochemical Microscope, SECM)</t>
  </si>
  <si>
    <t>Scanning Electrochemical Microscope</t>
  </si>
  <si>
    <t>Oprema je na voljo vsem raziskovalcem Kemijskega inštituta na podlagi dogovora. Običajno je dostop do SECCM mogoč v manj kot enem tednu. Odprti smo tudi za raziskovalce zunaj KI, pri čemer je postopek za izvedbo SECCM eksperimenta zelo preprost – poteka prek kontakta in dogovora z odgovornimi osebami. Tudi v tem primeru je pričakovani čakalni čas približno en teden, odvisno od zasedenosti opreme in operaterja. Z veseljem sodelujemo z vsemi zainteresiranimi raziskovalci in podjetji, ki želijo izkoristiti možnosti SECCM za napredek na področju zelene energije in novih materialov.</t>
  </si>
  <si>
    <t>The equipment is available to researchers from the NIC upon request and agreement. Usually, the time needed to access the SECCM is less than one week. We are also open for researchers outside the NIC, and the procedure for setting up the SECCM experiment is pretty much the same and very simple - upon contact and agreement with the persons in charge from the NIC. In that case, the expected waiting time is also around one week, depending on the occupancy of the equipment and operators. We are open to collaboration with all interested researchers or companies, aiming to exploit the possibilities of SECCM for advancing green energy and novel materials.</t>
  </si>
  <si>
    <t>Oprema SECCM (Scanning Electrochemical Cell Microscopy) je namenjena merjenju lokalnih elektrokemijskih lastnosti različnih vzorcev. Omogoča visokoločljivo elektrokemijsko karakterizacijo, kar je ključno za raziskave katalizatorjev, materialov za gorivne celice, baterije in druge elektrokemijske aplikacije. Tehnika omogoča preučevanje prostorskih variacij elektrokemijskih lastnosti na mikro- in nanoskopskem nivoju, kar prispeva k boljšemu razumevanju lokalnih reaktivnosti in optimizaciji materialov za energetske in okoljske aplikacije.</t>
  </si>
  <si>
    <t>The SECCM (Scanning Electrochemical Cell Microscopy) equipment is intended for measuring the local electrocatalytic activity of various samples. It enables high-resolution electrochemical characterization, which is essential for research on catalysts, fuel cell materials, batteries, and other electrochemical applications. This technique allows the study of spatial variations in electrochemical properties at the micro- and nanoscale, contributing to a better understanding of local reactivities and the optimization of materials for energy and environmental applications.</t>
  </si>
  <si>
    <t>G6230</t>
  </si>
  <si>
    <t xml:space="preserve">	P2-0393</t>
  </si>
  <si>
    <t>Dušan Strmčnik</t>
  </si>
  <si>
    <t>23516</t>
  </si>
  <si>
    <t>Plinski kromatograf z masno spekrometričnim detektorjem s trojnim quadrupolom ter multifunkcijskim avtomatskim vzorčevalnikom</t>
  </si>
  <si>
    <t>Gas Chromatograph with a Triple Quadrupole Mass Spectrometric Detector and a Multifunctional Automatic Sampler (GC-MS TQ + MPS)</t>
  </si>
  <si>
    <t>Oprema je na voljo vsem raziskovalcem na podlagi predhodnega dogovora. Izkusenim operatrjem je dostop omogocen obicajno v roku enega tedana, odvisno od trenutne zasedenosti opreme. Za raziskovalce, ki potrebujejo tudi operaterja, je cakalni cas predvsem odvisen od zasedensti operaterja. Z veseljem bomo sodelovali z vsemi zainteresiranimi raziskovalci in podjetji, ki želijo izkoristiti možnosti GC-MS TQ za napredek na področju zelene energije in novih materialov.</t>
  </si>
  <si>
    <t>The equipment is available to all researchers upon prior agreement. Experienced operators are usually granted access within one week, depending on the current availability of the equipment. For researchers who also require an operator, the waiting time primarily depends on the operator’s availability. We are happy to collaborate with all interested researchers and companies looking to utilize the capabilities of GC-MS TQ to advance green energy and new materials development.</t>
  </si>
  <si>
    <t xml:space="preserve">Plinski kromatograf z masno spekrometričnim detektorjem s trojnim quadrupolom ter multifunkcijskim avtomatskim vzorčevalnikom - (GC-MS TQ + MPS) je napredna analitska tehnika, ki združuje sposobnosti obeh sistemov za identifikacijo in kvantifikacijo hlapnih in polhlapnih spojin v različnih vzorcih. Sam MPS omogoča direktno iniciranje tekočih vzorcev, ekstrakcijo na trdni fazi, vzorčenje parne faze vzorcev ter termično desorpcijo vzorcev. Primarna funkcija opreme je trenutno analiza produktov elektrokemijske pretvorbe CO2 in organskih molekul v produkte z dodano vrednostjov ter študij mehanizmov razpada elektrolitov v Li-ionskih, Na-ionskih, Mg-ionskih ali podobnih baterijah. Ta inštrument bo sklopljen direktno z odgovarjajočo elektrokemijsko celico, kar omogočalo dodatno možnost karakterizacije elektrokemijsjkih faznih mej. </t>
  </si>
  <si>
    <t>The Gas Chromatograph with a Triple Quadrupole Mass Spectrometric Detector and a Multifunctional Automatic Sampler (GC-MS TQ + MPS) is an advanced analytical technique that combines the capabilities of both systems for the identification and quantification of volatile and semi-volatile compounds in various samples. The MPS allows direct injection of liquid samples, solid-phase extraction, headspace sampling, and thermal desorption of samples. The primary function of the instrument is currently the analysis of products from the electrochemical conversion of CO₂ and organic molecules into value-added products and the study of degradation mechanisms of electrolytes in Li-ion, Na-ion, Mg-ion, or similar batteries. The instrument will be directly coupled to an appropriate electrochemical cell, enabling additional characterization of electrochemical interfaces</t>
  </si>
  <si>
    <t>J7-50227</t>
  </si>
  <si>
    <t>Blaž Tomc</t>
  </si>
  <si>
    <t>P-2000 Laserski vlekač mikropipet</t>
  </si>
  <si>
    <t>Programi, projekti ARIS in paket ARIS 23.</t>
  </si>
  <si>
    <t>Celični sorter</t>
  </si>
  <si>
    <t>PCR platforma</t>
  </si>
  <si>
    <t>20096;20096/1-20096/4</t>
  </si>
  <si>
    <t>Nadgradnja visokozmogljive računalniške gruče na Kemijskem inštitutu</t>
  </si>
  <si>
    <t>20383;20383/1</t>
  </si>
  <si>
    <t>Sistem za analizo praškastih delcev v plinski fazi</t>
  </si>
  <si>
    <t>Modularni fotoreometer-dinamični mehanski analizator (DMA), sklopljen z infrardečo (IR) spektroskopijo</t>
  </si>
  <si>
    <t>Dinamični gravimetrični analizator za precizen zajem in sproščanje CO2</t>
  </si>
  <si>
    <t>Analizator za temperaturno programirane pulzne in stopenjske poskuse</t>
  </si>
  <si>
    <t>Sklop laboratorijske opreme za pripravo čistih rekombinantnih proteinov</t>
  </si>
  <si>
    <t>Visokoločljivostni rentgenski praškovni difraktometer</t>
  </si>
  <si>
    <t>Nacionalni inštitut za biologijo</t>
  </si>
  <si>
    <t xml:space="preserve"> 0105-003</t>
  </si>
  <si>
    <t>Valentina Levak</t>
  </si>
  <si>
    <t>Presevni elektronski mikroskop (Philips CM100)</t>
  </si>
  <si>
    <t>2000; 2013; 2016</t>
  </si>
  <si>
    <t>Transmission electron microscope (Philips CM100)</t>
  </si>
  <si>
    <t>Phare</t>
  </si>
  <si>
    <t>Oprema je vključena v IP NIB. Za uporabo opreme je potrebno kontaktirati vodjo IC Planta (http://www.nib.si/infrastruktura/infrastrukturni-center-planta). Čakalna doba za uporabo opreme je do 1 mesec.</t>
  </si>
  <si>
    <t>The equipment is a part of Infrastructural program NIB. For the access of the equipment contact the Head of IC Planta (http://www.nib.si/eng/index.php/infrastructure/infrastructural-centre-planta).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</si>
  <si>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</si>
  <si>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</si>
  <si>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0002381; 0002381/01; 0006580</t>
  </si>
  <si>
    <t>http://www.nib.si/infrastruktura/infrastrukturni-center-planta</t>
  </si>
  <si>
    <t>P1-0184</t>
  </si>
  <si>
    <t>Integrativna zoologija in speleobiologija</t>
  </si>
  <si>
    <t>MR Ana Žuran</t>
  </si>
  <si>
    <t>Vaje pri predmetu Biologija celice na študiju Dvopredmetni učitelj smeri Biologija</t>
  </si>
  <si>
    <t>preverjanje</t>
  </si>
  <si>
    <t>Presevni elektronski mikroskop (Talos L120C)</t>
  </si>
  <si>
    <t>2019; 2024; 2025</t>
  </si>
  <si>
    <t>Transmission electron microscope (Talos L120C)</t>
  </si>
  <si>
    <t>TEM Talos L120C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in imunolokalizacijo. TEM Talos L120C poleg tega omogoča tudi raziskave tridimenzionalne zgradbe vzorcev z elektronsko tomografijo.</t>
  </si>
  <si>
    <t>TEM Talos L120C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and immunolocalization. Besides, TEM Talos L120C enables also the research of three-dimensional structure if samples by electron tomography.</t>
  </si>
  <si>
    <t>0007522; 0007522/01; 0007522/02; 0007522/03; 0007522/04; 0007522/05; 0007522/06</t>
  </si>
  <si>
    <t>P17-152</t>
  </si>
  <si>
    <t>P4-0165</t>
  </si>
  <si>
    <t>Biotehnologija in sistemska biologija rastlin</t>
  </si>
  <si>
    <t>474-2012</t>
  </si>
  <si>
    <t>Izvajanje raziskav na presevnem elektronskem mikroskopu (TEM) za podjetje BiaSeparations</t>
  </si>
  <si>
    <t>J3-60060</t>
  </si>
  <si>
    <t>Zunajcelični vezikli iz rekombinantnih Lactococcus lactis kot novi dostavni vektorji za proteine za zdravljenje vnetnih črevesnih bolezni in preprečevanje kolorektalnega raka</t>
  </si>
  <si>
    <t>okvara</t>
  </si>
  <si>
    <t>popravilo</t>
  </si>
  <si>
    <t>Tjaša Lukan</t>
  </si>
  <si>
    <t>Invertni konfokalni mikroskop nove generacije (Leica Stellaris 5)</t>
  </si>
  <si>
    <t>2022; 2024; 2025</t>
  </si>
  <si>
    <t>Inverted confocal laser scanning microscope (Leica Stellaris 5)</t>
  </si>
  <si>
    <t>Paket 20; amortizacija</t>
  </si>
  <si>
    <t>Invertni konfokalni mikroskop nove generacije se uporablja za opazovanje lokacije molekul in interakcij med molekulami v živih rastlinah v času brez vnaprejšnje priprave preparatov. Ima izjemno občutljiv detektor HyD S, ki omogoča hitrejše zajemanje slike, kar je ključno za spremljanje znotrajceličnih sprememb v realnem času. Poleg tega novi detektor omogoča boljše razmerje med signalom in šumom ter akumulacijo signala. Omogoča izbiro poljubnega območja valovnih dolžin svetlobe, na tak način na slikah ni motečega ozadja, ki je posledica nespecifične fluorescence preiskovanega vzorca, poleg tega pa je možno spremljati več označenih molekul v celici hkrati.</t>
  </si>
  <si>
    <t>A new generation inverted confocal microscope is used to observe the locations of molecules and the interactions between molecules in living plants in real time without prior preparation. It has an ultra-sensitive HyD S detector that enables faster image capture, which is key to monitoring internal changes in real time. In addition, the new detector provides a better signal-to-noise ratio and signal accumulation. It allows the selection of an arbitrary range of light wavelengths, in this way there is no disturbing background in the images, which is a result of the non-specific fluorescence of the investigated sample, and it is also possible to monitor several labeled molecules in the cell at the same time.</t>
  </si>
  <si>
    <t>0008326; 0008326/01; 0008326/02; 0008326/03; 0008326/04</t>
  </si>
  <si>
    <t>P20-60</t>
  </si>
  <si>
    <t>J4-3089</t>
  </si>
  <si>
    <t>Uporaba krompirjeve mikrobiote za modulacijo imunskega sistema krompirja in njegove rasti</t>
  </si>
  <si>
    <t>čiščenje</t>
  </si>
  <si>
    <t>David Dobnik</t>
  </si>
  <si>
    <t>Konfokalni stereomikroskop (Leica TCS LSI)</t>
  </si>
  <si>
    <t>2014; 2015; 2016</t>
  </si>
  <si>
    <t>Confocal stereomicroscope (Leica TCS LSI)</t>
  </si>
  <si>
    <t>amortizacija</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</si>
  <si>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</si>
  <si>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</si>
  <si>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0006751; 0006751/01; 0006751/02; 0006751/03</t>
  </si>
  <si>
    <t>Sistem za večnivojsko fenotipsko karakterizacijo rastlin z mikroorganizmi</t>
  </si>
  <si>
    <t>2022</t>
  </si>
  <si>
    <t>System for multi-level phenotypic characterization of plants with microorganisms</t>
  </si>
  <si>
    <t>Sistem za večnivojsko fenotipsko karakterizacijo rastlin z mikroorganizmi je sestavljen iz treh modulov: modula za fenotipsko karakterizacijo celotnih rastlin, modula za karakterizacijo rasti živih celic ter modula za molekularno fenotipizacijo na nivoju nukleinskih kislin. Prvi modul omogoča sledenje aktivnosti genov v rastlini po izpostavitvi rastline stresu ali induktorjem njihovega izražanja s pomočjo reporterskih sistemov. Drugi modul predstavlja sistem za avtomatizirano karakterizacijo rasti živih celic, ki omogoča občutljivo neinvazivno spremljanje biološke rasti, razvoja in morfologije mikroorganizmov v realnem času s pomočjo avtomatiziranega zajema slike. Tretji modul za molekularno karakterizacijo nukleinskih kislin omogoča natančno pripravo vzorca nukleinskih kislin za številne tehnike molekularne karakterizacije nukleinskih kislin, kar omogoča pripravo visoko kvalitetnih DNA knjižnic za visokopretočne metode sekvenciranja kot tudi za metode za sledenje epigenetskih sprememb DNA.</t>
  </si>
  <si>
    <t>The system for multi-level phenotypic characterization of plants with microorganisms consists of three modules: a module for phenotypic characterization of whole plants, a module for characterization of the growth of living cells and a module for molecular phenotyping at the level of nucleic acids. The first module enables the tracking of gene activity in the plant after exposure of the plant to stress or inducers of their expression with the help of reporter systems. The second module presents a system for automated characterization of the growth of living cells, which enables sensitive non-invasive monitoring of the biological growth, development and morphology of microorganisms in real time with the help of automated image capture. The third module for the molecular characterization of nucleic acids enables the precise preparation of a nucleic acid sample for many techniques of molecular characterization of nucleic acids, which enables the preparation of high-quality DNA libraries for high-throughput sequencing methods as well as for methods for tracking epigenetic changes in DNA.</t>
  </si>
  <si>
    <t>0008321; 0008321/01; 0008194; 0008194/01; 0008236</t>
  </si>
  <si>
    <t>P20-61</t>
  </si>
  <si>
    <t>J1-60018</t>
  </si>
  <si>
    <t>Razkrivanje skrivnosti fitoplazme 'Candidatus Phytoplasma solani': interakcije njenih efektorskih proteinov z gostiteljskimi rastlinami (CAPSEFFECT)</t>
  </si>
  <si>
    <t>Dejan Štebih</t>
  </si>
  <si>
    <t>Aparatura za PCR v realnem času (ABI 7900HT Fast) (Sistem za pomnoževanje nukleinskih kislin)</t>
  </si>
  <si>
    <t>2007</t>
  </si>
  <si>
    <t>Real-time PCR (ABI 7900HT Fast)</t>
  </si>
  <si>
    <t>Z navedeno opremo je možno pomnoževanje nukleinskih kislin in njihova kvantifikacijia.</t>
  </si>
  <si>
    <t xml:space="preserve">The equipment is used for amplification and quantification of nucleic acids. </t>
  </si>
  <si>
    <t>0004712</t>
  </si>
  <si>
    <t>4, 35</t>
  </si>
  <si>
    <t>FB799669</t>
  </si>
  <si>
    <t>Študije stabilnosti certificiranih referenčnih materialov za Joint Research Centre Direktorat F</t>
  </si>
  <si>
    <t>Okoljska in aplikativna virologija: virusi, prijatelji in sovražniki</t>
  </si>
  <si>
    <t>L4-60158</t>
  </si>
  <si>
    <t>Ocenjevanje tveganj povezanih s prisotnostjo in preživetjem rastlinskih virusov in viroidov v kompostu in drugih gnojilih iz organskih odpadkov</t>
  </si>
  <si>
    <t>Določanje gensko spremenjenih organizmov</t>
  </si>
  <si>
    <t>Aparatura za PCR v realnem času (ABI QuantStudio7 Flex)</t>
  </si>
  <si>
    <t>2018</t>
  </si>
  <si>
    <t>Real-time PCR (ABI QuantStudio7 Flex)</t>
  </si>
  <si>
    <t>0007148; 0007148/01; 0007148/02</t>
  </si>
  <si>
    <t>MR Neža Praček</t>
  </si>
  <si>
    <t>Katja Stare</t>
  </si>
  <si>
    <t>Visoko pretočni sistem za izolacijo, detekcijo in kvantifikacijo nukleinskih kislin</t>
  </si>
  <si>
    <t>2021</t>
  </si>
  <si>
    <t>High throughput system for isolation, detection and quantification of nucleic acids</t>
  </si>
  <si>
    <t>Z navedeno opremo je možna izolacija, pomnoževanje nukleinskih kislin ter njihova detekcija in kvantifikacijia.</t>
  </si>
  <si>
    <t xml:space="preserve">The equipment is used for isolation, amplification, detection and quantification of nucleic acids. </t>
  </si>
  <si>
    <t>0008052; 0008052/01</t>
  </si>
  <si>
    <t>20/01098</t>
  </si>
  <si>
    <t>GSO analize za Norveški veterinarski inštitut</t>
  </si>
  <si>
    <t>101132734</t>
  </si>
  <si>
    <t>Spremljanje virusov influence A pri pticah, sesalcih in okolju</t>
  </si>
  <si>
    <t>SI2.809532</t>
  </si>
  <si>
    <t>EU referenčni laboratorij za rastlinske viruse, vioride in fitoplazme</t>
  </si>
  <si>
    <t>Aparatura za PCR v realnem času (Roche Light Cycler 480)</t>
  </si>
  <si>
    <t>2008</t>
  </si>
  <si>
    <t>Real-time PCR instrument (Roche Light Cycler 480)</t>
  </si>
  <si>
    <t>Transition Facility</t>
  </si>
  <si>
    <t>0004928</t>
  </si>
  <si>
    <t>C2337-22-000032</t>
  </si>
  <si>
    <t>Pogodba o izvajanju dejavnosti analiz uradnih vzorcev živil rastlinskega izvora, krme in NRL</t>
  </si>
  <si>
    <t>Aparatura za kapljični digitalni PCR (Biorad QX200) (Sistem za avtomatizirano pripravo in analizo kapljične digitalne verižne reakcije s polimerazo)</t>
  </si>
  <si>
    <t>2015; 2018</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</si>
  <si>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</si>
  <si>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</si>
  <si>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</si>
  <si>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0006891; 0006891/01; 0006891/02; 0006891/03</t>
  </si>
  <si>
    <t>L4-3180</t>
  </si>
  <si>
    <t>Razvoj in uporaba novih pristopov za reševanje izzivov v povezavi s čistostjo in kvaliteto terapevtskih virusnih vektorjev</t>
  </si>
  <si>
    <t xml:space="preserve">Aparatura za kapljični digitalni PCR (Biorad QX600) </t>
  </si>
  <si>
    <t>Droplet digital PCR instrument (Biorad QX600)</t>
  </si>
  <si>
    <t>0008981</t>
  </si>
  <si>
    <t>101137025</t>
  </si>
  <si>
    <t>Dolocanje prisotnosti NGT izdelkov za promocijo inovativnosti v Evropi</t>
  </si>
  <si>
    <t>22HLT06</t>
  </si>
  <si>
    <t>Meroslovje za genomsko profiliranje za podporo zgodnjemu odkrivanju raka in medicine po meri bolnika</t>
  </si>
  <si>
    <t>Aparatura za kapljični digitalni PCR (Biorad QXOne) (Avtomatiziran sistem za pripravo, izvedbo in analizo večtarčne kapljične digitalne verižne reakcije s polimerazo)</t>
  </si>
  <si>
    <t>2020; 2021</t>
  </si>
  <si>
    <t>Droplet digital PCR instrument (Biorad QXOne)</t>
  </si>
  <si>
    <t>0007861; 0007861/01; 0007861/02; 0007861/03</t>
  </si>
  <si>
    <t>Robot za pipetiranje (Hamilton Microlab STARlet)</t>
  </si>
  <si>
    <t>2016; 2017; 2018</t>
  </si>
  <si>
    <t>Robot for pipeting (Hamilton Microlab STARlet)</t>
  </si>
  <si>
    <t>javna sredstva</t>
  </si>
  <si>
    <t>Robot se uporablja za pripravo vzorcev in reagentov ter nastavitev PCR reakcij.</t>
  </si>
  <si>
    <t xml:space="preserve">Pipetting robot can be used for sample and reagent preparation and PCR reaction setup. </t>
  </si>
  <si>
    <t>0006954; 0006954/01; 0006954/02</t>
  </si>
  <si>
    <t>klasifikacija ni mogoča</t>
  </si>
  <si>
    <t>J4-60073</t>
  </si>
  <si>
    <t>Prijatelji ali sovražniki: kako omrežje signalizacije krompirja loči med organizmi s katerimi interagira v različnih okoljskih pogojih</t>
  </si>
  <si>
    <t>Špela Prijatelj Novak</t>
  </si>
  <si>
    <t>Sistem za hitro pripravo in koncentriranje bioloških vzorcev z možnostjo bioloških analiz na gojiščih</t>
  </si>
  <si>
    <t>2020</t>
  </si>
  <si>
    <t>System for concentration and analyses of biological samples</t>
  </si>
  <si>
    <t>Sistem omogoča hitro pripravo in koncentriranje bioloških vzorcev z možnostjo bioloških analiz na gojiščih.</t>
  </si>
  <si>
    <t>System enables concentration and analyses of biological samples on plates.</t>
  </si>
  <si>
    <t>0007857; 0007857/01</t>
  </si>
  <si>
    <t>C2337-22-000013</t>
  </si>
  <si>
    <t>Pogodba o izvajanju in financiranju strokovnih nalog s področja zdravstvenega varstva rastlin</t>
  </si>
  <si>
    <t>Z1-50151</t>
  </si>
  <si>
    <t>Napredna stopnja dekontaminacije vode z uporabo najsodobnejše tehnologije, ki združuje plazmo in superkavitacijo</t>
  </si>
  <si>
    <t>Karmen Pogačar</t>
  </si>
  <si>
    <t>Sistem za fenotipizacijo rastlin (PSI)</t>
  </si>
  <si>
    <t>2023</t>
  </si>
  <si>
    <t>Plant phenotyping system (PSI)</t>
  </si>
  <si>
    <t>MIZŠ</t>
  </si>
  <si>
    <t>Za uporabo opreme je potrebno kontaktirati vodjo IC Planta (http://www.nib.si/infrastruktura/infrastrukturni-center-planta). Čakalna doba za uporabo opreme je do 3 mesece.</t>
  </si>
  <si>
    <t>For the access of the equipment contact the Head of IC Planta (http://www.nib.si/eng/index.php/infrastructure/infrastructural-centre-planta). Waiting time for the access of the equipment is up to 3 months.</t>
  </si>
  <si>
    <t xml:space="preserve">Sistem za fenotipizacijo rastlin (PSI) omogoča fenotipizacijo rastlin po principu rastlina k senzorju s 5 različnimi moduli:
- Modul za 3D lasersko optično branje rastlin (ki omogoča korelacijo pridobljenega 3D modela s slikami, posnetimi z drugimi moduli);
- Modul za slikanje v načinu RGB (za meritve vidnih parametrov rastlin);
- Modul za slikanje večbarvne fluorescence, vključno s slikanjem fluorescence klorofila (za določanje količine klorofila ter drugih fluorescenčnih proteinov, metabolitov in barvil v rastlinah);
- Modul za slikanje s širokim spektrom valovnih dolžin v območju kratkovalovnih infrardečih valovnih dolžin (za merjenje vsebnosti vode v rastlinah);
- Modul za toplotno slikanje v območju dolgovalovnih infrardečih valovnih dolžin (za merjenje temperaturnih razlik na različnih delih rastline).
Sistem za fenotipizacijo omogoča tudi kvantitativno karakterizacijo in s tem vrednotenje bolezenskih znakov bistveno bolj natančno, kot je bilo možno brez tega sistema. </t>
  </si>
  <si>
    <t>The Plant Phenotyping System (PSI) allows plant phenotyping on a plant-to-sensor basis with 5 different modules:
- A 3D laser scanning plant module (which enables the correlation of the obtained 3D model with images taken by other modules);
- RGB imaging module (for the measurement of visible plant parameters);
- Multicolour fluorescence imaging module, including chlorophyll fluorescence imaging (for the quantification of chlorophyll and other fluorescent proteins, metabolites and dyes in plants);
- Wide wavelength imaging module in the short-wave infrared wavelength range (for measuring water content in plants);
- A thermal imaging module in the long-wave infrared wavelength range (to measure temperature differences in different parts of the plant).
The phenotyping system also allows quantitative characterisation and thus evaluation of disease traits with much greater precision than was possible without this system.</t>
  </si>
  <si>
    <t>0200090; 0101265</t>
  </si>
  <si>
    <t>Komore za gojenje rastlin (PSI 1)</t>
  </si>
  <si>
    <t>Growth chambers for plant breeding (PSI 1)</t>
  </si>
  <si>
    <t>kohezijska sredstva</t>
  </si>
  <si>
    <t>Komora za gojenje rastlin omogoča gojenje rastlin v kontroliranih pogojih temperature, svetlobe in vlage.</t>
  </si>
  <si>
    <t xml:space="preserve">Growth chamber for plant breeding enables breeding of plants under controlled temperature, light and humidity conditions. </t>
  </si>
  <si>
    <t>0101266</t>
  </si>
  <si>
    <t>Komore za gojenje rastlin (PSI 2)</t>
  </si>
  <si>
    <t>Growth chambers for plant breeding (PSI 2)</t>
  </si>
  <si>
    <t>0101267</t>
  </si>
  <si>
    <t>Komore za gojenje tkivnih kultur (PSI 4)</t>
  </si>
  <si>
    <t>Growth chambers for tissue culture breeding (PSI 4)</t>
  </si>
  <si>
    <t>Komora za gojenje tkivnih kultur omogoča gojenje tkivnih kultur v kontroliranih pogojih temperature, svetlobe in vlage.</t>
  </si>
  <si>
    <t xml:space="preserve">Growth chamber for tissue culture breeding enables breeding of tissue cultures under controlled temperature, light and humidity conditions. </t>
  </si>
  <si>
    <t>0101264</t>
  </si>
  <si>
    <t>MR Valentina Levak</t>
  </si>
  <si>
    <t>Komore za gojenje tkivnih kultur (PSI 5)</t>
  </si>
  <si>
    <t>Growth chambers for tissue culture breeding (PSI 5)</t>
  </si>
  <si>
    <t>0101263</t>
  </si>
  <si>
    <t>Vaje pri predmetu Rastlinska fiziologija in biotehnologija na Visokošolskem strokovnem študijskem programu Vinogradništvo in vinarstvo</t>
  </si>
  <si>
    <t xml:space="preserve">Vaje pri predmetu Biotehnologija in genetika na Študijskem programu I. stopnje Upravljanje podeželja </t>
  </si>
  <si>
    <t>Vaje pri predmetu Rastlinska molekularna biotehnologija na Podiplomskem magistrskem študijskem programu Vinogradništvo in vinarstvo</t>
  </si>
  <si>
    <t>Aleš Blatnik</t>
  </si>
  <si>
    <t>Komore za ločeno gojenje rastlin (PSI)</t>
  </si>
  <si>
    <t>Plant growth chambers for separate breeding (Kambič)</t>
  </si>
  <si>
    <t>Komore za ločeno gojenje rastlin (PSI) sestavlja 7 ločenih samostoječih komor, ki omogočajo gojenje rastlin v zemlji v kontroliranih pogojih temperature, svetlobe in vlage.</t>
  </si>
  <si>
    <t>Plant growth chambers for separate breeding (PSI) consist of 7 separate self-standing chambers that provide for breeding of plants in soil under controlled temperature, light and humidity conditions.</t>
  </si>
  <si>
    <t>0101256; 0101257; 0101258; 0101259; 0101260; 0101261; 0101262</t>
  </si>
  <si>
    <t>973/2024</t>
  </si>
  <si>
    <t>Karantenski rastlinjak (Rastlinjaki Gajšek in CMF)</t>
  </si>
  <si>
    <t>2023; 2025</t>
  </si>
  <si>
    <t>Quarantine greenhouse (Rastlinjaki Gajšek in CMF)</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</si>
  <si>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</si>
  <si>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</si>
  <si>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0101169; 0101169/01; 0101757; 0101758; 0101759; 0101760; 0101761; 0101762; 0101763; 0101763/01; 0101764</t>
  </si>
  <si>
    <t>2009</t>
  </si>
  <si>
    <t>Janja Matičič</t>
  </si>
  <si>
    <t>Namizni masni spektrometer za avtomatsko identifikacijo mikroorganizmov</t>
  </si>
  <si>
    <t>Benchtop mass spectrometer for automated microbial identification system</t>
  </si>
  <si>
    <t>Za uporabo opreme je potrebno kontaktirati vodjo IC Planta (http://www.nib.si/infrastruktura/infrastrukturni-center-planta). Čakalna doba za uporabo opreme je do 1 mesec.</t>
  </si>
  <si>
    <t>For the access of the equipment contact the Head of IC Planta (http://www.nib.si/eng/index.php/infrastructure/infrastructural-centre-planta). Waiting time for the access of the equipment is up to 1 month.</t>
  </si>
  <si>
    <t xml:space="preserve">Namizni masni spektrometer  za avtomatsko identifikacijo mikroorganizmov za svoje delovanje uporablja MALDI-TOF tehnologijo, ki vključuje vir ionov microSCOUT™, ki vsebuje razširjeno pultno ekstrakcijo ionov PAN™ z možnostjo fokusiranja območja mas; samočiščenje vira ionizacije brez izklapljanja vakuma; laser hitrosti 200 Hz z življenjska doba minimalno 500.000.000 posnetkov; sistem visoko zmogljivih vakumskih črpalk; analizator v linearni konfiguraciji, ki omogoča delovanje v dveh načinih: s pozitivnimi in negativnimi ioni. Sistem meri proteine v mikroorganizmih, ki so prisotni v vseh mikroorganizmih v visokih koncentracijah. S pomočjo meritev določi edinstven proteomski prstni odtis mikroorganizma, ki ga nato primerja s proteomskimi vzorci mikroorganizmov v referenčni knjižnici in preko primerjave določi identiteto mikroorganizma. Sistem je podprt z namensko programsko opremo, ki omogoča avtomatiziran proces zajema masnega spektra in primerjave z referenčno knjižnico in omogoča razširitev referenčne knjižnice z uporabnikovo knjižnico, ki vsebuje spektre mikroorganizmov, ki jih je uporabnik sam posnel. </t>
  </si>
  <si>
    <t>Benchtop mass spectrometer for automated microbial identification system is based on MALDI-TOF mass spectrometry which includes gridless microSCOUT™ MALDI ion source with extended pulsed ion extraction PAN™ mass range focusing; integrated source cleaning without the need of venting the system; 200 Hz smartbeam laser with minimum 500 million laser shots; high capacity vacuum system TOF analyser for linear-only measurements with positive and negative ion mode. The system measures highly abundant proteins that are found in all microorganisms and determines the unique proteomic fingerprint of an organism, and matches characteristic patterns with an extensive reference library to determine the organism’s identity. It's supported by dedicated microbiology software automates the process of acquiring the mass spectrum and performing the match against the extensive reference library which can be extended with users own library created from microorganism entries.</t>
  </si>
  <si>
    <t>0200083</t>
  </si>
  <si>
    <t>Ion Gutierrez Aguirre</t>
  </si>
  <si>
    <t>Ultracentrifuga</t>
  </si>
  <si>
    <t>Ultracentrifuge</t>
  </si>
  <si>
    <t xml:space="preserve">Ultracentrifuga omogoča centrifugiranje pri zelo visokih obratih s tem npr. omogoča sedimentacijo virusnih delcev oz ločevanje le teh v različnih gradientih. Ultracentrifuga omogoča centrifugiranje pri max hitrosti 90.000 rpm, ima vgrajen hladilni in ogrevalni sistem, omogoča delovanje do 48 ur ter deluje v območju od 0°C  do 40°C. </t>
  </si>
  <si>
    <t>The ultracentrifuge enables centrifugation at very high speeds, thus e.g. enables the sedimentation of viral particles or the separation of only these in different gradients. The ultracentrifuge enables centrifugation at a maximum speed of 90,000 rpm, has a built-in cooling and heating system, allows operation for up to 48 hours and operates in the range from 0°C to 40°C.</t>
  </si>
  <si>
    <t>0200082</t>
  </si>
  <si>
    <t>Sistem za pripravo vzorcev za presevno elektronsko mikroskopijo</t>
  </si>
  <si>
    <t>Laboratory for sample preparation for transmission electron microscopy</t>
  </si>
  <si>
    <t>Sistem za pripravo vzorcev za presevno elektronsko mikroskopijo omogoča celoten potek obdelave bioloških vzorce in vključuje opremo za pripravo vzorcev po metodi negativnega kontrastiranja in opremo za pripravo vzorcev za opazovanje ultrastrukture. Napraševalec za pripravo mrežic LEICA EM ACE200 omogoča nanos ogljika določene debeline na mrežice, ki se uporabljajo kot nosilci vzorcev za presevno elektronsko mikroskopijo. Naprava LEICA EM KMR3 služi izdelovanju steklenih nožev, ki se uporabljajo za rezanje poltankih rezin v postopku priprave bioloških vzorcev za opazovanje ultrastrukture, za pripravo poltankih in ultratankih rezin bioloških vzorcev, kot so v smole vklopljena rastlinska in živalska tkiva, celične kulture, tudi bakterije, uporabljamo ultramikrotom LEICA ULTRACUT UC7. Za pregledovanje poltankih rezin je v sklopu opreme svetlobni mikroskop LEICA DM 1000 LED, opremljena z digitalno kamero FLEXAM C1 s CMOS senzorjem. V sklopu opreme za pripravo bioloških vzorcev za TEM je še stereomikroskop LEICA S9 D.</t>
  </si>
  <si>
    <t>Laboratory for sample preparation for transmission electron microscopy (TEM) includes equipment for preparation of small particles, like viruses, proteins and liposomes with negative staining method as well as preparation of plant and animal tissues and cell cultures for ultrastructure observation. LEICA EM ACE200 is used for preparation of grids for negative staining method and has carbon thread coater for evaporation of carbon of definite thickness and glow discharge unit. Glassknifemaker LEICA EM KMR3 enables preparation of glass knives from glass strips which are used for preparation of semi-thin slices of embedding biological samples using ultracut LEICA ULTRACUT UC7. Light microscope LEICA DM 1000 LED used for observation of semi-thin slices is equipped with digital camera FLEXAM C1 with CMOS sensor. Stereomicroscope LEICA S9 D is also part of the system for preparation of samples for TEM.</t>
  </si>
  <si>
    <t>0200014; 0200015; 0200016; 0200017; 0200018; 0200019</t>
  </si>
  <si>
    <t>MR Nina Kobe</t>
  </si>
  <si>
    <t>Alexandra Bogožalec Košir</t>
  </si>
  <si>
    <t>Aparatura za digitalno PCR (Stilla naica)</t>
  </si>
  <si>
    <t>Digital PCR System (Stilla naica)</t>
  </si>
  <si>
    <t>Aparatura za digitalno verižno reakcijo s polimerazo (dPCR) je sistem, ki omogoča večtarčno določanje nukleinskih kislin. Polavtomatski sistem je sestavljen iz dveh aparatur, Geode, ki je ob enem generator kapljic in PCR, ter Prism6 čitalnikom z vgrajenim računalnikom, ki omogoča uporabo hidrolizirajočih sond v šestih kanalih, kar omogoča resnično večkanalno večtarčno določanje, kot tudi uporabo interkalacijskih barvil. Sistem omogoča ponovno pridobitev vzorca po PCR in uporabo v nadaljnji analizi. Brezlicenčna programska oprema Crystal Miner omogoča analizo v 1D, 2D in 3D obliki ter omogoča vizualizacijo reakcije do ravni posameznih kapljic, vključno z vizualizacijo neobdelanih slik, ki jih posname Prism6.</t>
  </si>
  <si>
    <t>System for digital polymerase chain reaction (dPCR) is a high-multiplexing digital PCR system. The semi-automated system comprises of Geode, which doubles as the droplet generator and PCR cycler, and Prism6, a reader with an integrated computer which enables the use of hydrolysis probe in six channels, allowing for true multi-channel multiplexing, as well as the use of intercalating dye chemistry. The system enables recovery of the sample following PCR and use in downstream analysis. Crystal Miner license-free software allows analysis in 1D, 2D and 3D, and provides visuals of the PCR reaction down to the level of individual droplets, including the raw images taken by the Prism6.</t>
  </si>
  <si>
    <t>0200077</t>
  </si>
  <si>
    <t>Aparatura za PCR v realnem času (QuantStudio7 Pro)</t>
  </si>
  <si>
    <t>Real-time PCR (ABI QuantStudio7 Pro)</t>
  </si>
  <si>
    <t>Aparatura omogoča natančno detekcijo in kvantifikacijo nukleinskih kislin z uporabo fluorescenčnih barvil in omogoča analizo 384 vzorcev hkrati, ob menjavi termociklerskih blokov pa tudi analizo 96 vzorcev v volumnih reakcije do 100 ul. Aparatura vzbuja barvila v območju valovnih dolžin 450–600 nm in detektira barvila v območju 500–640 nm, kar omogoča hkratno detekcijo vsaj petih barvil s potrebnim algoritmom za natančno razlikovanje med več komponentami večbarvnih signalov. Na ta način omogoča natančno simultano detekcijo vsaj pet različnih DNA zaporedij (multiplex kvantitativne reakcije). Aparatura zazna eno kopijo tarčne molekule in zagotavlja linearnost preko 10 logaritemskih redov.</t>
  </si>
  <si>
    <t>The apparatus enables accurate detection and quantification of nucleic acids using fluorescent dyes and enables the analysis of 384 samples at the same time, as well as the analysis of 96 samples in reaction volumes of up to 100 ul when the thermocycler blocks are changed. The apparatus excites dyes in the wavelength range of 450-600 nm and detects dyes in the range of 500-640 nm, which enables the simultaneous detection of at least five dyes with the necessary algorithm to accurately distinguish between several components of multi-color signals. In this way, it enables accurate simultaneous detection of at least five different DNA sequences (multiplex quantitative reactions). The apparatus detects one copy of the target molecule and provides linearity over 10 logarithmic orders.</t>
  </si>
  <si>
    <t>0200078</t>
  </si>
  <si>
    <t>Nina Tršar</t>
  </si>
  <si>
    <t>Mikro-analitska in analitska tehtnica za tehtanje in sistemom za preverjanje pipet</t>
  </si>
  <si>
    <t xml:space="preserve">Analitical balance and microbalance with a pipette calibration system  </t>
  </si>
  <si>
    <t xml:space="preserve">Mikro-analitska in analitska tehtnica omogočata tehtanje veliko z natančnostjo ter preverjanje pipet večjih in manjših volumnov. Mikro-analitska tehtnica omogoča tehtanje z natančnostjo vsaj 0,001 mg s ponovljivosto vsaj 0,0012 mg. Tehtnica omogoča tehtanje vzorcev, z vgradnjo lovilca vlage pa zagotavlja večjo natančnost pri preverjanju pipet manjših volumnov.
</t>
  </si>
  <si>
    <t>Micro-analytical and analytical balances enable high-precision weighing and checking of pipettes of larger and smaller volumes. The micro-analytical balance allows weighing with an accuracy of at least 0.001 mg with a repeatability of at least 0.0012 mg. The balance enables the weighing of samples, and with the installation of a moisture trap, it ensures greater accuracy when checking pipettes of smaller volumes.</t>
  </si>
  <si>
    <t>0200062; 0200063</t>
  </si>
  <si>
    <t>I0-0004</t>
  </si>
  <si>
    <t>Infrastrukturni program NIB</t>
  </si>
  <si>
    <t>P1-0245</t>
  </si>
  <si>
    <t>Ekotoksiologija, toksikološka genomika in karcinogeneza</t>
  </si>
  <si>
    <t>0105-008</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</si>
  <si>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</si>
  <si>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</si>
  <si>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</si>
  <si>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</si>
  <si>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</si>
  <si>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</si>
  <si>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</si>
  <si>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</si>
  <si>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</si>
  <si>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ARIS MR Matic Gabor</t>
  </si>
  <si>
    <t>Matic Gabor</t>
  </si>
  <si>
    <t>E-Nat2Care</t>
  </si>
  <si>
    <t>Alenka Žunič Kosi</t>
  </si>
  <si>
    <t>LIFE-IP NATURA.SI</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</si>
  <si>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</si>
  <si>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</si>
  <si>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</si>
  <si>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</si>
  <si>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</si>
  <si>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</si>
  <si>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</si>
  <si>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P10255</t>
  </si>
  <si>
    <t>Stritih-Peljhan</t>
  </si>
  <si>
    <t>P3-0333</t>
  </si>
  <si>
    <t>Gregor Belušič</t>
  </si>
  <si>
    <t>ARIS MR Eva Debevc</t>
  </si>
  <si>
    <t>Eva Debevc</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</si>
  <si>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</si>
  <si>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</si>
  <si>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</si>
  <si>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</si>
  <si>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</si>
  <si>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</si>
  <si>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</si>
  <si>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 xml:space="preserve">ARIS Z1-50018 </t>
  </si>
  <si>
    <t>Rok Šturm</t>
  </si>
  <si>
    <t>ARIS RSF Čriček</t>
  </si>
  <si>
    <t xml:space="preserve">J7-50042 </t>
  </si>
  <si>
    <t>Nataša Stritih-Peljhan</t>
  </si>
  <si>
    <t>Jernej Polajnar</t>
  </si>
  <si>
    <t xml:space="preserve">3-D laserski vibrometer </t>
  </si>
  <si>
    <t>3D scanning laser-Doppler vibrometer</t>
  </si>
  <si>
    <t>3-D laserski vibrometer  je mogoče uporabljati brez omejitev po predhodnem dogovoru s skrbnikom. Cena po dogovoru v skladu s časom in namenom uporabe.</t>
  </si>
  <si>
    <t>3D scanning lase vibrometer can be used without limitations and immediately according to agreement. The price  is agreed according to the time and purpose of the use.</t>
  </si>
  <si>
    <t>Sistem skenirajočih laserskih vibrometrov z opremo za analizo upogibnih oblik ("deflection shapes") ob nihanju. Brezkontaktno beleženje vibracij v treh dimenzijah po površini merjenega predmeta in prikaz upogibnih oblik, z možnostjo nastavitve mreže vsaj 500×500 merilnih točk za eno meritev, velikostjo laserske pike največ 66 µm pri 150 mm oddaljenosti do objekta merjenja, robustnostjo optičnega signala več kot 10000 mm na izpad (Optical Signal Robustness &gt;10000 mm/dropout) in uporabni frekvenčni razpon vsaj 100 KHz. Naprava ima integriran generator referenčnih signalov za vzbujanje merjenega predmeta z vsaj 4 izhodi.</t>
  </si>
  <si>
    <t>A system of scanning laser vibrometers with software for deflection shape analysis during vibration. Non-contact recording of vibrations in 3D across the surface of the measured object, with the possibility to set a grid with 500×500 points per measurement, laser beam diameter 66 µm at 150 mm distance, Optical Signal Robustness &gt;10000 mm/dropout and useful frequency range 100 KHz. The device has an integrated reference signal generator for excitation with 4 outputs.</t>
  </si>
  <si>
    <t>https://www.nib.si/infrastruktura/raziskovalna-oprema</t>
  </si>
  <si>
    <t>Klemen Čandek in Nataša Mori</t>
  </si>
  <si>
    <t xml:space="preserve">SEM mikroskop z nizkim vakuumom </t>
  </si>
  <si>
    <t xml:space="preserve"> Low vacuum SEM microscope </t>
  </si>
  <si>
    <t>SEM mikroskop je mogoče uporabljati brez omejitev po predhodnem dogovoru s skrbnikom. Cena po dogovoru v skladu s časom in namenom uporabe.</t>
  </si>
  <si>
    <t>Low vaccum SEM microscope can be used without limitations and immediately according to agreement. The price  is agreed according to the time and purpose of the use.</t>
  </si>
  <si>
    <t xml:space="preserve">Srednje velik vrstični elektronski mikroskop z operiranjem v nizkem vakuumu za analizo morfoloških in kemijskih lastnosti površine makroorganizmov. SEM mikroskop dosega ločljivost 3 nm v visokem vakuumu in je opremljen z energijsko disperzijskem spektrometrom (EDS).  </t>
  </si>
  <si>
    <t xml:space="preserve">Medium-sized scanning electron microscope operating in low vacuum for the analysis of morphological and chemical properties of the surface of macro-organisms. The SEM microscope achieves a resolution of 3 nm in high vacuum and is equipped with an energy dispersive spectrometer (EDS).).  </t>
  </si>
  <si>
    <t xml:space="preserve">J1-50016 </t>
  </si>
  <si>
    <t>Sara Strah</t>
  </si>
  <si>
    <t xml:space="preserve">ARIS MR Yu Kuang-Ping </t>
  </si>
  <si>
    <t>Kuang-Ping Yu</t>
  </si>
  <si>
    <t xml:space="preserve">P1-0255 </t>
  </si>
  <si>
    <t xml:space="preserve">Manca Kovač Viršek </t>
  </si>
  <si>
    <t>Digitalni mikroskop</t>
  </si>
  <si>
    <t>Digital microscope</t>
  </si>
  <si>
    <t>Digitalni  mikroskop  je mogoče uporabljati brez omejitev po predhodnem dogovoru s skrbnikom. Cena po dogovoru v skladu s časom in namenom uporabe.</t>
  </si>
  <si>
    <t>Digital microscope can be used without limitations and immediately according to agreement. The price  is agreed according to the time and purpose of the use.</t>
  </si>
  <si>
    <t xml:space="preserve">Digitalni mikroskop visoke kvalitete s popolnoma motoriziranimi X, Y in Z osmi, s kamero visoke resolucije in namensko programsko opremo.  Digitalni mikroskop omogoča širok razpon povečav, od 20x do 2500x ter zajem slik s kamero z ločljivostjo 12 megapiksel. </t>
  </si>
  <si>
    <t>High-quality digital microscope with fully motorized X, Y and Z axes, with a high-resolution camera and dedicated software. The digital microscope enables a wide range of magnifications, from 20x to 2500x, and captures images with a 12 megapixel camera.</t>
  </si>
  <si>
    <t xml:space="preserve">J1-50015 </t>
  </si>
  <si>
    <t>Eva Turk</t>
  </si>
  <si>
    <t xml:space="preserve">J1-60005 </t>
  </si>
  <si>
    <t>Matjaž Kuntner</t>
  </si>
  <si>
    <t xml:space="preserve">ARIS MR Živa Vehovar </t>
  </si>
  <si>
    <t>Živa Vehovar</t>
  </si>
  <si>
    <t>Nataša Mori</t>
  </si>
  <si>
    <t>Stereomikroskop z digitalno kamero</t>
  </si>
  <si>
    <t>Stereomicroscope with digitac camera</t>
  </si>
  <si>
    <t>Steroemikroskop  je mogoče uporabljati brez omejitev po predhodnem dogovoru s skrbnikom. Cena po dogovoru v skladu s časom in namenom uporabe.</t>
  </si>
  <si>
    <t>Stereomicroscope can be used without limitations and immediately according to agreement. The price  is agreed according to the time and purpose of the use.</t>
  </si>
  <si>
    <t xml:space="preserve">Napredni presevni stereomikroskop za analizo vzorcev vodnih organizmov in možnostjo nadaljnje analize zajetih digitalnih fotografij. Stereomikroskop:
- z razponom povečave vsaj od 8x do vsaj 160x z objektivom 1x in okularji 10x
- z planapokromatičnem objektivom 1.0x z delovno razdaljo večjo od 60 mm
- z digitalno kamero s CMOS senzorjem velikosti vsaj 1 inch.
- barvna kamera mora imeti visoko dinamično območje, ki naj bo vsaj 70dB oz. vsaj 3500:1. </t>
  </si>
  <si>
    <t>Advanced scanning stereomicroscope for the analysis of samples of aquatic organisms and the possibility of further analysis of captured digital photos. Stereomicroscope:
- with a magnification range of at least 8x to at least 160x with a 1x objective and 10x eyepieces
- with a 1.0x planapochromatic lens with a working distance greater than 60 mm
- with a digital camera with a CMOS sensor of at least 1 inch.
- the color camera must have a high dynamic range, which should be at least 70dB or at least 3500:1.</t>
  </si>
  <si>
    <t>DARCO</t>
  </si>
  <si>
    <t>Annasibila Požrl</t>
  </si>
  <si>
    <t>ZdrauaDraua</t>
  </si>
  <si>
    <t>David Stankovič</t>
  </si>
  <si>
    <t>Svetlobni mikroskop z digitalno kamero</t>
  </si>
  <si>
    <t>Light microscope with digital camera</t>
  </si>
  <si>
    <t>Svetlobni mikroskop  je mogoče uporabljati brez omejitev po predhodnem dogovoru s skrbnikom. Cena po dogovoru v skladu s časom in namenom uporabe.</t>
  </si>
  <si>
    <t>Light microscope can be used without limitations and immediately according to agreement. The price  is agreed according to the time and purpose of the use.</t>
  </si>
  <si>
    <t xml:space="preserve">Napredni svetlobni mikroskop za analizo vzorcev vodnih organizmov in možnostjo nadaljnje analize zajetih digitalnih fotografij v kombinaciji s pripadajočim stereomikroskopom. Kondenzor mikroskopa primeren za različne kontrastne tehnike, vsaj za svetlo polje, fazni kontrast in DIC.
Okularja s povečavo 10X in vidnim poljem vsaj 25 mm.
Revolver za vsaj 6 objektivov.
Plan semi-apokromatski objektivi s povečavo 10x, 20x, 40x, 60x. Oljno imerzijski plan apokromatski objektiv s povečavo 100X in NA vsaj 1.40.
Barvna kamera z vsaj 20 mega piksli in mora imeti visoko dinamično območje, ki naj bo vsaj 70dB oz. vsaj 3500:1. </t>
  </si>
  <si>
    <t>Advanced light microscope for the analysis of samples of aquatic organisms and the possibility of further analysis of captured digital photos in combination with the associated stereomicroscope. The condenser of the microscope is suitable for various contrast techniques, at least for bright field, phase contrast and DIC.
An eyepiece with a magnification of 10X and a field of view of at least 25 mm.
Revolver for at least 6 lenses.
Plan semi-apochromatic objectives with magnification 10x, 20x, 40x, 60x. Oil immersion plan apochromatic objective with 100X magnification and NA at least 1.40.
A color camera with at least 20 mega pixels and must have a high dynamic range, which should be at least 70dB or at least 3500:1. "</t>
  </si>
  <si>
    <t>Stereomikroskop za morfološko analizo in fotografiranje z avtomatiziranim premikanjem X in Y, video kamero ter delovno postajo z licenčnim softwareom</t>
  </si>
  <si>
    <t>Automatic stereomicroscope with digital camera</t>
  </si>
  <si>
    <t>Stereomikroskop je mogoče uporabljati brez omejitev po predhodnem dogovoru s skrbnikom. Cena po dogovoru v skladu s časom in namenom uporabe.</t>
  </si>
  <si>
    <t>Automatic steromicroscope can be used without limitations and immediately according to agreement. The price  is agreed according to the time and purpose of the use.</t>
  </si>
  <si>
    <t>Stereomikroskop visoke kvalitete z motoriziranim premikanjem vzorca ter fokusa s kamero visoke resolucije za zajem slik in njihovo računalniško obdelavo skozi združevanje slik v različnih fokalnih razdaljah. Stereomikroskop dosega zoom 20:1. ali boljši. Planapokromatski objektiv 1.0 omogoča povečave od 8x do 160x in dodatni objektiv 2.0 za povečave do 320x. Stereomikroskop omogoča tudi opazovanje vzorcev s fluorescenčno tehnologijo.</t>
  </si>
  <si>
    <t>High-quality stereomicroscope with motorized movement of the sample and focus with a high-resolution camera for capturing images and their computer processing by combining images at different focal distances. The stereomicroscope achieves a zoom of 20:1. or better. Planapochromatic lens 1.0 enables magnifications from 8x to 160x and additional lens 2.0 for magnifications up to 320x. The stereomicroscope also enables the observation of samples with fluorescence technology.</t>
  </si>
  <si>
    <t xml:space="preserve">GC-EAD sistem </t>
  </si>
  <si>
    <t>GC-EAD system</t>
  </si>
  <si>
    <t>GC-EAD sistem je mogoče uporabljati po predhodnem dogovoru s skrbnikom. Cena po dogovoru v skladu s časom in namenom uporabe. Za delo z opremo so potrebna predhodna znanja, zato uporaba brez pomoči ustrezno kvalificiranega kadra ni možna.</t>
  </si>
  <si>
    <t>CG-EAD system can be used immediately according to agreement. the price  is agreed according to the time and purpose of the use .Prior knowledge is required to work with the equipment, so use is not possible without the help of appropriately qualified personnel.</t>
  </si>
  <si>
    <t>Sistem plinskega kromatografa in elektroantenografije (GC-EAD) omogoča merjenje odzivov živčnih celic na vonjave pri žuželkah, kar močno pospeši identifikacijo vonjav in njihovo biološko funkcijo ter možnost njihove aplikativne uporabe. Sistem ima  avtomatski vzorčevalnik vzorcev z vsaj 15 mesti, možnost vgradnje 2 kanalnih vhodov  in razdelilitev pretoka iz analitske kolone na dve veji; ena veja povezana s FID detektorjem, druga veja z EAD napravo.</t>
  </si>
  <si>
    <t>The gas chromatograph and electroantennography (GC-EAD) system enables the measurement of nerve cell responses to odors in insects, which greatly accelerates the identification of odors and their biological function, as well as the possibility of their applicative use. The system has an automatic sampler with at least 15 places, the possibility of installing 2 channel inputs and dividing the flow from the analytical column into two branches; one branch connected to the FID detector, the other branch to the EAD device.</t>
  </si>
  <si>
    <t>0105-007</t>
  </si>
  <si>
    <t>Barbara Breznik</t>
  </si>
  <si>
    <t>Mikroskop raziskovalni z motoriziranim manipulatorjem</t>
  </si>
  <si>
    <t>2012, 2014</t>
  </si>
  <si>
    <t>Fluorescent microscope, with motorized micromanipulator</t>
  </si>
  <si>
    <t>GLIOMA</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</si>
  <si>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</si>
  <si>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</si>
  <si>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</si>
  <si>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</si>
  <si>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</si>
  <si>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4,11,66</t>
  </si>
  <si>
    <t>MR Iza Rozman</t>
  </si>
  <si>
    <t>10J34504</t>
  </si>
  <si>
    <t>Metka Novak</t>
  </si>
  <si>
    <t>MR Katrin Simona Galun</t>
  </si>
  <si>
    <t>Nika Tivadar</t>
  </si>
  <si>
    <t>Katja Kološa</t>
  </si>
  <si>
    <t>Citometer pretočni</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</si>
  <si>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</si>
  <si>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</si>
  <si>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bakterij in drugih karakterisi na  različnih kanalih.</t>
  </si>
  <si>
    <t>Flow cytometer is used for flourescence detection of cells,  bacteria and other different characteristic with different fluorescence channels.</t>
  </si>
  <si>
    <t>MR iza Rozman</t>
  </si>
  <si>
    <t>10CUTCANGT</t>
  </si>
  <si>
    <t>10EDIAQI</t>
  </si>
  <si>
    <t>Martina Štampar</t>
  </si>
  <si>
    <t>10NESTOR</t>
  </si>
  <si>
    <t>Alja Štern</t>
  </si>
  <si>
    <t>Eva Kanalec</t>
  </si>
  <si>
    <t>Bojana Žegura</t>
  </si>
  <si>
    <t>CelVivo BioArray Matrix (BAM) bioreaktor - ClinoStar</t>
  </si>
  <si>
    <t>2020; 2024</t>
  </si>
  <si>
    <t>CelVivo BioArray Matrix (BAM) bioreactor - ClinoStar</t>
  </si>
  <si>
    <t>The equipment is not a part of Infrastructural program NIB. The equipment can be used without limitations and  according to agreement. The price  is agreed according to the time and purpose of the use.</t>
  </si>
  <si>
    <t>The ClinoStar bioreactor enables the growth of 3D cell structures (spheroids) under in vitro dynamic conditions, which is important in studies of long-term effects of a wide variety of compounds as well as in cancer research.</t>
  </si>
  <si>
    <t>Sonja Žabkar</t>
  </si>
  <si>
    <t>Karolina Belinger</t>
  </si>
  <si>
    <t>Tim Ravnjak</t>
  </si>
  <si>
    <t>BioTek Cytation 5 sistem za konvencionalno vetfunkcijsko detekcijo
(absorbanca, fluorescenca in luminiscenca) in avtomatsko digltalno mikroskopijo, 2021</t>
  </si>
  <si>
    <t>BioTek Cytation 5</t>
  </si>
  <si>
    <t>Oprema ni vključena v IP NIB. BioTek Cytation 5 je možno uporabljati  v skladu z dogovorom s skrbnikom. Cena po dogovoru v skladu s časom in namenom uporabe.</t>
  </si>
  <si>
    <t xml:space="preserve">BioTek Cytation sistem za konvencionalno večfunkcijsko detekcijo in avtomatsko digitalno mikroskopijo prestavlja novo generacijo aparatur za avtomatizirano visoko-pretočno pridobivanje podatkov in in avtomatiziran zajem mikroskopskih podatkov/slik in programskega orodja za analizo teh podatkov. </t>
  </si>
  <si>
    <t>The BioTek Cytation system for conventional multifunctional detection and automatic digital microscopy represents a new generation of devices for automated high-flow data acquisition and and automated capture of microscopic data / images and software tools for data analysis.</t>
  </si>
  <si>
    <t>10J250047</t>
  </si>
  <si>
    <t>10ROSSCA</t>
  </si>
  <si>
    <t>10J450147</t>
  </si>
  <si>
    <t>Pretočni citometer (Attune Nxt.)</t>
  </si>
  <si>
    <t>Flow cytometer (Attune Nxt.)</t>
  </si>
  <si>
    <t>Oprema ni vključena v IP NIB. Opremo je možno uporabljati brez omejitev in takoj v skladu z dogovorom. Cena po dogovoru v skladu s časom in namenom uporabe.</t>
  </si>
  <si>
    <t>0009218; 0009218/01</t>
  </si>
  <si>
    <t>10GLIOBLAST</t>
  </si>
  <si>
    <t>Konfokalni mikroskop</t>
  </si>
  <si>
    <t>2022, 2025</t>
  </si>
  <si>
    <t>Confocal microscope</t>
  </si>
  <si>
    <t xml:space="preserve">Konfokalni laserski skenirni mikroskop, ki temelji na invertnem mikroskopu in omogoča tako konfokalni zajem, kot tudi epi-fluorescenčno opazovanje ter light-sheet mikroskopijo. Konfokalni sistem, ki omogoča konfokalni zajem, epifluorescenčno mikroskopijo z LED Epi-fluorescenčnim virom osvetlitve z možnostjo vzbujanja z valovno dolžino vsaj med 390 in 670 nm in light sheet mikroskopijo z Mono-kromatsko kamero za light sheet z vsaj 4.2 MP in maksimalno kvantno efektivnostjo vsaj 80%. </t>
  </si>
  <si>
    <t>A confocal laser scanning microscope based on an inverted microscope that enables confocal capture as well as epi-fluorescence observation and light-sheet microscopy. A confocal system that enables confocal capture, epifluorescence microscopy with an LED Epi-fluorescence illumination source with the possibility of excitation with a wavelength of at least between 390 and 670 nm and light sheet microscopy with a Mono-chromatic light sheet camera with at least 4.2 MP and a maximum quantum efficiency of at least 80%.</t>
  </si>
  <si>
    <t>200020; 200020/01</t>
  </si>
  <si>
    <t>4,11,32,66</t>
  </si>
  <si>
    <t>10SPACET</t>
  </si>
  <si>
    <t>Špela Kladnik</t>
  </si>
  <si>
    <t>Jelka Pohar in Anže Smole</t>
  </si>
  <si>
    <t>32113, 33201</t>
  </si>
  <si>
    <t>Pretočni citometer omogoča natančno karakterizacijo imunskih celic preko spremljanja velikega števila označevalcev kot so različni proteini na površini in notranjosti celic. Citometer je eden najpomembnejših inštrumentov za raziskave s področja imunologije in celične imunoterapije. Zajem celotnega spektra emitirane svetlobe. Možnost spremljanja velikega števila označevalcev (najmanj 35).</t>
  </si>
  <si>
    <t>The flow cytometer enables the precise characterization of immune cells by monitoring a large number of markers such as different proteins on the surface and inside the cell. The cytometer is one of the most important instruments for research in the field of immunology and cellular immunotherapy. Capturing the entire spectrum of emitted light. Ability to monitor a large number of markers (at least 35).</t>
  </si>
  <si>
    <t>4,11,32</t>
  </si>
  <si>
    <t>Anže Smole</t>
  </si>
  <si>
    <t>10J350109</t>
  </si>
  <si>
    <t>Kristina Manzoni</t>
  </si>
  <si>
    <t>10RSFPOC</t>
  </si>
  <si>
    <t>Jelka Pohar</t>
  </si>
  <si>
    <t>10MN0013</t>
  </si>
  <si>
    <t xml:space="preserve">Obsevalnik </t>
  </si>
  <si>
    <t>Irradiator</t>
  </si>
  <si>
    <t>Biološki obsevalnik z X-žarki je namenjen obsevanju bioloških vzorcev, kot so celične kulture, na varen, nadzorovan način znotraj obstoječega laboratorija.  Visoko zmogljiv  varen obsevalnik za celične kulture omogoča obsevanje bioloških vzorcev v območju od 10 do 150V, kar omogoča krajše časa obsevanja ter hkrati vsebuje monitoring, ki omogoča vpogled v vse eksperimente opravljene na aparaturi.</t>
  </si>
  <si>
    <t>A biological X-ray irradiator is designed to irradiate biological samples, such as cell cultures, in a safe, controlled manner within an existing laboratory. The high-performance, safe irradiator for cell cultures enables the irradiation of biological samples in the range from 10 to 150V, which enables shorter irradiation times, and at the same time contains monitoring, which allows insight into all experiments performed on the apparatus.</t>
  </si>
  <si>
    <t>4,11,17</t>
  </si>
  <si>
    <t>10NC25002</t>
  </si>
  <si>
    <t>Bernarda Majc</t>
  </si>
  <si>
    <t>10CUTCANRA</t>
  </si>
  <si>
    <t>Tina Kolenc Milavec</t>
  </si>
  <si>
    <t>Aparature za mikroskopijo in zajem slik bioloških vzorcev</t>
  </si>
  <si>
    <t>Apparatus for microscopy and capturing images of biological samples</t>
  </si>
  <si>
    <t>Visokotehnološki sistem za avtomatizirano, visokozmogljivo zajemanje in analizo mikroskopskih slik, za evalvacijo integritete genetskega materiala z meritvami ključnih končnih točk v genetski toksikologiji. Sistem omogoča avtomatizirano zajemanje mikroskopskih slik, identifikacijo in analizo rezultatov testa komet, mikronukleus, Ames testa ter testa kromosomskih aberacij. Tako bistveno poveča število vzorcev (hkrati analiza več kot 7 vzorcev) ter hitrost njihovega procesiranja ter omogoča standardizacijo in bistveno izboljša ponovljivost in kvaliteto podatkov.</t>
  </si>
  <si>
    <t>A high-tech system for automated, high-throughput microscopic image acquisition and analysis, for evaluating the integrity of genetic material by measuring key endpoints in genetic toxicology. The system enables automated capture of microscopic images, identification and analysis of comet test, micronucleus test, Ames test and chromosomal aberration test results. Thus, it significantly increases the number of samples (simultaneous analysis of more than 7 samples) and the speed of their processing, and enables standardization and significantly improves the reproducibility and quality of the data.</t>
  </si>
  <si>
    <t>Tina Eleršek</t>
  </si>
  <si>
    <t>Pretočni citometer s kamero za štetje cianobakterij</t>
  </si>
  <si>
    <t>Sistem za avtomatsko štetje in fotografiranje vseh cianobakterijskih celic v vzorcih vode. Pretočni citometer s kamero za štetje cianobakterij omogoča merjenje fluorescence  na dveh kanalih in omogoča prepoznavanje delcev velikosti od 1,0 do 300 µm. Optika omogoča  4x in 20x povečavo.</t>
  </si>
  <si>
    <t>System for automatic counting and photographing of all cyanobacterial cells in water samples. The flow cytometer with a camera for counting cyanobacteria allows the measurement of fluorescence on two channels and enables the identification of particles from 1.0 to 300 µm in size. The optics enable 4x and 20x magnification.</t>
  </si>
  <si>
    <t>4,11.32</t>
  </si>
  <si>
    <t>10STOPP</t>
  </si>
  <si>
    <t>10ARSOEKO</t>
  </si>
  <si>
    <t>Cene Čibej</t>
  </si>
  <si>
    <t>10DIMARK</t>
  </si>
  <si>
    <t>10M0RS10</t>
  </si>
  <si>
    <t xml:space="preserve">Svetlobni, Nomarski DIC, faznokontrastni, fluorescentni pokončni mikroskop </t>
  </si>
  <si>
    <t>Light, Nomarski DIC, phase contrast, fluorescent upright microscope</t>
  </si>
  <si>
    <t>Svetlobni, Nomarski DIC, faznokontrastni, fluorescentni pokončni mikroskop za visoko kontrastno mikroskopijo s visoko ločljivostjo. Mikroskop omogoča visoko natančno analizo mikroskopskih preparatov, bodisi v svetlem polju, faznim kontrastom ali fluorescenci  (nastavek za 6 ali več filtrov, filtri vsaj: DAPI, FITC, TRITC in Cy3) ter zajemanje svetlih, visoko-kontrastnih mikroskopskih slik z visoko ločljivostjo( Digitalna kamera z velikim slikovni senzorjem CMOS in minimalno 23,5Mpix).</t>
  </si>
  <si>
    <t>Light, Nomarski DIC, phase-contrast, fluorescent upright microscope for high-contrast, high-resolution microscopy. The microscope enables high-precision analysis of microscopic preparations, either in bright field, phase contrast or fluorescence (attachment for 6 or more filters, filters at least: DAPI, FITC, TRITC and Cy3) and capture of bright, high-contrast microscopic images with high resolution (Digital camera with a large CMOS image sensor and a minimum of 23.5 Mpix).</t>
  </si>
  <si>
    <t>10J74635</t>
  </si>
  <si>
    <t>J2-50047</t>
  </si>
  <si>
    <t>Digitalni invertni fluorescenčni mikroskop</t>
  </si>
  <si>
    <t>Digital inverted fluorescence microscope</t>
  </si>
  <si>
    <t>Popolnoma integriran digitalni invertni namizni mikroskop za hitro in enostavno zajemanje slik v fluorescentnem in barvnem območju. Mikroskop omogoča številne aplikacije kot so fluorescentno in barvno slikanje ter ima 2 kameri, ki imasta resolucijo 3.45 µm z avtomatskim preklopom, mikroskopiranje v svetlem polju in faznem kontrastu, samodejno štetje celic, samodejno fokusiranje, hitro slikanje celotne 96-well plošče.</t>
  </si>
  <si>
    <t>A fully integrated digital inverted tabletop microscope for fast and easy imaging in the fluorescent and color range. The microscope enables many applications such as fluorescent and color imaging and has 2 cameras that have a resolution of 3.45 µm with automatic switching, microscopy in bright field and phase contrast, automatic cell counting, automatic focusing, fast imaging of the entire 96-well plate.</t>
  </si>
  <si>
    <t xml:space="preserve">Sistem za multivariantno slikovno analizo proteinskih vzorcev
</t>
  </si>
  <si>
    <t>A system for multivariate image analysis of protein samples</t>
  </si>
  <si>
    <t>Sistem omogoča samodejno kvantifikacijo vsebnosti proteinov pri Western blot analizi, testu na plošči ali odseku tkiva na eni sliki. Sistem ima 2 spektralno ločena laserja za detekcijo v infrardečem in bližnje infrardečem (NIR) območju hkrati in nudi dinamični razpon 6 logs v eni sami analizi.</t>
  </si>
  <si>
    <t>The system enables automatic quantification of protein content in Western blot analysis, plate assay or tissue section in a single image. The system has 2 spectrally separated lasers for simultaneous infrared and near-infrared (NIR) detection and offers a dynamic range of 6 logs in a single analysis.</t>
  </si>
  <si>
    <t>Matjaž Novak</t>
  </si>
  <si>
    <t>Sistem za spremljanje gibanja rib, kardiološke in morfološke meritve</t>
  </si>
  <si>
    <t>System for monitoring fish movement, cardiological and morphological measurements</t>
  </si>
  <si>
    <t>Sistem omogoča spremljanje gibanja več ribjih larv hkrati znotraj enega poskusu v kontroliranih pogojih ter tudi spremljanja gibanja odraslih rib. Sistem ima  vgrajeno osvetlitev ter tokalno napravo, ki omogočata spremljanja odziva na dražljaje (svetloba/zvok) izpostavljenih embriev. Sistem za merjenje omogoča merjenje pretoka krvi, ter kardiološke in morfološke meritve. Sistem omogoča hkratno spremljanja gibanja do 96 embriev znotraj istega poskusa z visoko kvalitetno in občutljivo kamero (vsaj HD 1280 x 1024 pixels, 30fps) ter lečami. Deviacija temperature v kontrolni enoti ne sme presegati 0.5˚C. Sistem mogoča določitev učinkov testiranih kemikalij na krvožilni sitem in srce tudi pri visoko ločljivih posnetkih (preko 60 fps) in meritve morfoloških parametrov na istem osebku.</t>
  </si>
  <si>
    <t>The system enables the monitoring of the movement of several fish larvae simultaneously within one experiment under controlled conditions, as well as the monitoring of the movement of adult fish. The system has built-in lighting and a touch device, which enable the monitoring of the response to stimuli (light/sound) of the exposed embryos. The measurement system enables the measurement of blood flow, as well as cardiological and morphological measurements. The system enables simultaneous monitoring of the movement of up to 96 embryos within the same experiment with a high-quality and sensitive camera (at least HD 1280 x 1024 pixels, 30fps) and lenses. The temperature deviation in the control unit must not exceed 0.5˚C. The system is capable of determining the effects of the tested chemicals on the circulatory system and the heart even with high-resolution images (over 60 fps) and measuring morphological parameters on the same specimen.</t>
  </si>
  <si>
    <t>MR Eva Gregorc</t>
  </si>
  <si>
    <t>Tinkara Tinta</t>
  </si>
  <si>
    <t>Motoriziran Pokončni Epifluorescentni mikroskop</t>
  </si>
  <si>
    <t>Motorised Upright Epifluorescence Microscope</t>
  </si>
  <si>
    <t>Za uporabo opreme je potrebno kontaktirati skrbnika opreme. Cena po dogovoru v skladu s časom in namenom uporabe.</t>
  </si>
  <si>
    <t>For the access of the equipment contact the equipment administrator.</t>
  </si>
  <si>
    <t xml:space="preserve">Raziskovalni, popolnoma motoriziran pokončni mikroskop za preiskave v presevni svetlobi in s fluorescenco v odbiti svetlobi. Popolnoma motoriziran mikroskop opremljen za preiskave v presevni svetlobi in s fluorescenco v odbiti svetlobi (t.j. epifluorescenca). Opremljen z monokromatsko digitalno hlajeno mikroskopsko kamero in možnostjo avtomatske analize slik s funkcijo strojnega učenja in avtomatske segmentacije, po predhodno nastavljenih parametrih izdelanih s pomočjo čarovnikov in s funkcijo priklica parametrov za ponovljivost eksperimentov. </t>
  </si>
  <si>
    <t>A research-grade, fully motorised upright microscope for examination in transmitted light and reflected light fluorescence. Fully motorised microscope equipped for examination in transmitted light and reflected light fluorescence (i.e. epifluorescence). Equipped with a monochromatic digitally cooled microscope camera and the possibility of automatic image analysis with machine learning and automatic segmentation according to pre-set parameters produced by wizards and with a parameter recall function for reproducibility of experiments.</t>
  </si>
  <si>
    <t>ARIS J1-60007 Jelly Biome</t>
  </si>
  <si>
    <t>Borut Mavrič</t>
  </si>
  <si>
    <t>Avtomatiziran stereomikroskop z digitalno kamero in nastavkom za flourescenco</t>
  </si>
  <si>
    <t>Automated stereomicroscope with digital camera and flourescence attachment</t>
  </si>
  <si>
    <t xml:space="preserve">Stereomikroskop z digitalno kamero,  avtomatiziranim premikanjem X,  Y in Z, nastavkom za florescenco in delovno postajo z licenčno programsko opremo. Mikroskop omogoča zajem izredno kakovostnih fotografij in videa objekta tudi s pomočjo kakovostne osvetlitve, ki izničuje nastanek senc in odbojev,  fluorescentno mikroskopijo (filter set za fluorescenčno barvilo CFP, dapi in GFP), zlaganje slik po z osi za povečanje globinske ostrine, zajemanje in sestavljanje/šivanje slik v smereh X in Y. Omogoča zajem Z-stack setov fotografij in njihovo obdelavo, formiranje slike s povečano globinsko ostrino ter večkanalni zajem.
</t>
  </si>
  <si>
    <t>Stereomicroscope with digital camera, automated X, Y and Z movement, florescence attachment and workstation with licensed software. The microscope enables the capture of extremely high quality photographs and video of the object, including high quality illumination that eliminates shadows and reflections, fluorescence microscopy (filter set for CFP, dapi and GFP fluorescent dye), z-axis stacking to increase depth of field, image capture and compositing/stitching in X and Y directions. It is capable of capturing and processing Z-stack sets of photographs, image formation with increased depth of field and multi-channel acquisition.</t>
  </si>
  <si>
    <t>ARIS PROGRAM MBP P1-0237</t>
  </si>
  <si>
    <t>Neža Leban</t>
  </si>
  <si>
    <t>ARIS PROGRAM MBP  P1-0143</t>
  </si>
  <si>
    <t>MKGP Monitoring morskih tujerodnih vrst</t>
  </si>
  <si>
    <t xml:space="preserve"> 0105-001</t>
  </si>
  <si>
    <t>http://www.nib.si/images/stories/datoteke2/Delovanje_centra/arrs-ri-evidenca-opreme-105-nib.pdf</t>
  </si>
  <si>
    <t>Vesna Flander Putrle</t>
  </si>
  <si>
    <t>16383</t>
  </si>
  <si>
    <t>HPLC</t>
  </si>
  <si>
    <t>High-performance
liquid chromatograph</t>
  </si>
  <si>
    <t>NIB</t>
  </si>
  <si>
    <t>Oprema se uporablja za določanje fitoplanktonskih barvil v vzorcih</t>
  </si>
  <si>
    <t xml:space="preserve">The equipment is used for the separation and identification of phytoplankton pigments, organic compounds </t>
  </si>
  <si>
    <t>testiranje</t>
  </si>
  <si>
    <t>Tristan Bartole</t>
  </si>
  <si>
    <t>54609</t>
  </si>
  <si>
    <t>Plovilo raziskovalno Sagita</t>
  </si>
  <si>
    <t>Research Vessel
 "Sagita"</t>
  </si>
  <si>
    <t>MIZS, MOPE, NIB</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</si>
  <si>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</si>
  <si>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</si>
  <si>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</si>
  <si>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</si>
  <si>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ARIS IC MBP</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</si>
  <si>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</si>
  <si>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</si>
  <si>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</si>
  <si>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</si>
  <si>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</si>
  <si>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</si>
  <si>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</si>
  <si>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</si>
  <si>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Katja Klun</t>
  </si>
  <si>
    <t>Boja raziskovalna Vida</t>
  </si>
  <si>
    <t>Oceanographic Buoy "Vida"</t>
  </si>
  <si>
    <t>INTERREG</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</si>
  <si>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</si>
  <si>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</si>
  <si>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</si>
  <si>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</si>
  <si>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MOPE ARSO Oceanografska boja 2024</t>
  </si>
  <si>
    <t>Patricija Mozetič</t>
  </si>
  <si>
    <t>11360</t>
  </si>
  <si>
    <t>Mikroskop invertni raziskovalni</t>
  </si>
  <si>
    <t>Invert microscope</t>
  </si>
  <si>
    <t>Oprema je namenjena mikroskopiranju vzoprcev.</t>
  </si>
  <si>
    <t>The microscope is use for microscopy of biological samples.</t>
  </si>
  <si>
    <t>MOPE ARSO Monitoring morja 2024</t>
  </si>
  <si>
    <t>Janja Francé</t>
  </si>
  <si>
    <t>MKGP UVHVVR fitoplankton</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</si>
  <si>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</si>
  <si>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</si>
  <si>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</si>
  <si>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</si>
  <si>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</si>
  <si>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</si>
  <si>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Milijan Šiško</t>
  </si>
  <si>
    <t>MBP DORMITORIJ zunanji uporabnik</t>
  </si>
  <si>
    <t>Simone Spinelli</t>
  </si>
  <si>
    <t>Branko Čermelj</t>
  </si>
  <si>
    <t>13407</t>
  </si>
  <si>
    <t>Visoko frekvenčni radar</t>
  </si>
  <si>
    <t>HF Radar</t>
  </si>
  <si>
    <t>INTERREG MED</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</si>
  <si>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</si>
  <si>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</si>
  <si>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</si>
  <si>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</si>
  <si>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http://www.nib.si/mbp/sl/about-us/products-and-services/laboratory-equipment</t>
  </si>
  <si>
    <t>Segmentni pretočni analizator za nutriente (QuAAtro)</t>
  </si>
  <si>
    <t>Segmented flow analyser for nutrients (QuAAtro)</t>
  </si>
  <si>
    <t>Oprema se uporablja predsvem za določanje koncentracijo anorganskih hranil v vodnih vzorcih.</t>
  </si>
  <si>
    <t>The instrument is used for inorganic nutrient analysis in water.</t>
  </si>
  <si>
    <t>TESTIRANJE</t>
  </si>
  <si>
    <t>Slavica Nastić</t>
  </si>
  <si>
    <t>Vrstični elektronski mikroskop (TESCAN MIRA)</t>
  </si>
  <si>
    <t>Scanning electron microscope (TESCAN MIRA)</t>
  </si>
  <si>
    <t>Oprema je vključena v IP NIB.  Za uporabo opreme je potrebno kontaktirati skrbnika opreme. Cena po dogovoru v skladu s časom in namenom uporabe.</t>
  </si>
  <si>
    <t>The equipment is not a part of Infrastructural program NIB. For the access of the equipment contact the equipment administrator.</t>
  </si>
  <si>
    <t>Visokoločljivi vrstični elektronski mikroskop z variabilnim tlakom in korelacijsko mikroskopijo se uporablja za opazovanje ultrastruktur na površini bioloških vzorcev, tj. od enoceličnih organizmov do večceličnih organizmov in tkiv. Oprema omogoča delovanje v visokem in nizkem vakuumu za opazovanje fiksiranih in svežih vzorcev, pretežno iz morskega okolja. SEM je modularna platforma, ki se, glede na potrebe uporabnikov, lahko prilagodi različnim detektorjem. Pomembna funkcionalnost SEM-a je tudi visoka ločljivost slike in optimalni kontrast pri širokem razponu različnih povečav.</t>
  </si>
  <si>
    <t>A high-resolution linear electron microscope with variable pressure and correlation microscopy is used to observe ultrastructures on the surface of biological samples, from single-celled organisms to multicellular organisms and tissues. The equipment allows high and low vacuum operation for observation of fixed and fresh samples, mainly from the marine environment. The SEM is a modular platform that can be adapted to different detectors, depending on the needs of the users. Another important functionality of the SEM is the high image resolution and optimal contrast at a wide range of different magnifications.</t>
  </si>
  <si>
    <t>https://www.nib.si/mbp/sl/oprema-v-laboratoriju/1120-vrsticni-elektronski-mikroskop-sem-tescan-mira</t>
  </si>
  <si>
    <t>ARIS MR Petra Slavinec</t>
  </si>
  <si>
    <t>Petra Slavinec</t>
  </si>
  <si>
    <t>Tekočinski scintilacijski števec</t>
  </si>
  <si>
    <t>Liquid scintillation counter</t>
  </si>
  <si>
    <t>Za uporabo opreme je potrebno kontaktirati skrbnika opreme, ki ima tudi dovoljenje za sevalno dejavnost. Cena po dogovoru v skladu s časom in namenom uporabe.</t>
  </si>
  <si>
    <t>For the access of the equipment contact the equipment administrator who also have a license for radiation activities.</t>
  </si>
  <si>
    <t>Tekočinski scintilacijski števec se v morskih ekoloških raziskavah uporablja za zaznavanje in kvantificiranje nizkoenergijskih beta in alfa emisij iz radiooznačenih sledilcev (npr. 14C, 3H) in naravnih radionuklidov v vodi, planktonu, sedimentih in organizmih. Omogoča merjenje primarne produktivnosti (vnos 14C), hitrosti vnosa in obnove hranil, pa tudi paše in prenašanja v trofičnih mrežah z uporabo označenih spojin ter sledenje poti onesnaževal in hitrostim usedanja s visoko občutljivostjo. Njegova sposobnost analize majhnih volumnov vzorcev in nizkih aktivnosti ga naredi uporabnega za laboratorijske in terenske študije biogeokemijskih ciklov in dinamike ekosistemov.</t>
  </si>
  <si>
    <t>A liquid scintillation counter is used in marine ecological studies to detect and quantify low-energy beta and alpha emissions from radiolabeled tracers (e.g., 14C, 3H) and natural radionuclides in water, plankton, sediments, and biota. It enables measurement of primary productivity (14C uptake), nutrient uptake and turnover rates, grazing and trophic transfer using labeled compounds, and tracing contaminant pathways and sedimentation rates with high sensitivity. Its ability to analyze small-volume samples and low activity levels makes it valuable for laboratory and field studies of biogeochemical cycling and ecosystem dynamics.</t>
  </si>
  <si>
    <t>0009208; 0009208/01; 0009208/02</t>
  </si>
  <si>
    <t>https://www.nib.si/mbp/sl/oprema-v-laboratoriju/</t>
  </si>
  <si>
    <t>Tinkara Tinta, Patricija Mozetič</t>
  </si>
  <si>
    <t>Institut "Jožef Stefan"</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</si>
  <si>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</si>
  <si>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</si>
  <si>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</si>
  <si>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</si>
  <si>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</si>
  <si>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</si>
  <si>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</si>
  <si>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49240 50421</t>
  </si>
  <si>
    <t>https://www.ijs.si/ijsw/Znotraj%20hi%C5%A1e/Desno?action=AttachFile&amp;do=get&amp;target=ARIS_Evidenca_opreme_2024.xlsx</t>
  </si>
  <si>
    <t>P_XIV_191</t>
  </si>
  <si>
    <t>P1-0135</t>
  </si>
  <si>
    <t>Vladimir Cindro</t>
  </si>
  <si>
    <t>Avtomatski ožičevalnik elektronskih vezij z mikroskopom</t>
  </si>
  <si>
    <t>Automatic Al wire bonder with rotating head</t>
  </si>
  <si>
    <t>P_XIV_184</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</si>
  <si>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</si>
  <si>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</si>
  <si>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</si>
  <si>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</si>
  <si>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50155 50165</t>
  </si>
  <si>
    <t>P1-0102</t>
  </si>
  <si>
    <t>Primož Pelicon</t>
  </si>
  <si>
    <t>Detekcijski sistem s hlajeno CCD-kamero</t>
  </si>
  <si>
    <t xml:space="preserve">A thermoelectrically cooled back illuminated CCD x-ray camera system (ANDOR DX-438 BV)  </t>
  </si>
  <si>
    <t>Po predhodnem dogovoru z doc.dr. Lipoglavškom 01/477-34-93 matej.lipoglavsek@ijs.si</t>
  </si>
  <si>
    <t>Contact assist.prof. Matej Lipoglavšek 01/477-34-93 matej.lipoglavsek@ijs.si</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</si>
  <si>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</si>
  <si>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</si>
  <si>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P1-0112</t>
  </si>
  <si>
    <t>Matjaž Žitnik</t>
  </si>
  <si>
    <t>P6-0283</t>
  </si>
  <si>
    <t>Janka Istenič</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</si>
  <si>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</si>
  <si>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</si>
  <si>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</si>
  <si>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</si>
  <si>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</si>
  <si>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</si>
  <si>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J2-1227</t>
  </si>
  <si>
    <t>L2-2343</t>
  </si>
  <si>
    <t>Janez Holc</t>
  </si>
  <si>
    <t>P2-0001</t>
  </si>
  <si>
    <t>Stanislav Strmčnik</t>
  </si>
  <si>
    <t>Eksperimentalni energetski sistem s PEM gorivno celico</t>
  </si>
  <si>
    <t xml:space="preserve">Experimental power system based on PEM fuel cells </t>
  </si>
  <si>
    <t>P_XIII_200</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</si>
  <si>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</si>
  <si>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</si>
  <si>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</si>
  <si>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</si>
  <si>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45812, 46080, 46025, 46023,46022,45438, 45939,46780</t>
  </si>
  <si>
    <t xml:space="preserve">Razvoj demonstracijskega prototipa kogeneracije na osnovi gorivnih celic za vojaške namene </t>
  </si>
  <si>
    <t xml:space="preserve">Keramični procesor za razklop goriva in čiščenje izhodnih plinov </t>
  </si>
  <si>
    <t>P1-0040</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</si>
  <si>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</si>
  <si>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</si>
  <si>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</si>
  <si>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</si>
  <si>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</si>
  <si>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</si>
  <si>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</si>
  <si>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</si>
  <si>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</si>
  <si>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</si>
  <si>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</si>
  <si>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</si>
  <si>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Dragan D. Mihailović</t>
  </si>
  <si>
    <t>Tomaž Skapin</t>
  </si>
  <si>
    <t>FTIR spektrometer</t>
  </si>
  <si>
    <t>FTIR spectrometer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</si>
  <si>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</si>
  <si>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</si>
  <si>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</si>
  <si>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</si>
  <si>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V4-0490</t>
  </si>
  <si>
    <t>Andrej Stergaršek</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</si>
  <si>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</si>
  <si>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</si>
  <si>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</si>
  <si>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</si>
  <si>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</si>
  <si>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</si>
  <si>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</si>
  <si>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</si>
  <si>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</si>
  <si>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</si>
  <si>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</si>
  <si>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PR-00438</t>
  </si>
  <si>
    <t>PR-01156</t>
  </si>
  <si>
    <t>PR-01872           PR-02727</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</si>
  <si>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</si>
  <si>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</si>
  <si>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</si>
  <si>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</si>
  <si>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</si>
  <si>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</si>
  <si>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</si>
  <si>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</si>
  <si>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</si>
  <si>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</si>
  <si>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</si>
  <si>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</si>
  <si>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</si>
  <si>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</si>
  <si>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</si>
  <si>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</si>
  <si>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</si>
  <si>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Simon Širca</t>
  </si>
  <si>
    <t>P1-0212</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</si>
  <si>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</si>
  <si>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</si>
  <si>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</si>
  <si>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</si>
  <si>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</si>
  <si>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</si>
  <si>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</si>
  <si>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J1-9498</t>
  </si>
  <si>
    <t>Sonja Lojen</t>
  </si>
  <si>
    <t>V4-0539</t>
  </si>
  <si>
    <t>Matjaž Čater</t>
  </si>
  <si>
    <t>J2-1433</t>
  </si>
  <si>
    <t>Jožef Pezdič</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</si>
  <si>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</si>
  <si>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</si>
  <si>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</si>
  <si>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</si>
  <si>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</si>
  <si>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</si>
  <si>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</si>
  <si>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</si>
  <si>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</si>
  <si>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</si>
  <si>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</si>
  <si>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</si>
  <si>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</si>
  <si>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</si>
  <si>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</si>
  <si>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</si>
  <si>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</si>
  <si>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</si>
  <si>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</si>
  <si>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</si>
  <si>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</si>
  <si>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</si>
  <si>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</si>
  <si>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</si>
  <si>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L2-1187</t>
  </si>
  <si>
    <t>P1-0099</t>
  </si>
  <si>
    <t>Igor Muševič</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</si>
  <si>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</si>
  <si>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</si>
  <si>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</si>
  <si>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</si>
  <si>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</si>
  <si>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</si>
  <si>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</si>
  <si>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Tomaž Apih</t>
  </si>
  <si>
    <t>Magnetno-resonančni relaksometer (s hitrim cikliranjem magnetnega polja)</t>
  </si>
  <si>
    <t>Fast field cycling NMR relaxomer</t>
  </si>
  <si>
    <t>Dostop dovoljen po dogovoru, ni posebnih omejitev</t>
  </si>
  <si>
    <t>Service available upon request, no special limitation</t>
  </si>
  <si>
    <t>Meritve molekularne dinamike snovi</t>
  </si>
  <si>
    <t>Investigations of molecular dynamics</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</si>
  <si>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</si>
  <si>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</si>
  <si>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</si>
  <si>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</si>
  <si>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</si>
  <si>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</si>
  <si>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</si>
  <si>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</si>
  <si>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</si>
  <si>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</si>
  <si>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</si>
  <si>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</si>
  <si>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</si>
  <si>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</si>
  <si>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</si>
  <si>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</si>
  <si>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</si>
  <si>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</si>
  <si>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</si>
  <si>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</si>
  <si>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</si>
  <si>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</si>
  <si>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</si>
  <si>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</si>
  <si>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</si>
  <si>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</si>
  <si>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</si>
  <si>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</si>
  <si>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</si>
  <si>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</si>
  <si>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</si>
  <si>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</si>
  <si>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</si>
  <si>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</si>
  <si>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</si>
  <si>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</si>
  <si>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</si>
  <si>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</si>
  <si>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</si>
  <si>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</si>
  <si>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</si>
  <si>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</si>
  <si>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</si>
  <si>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</si>
  <si>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</si>
  <si>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</si>
  <si>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</si>
  <si>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</si>
  <si>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</si>
  <si>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</si>
  <si>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</si>
  <si>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</si>
  <si>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</si>
  <si>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</si>
  <si>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</si>
  <si>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</si>
  <si>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</si>
  <si>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</si>
  <si>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</si>
  <si>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</si>
  <si>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</si>
  <si>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</si>
  <si>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</si>
  <si>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</si>
  <si>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</si>
  <si>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</si>
  <si>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</si>
  <si>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</si>
  <si>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</si>
  <si>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</si>
  <si>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</si>
  <si>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</si>
  <si>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</si>
  <si>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</si>
  <si>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</si>
  <si>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</si>
  <si>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</si>
  <si>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</si>
  <si>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</si>
  <si>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L2-0388</t>
  </si>
  <si>
    <t>Jože Flašker</t>
  </si>
  <si>
    <t>Igor Križaj</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</si>
  <si>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</si>
  <si>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</si>
  <si>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</si>
  <si>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</si>
  <si>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</si>
  <si>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</si>
  <si>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J3-0389</t>
  </si>
  <si>
    <t>J3-0386</t>
  </si>
  <si>
    <t>Jože Pungerčar</t>
  </si>
  <si>
    <t>J7-2230</t>
  </si>
  <si>
    <t>Marija Nika Lovšin</t>
  </si>
  <si>
    <t>Spomenka Kobe</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</si>
  <si>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</si>
  <si>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</si>
  <si>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</si>
  <si>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</si>
  <si>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</si>
  <si>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</si>
  <si>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</si>
  <si>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</si>
  <si>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</si>
  <si>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</si>
  <si>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</si>
  <si>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</si>
  <si>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</si>
  <si>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</si>
  <si>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</si>
  <si>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</si>
  <si>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</si>
  <si>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</si>
  <si>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</si>
  <si>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Mikrovalovni sistem za razklope in ekstrakcije</t>
  </si>
  <si>
    <t>Advanced Microwave Digestion System ETHOS 1</t>
  </si>
  <si>
    <t>Upon agreement; material  + personnel costs</t>
  </si>
  <si>
    <t>Mikrovalovni sistem je namenjen za razkroj in ekstrakcije večjega števila tako anorganskih kot organskih vzorcev.</t>
  </si>
  <si>
    <t>Microwave system is suitable for the digestion and extraction of inorganic and organic sampples</t>
  </si>
  <si>
    <t>48311 XIV_223</t>
  </si>
  <si>
    <t>Modularna elektronika</t>
  </si>
  <si>
    <t>Modular Electronics</t>
  </si>
  <si>
    <t>Boris Turk</t>
  </si>
  <si>
    <t>MultiPROBE II HT Digestion Station</t>
  </si>
  <si>
    <t>Uporaba in cena po dogovoru, za uporabo kontaktirati Dr. Marka Fonovića (marko.fonovic@ijs.si)</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</si>
  <si>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</si>
  <si>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</si>
  <si>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P1-0048</t>
  </si>
  <si>
    <t>Dušan Turk</t>
  </si>
  <si>
    <t>P4-0127</t>
  </si>
  <si>
    <t>Janko Kos</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</si>
  <si>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</si>
  <si>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</si>
  <si>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</si>
  <si>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</si>
  <si>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</si>
  <si>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</si>
  <si>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</si>
  <si>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</si>
  <si>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</si>
  <si>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</si>
  <si>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</si>
  <si>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</si>
  <si>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</si>
  <si>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</si>
  <si>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</si>
  <si>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P1-0035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</si>
  <si>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</si>
  <si>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</si>
  <si>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</si>
  <si>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</si>
  <si>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</si>
  <si>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</si>
  <si>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</si>
  <si>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</si>
  <si>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 xml:space="preserve">P1-0044 </t>
  </si>
  <si>
    <t>Janez Bonča</t>
  </si>
  <si>
    <t xml:space="preserve">P1-0055 </t>
  </si>
  <si>
    <t>Rudolf Podgornik</t>
  </si>
  <si>
    <t>Nadgradnja identifikacije delcev v detektorju Belle</t>
  </si>
  <si>
    <t>Belle particle identification detector upgrade</t>
  </si>
  <si>
    <t>Oprema vgrajena v detektor Belle v KEK, Tsukuba, Japonska</t>
  </si>
  <si>
    <t>Part of the Belle detector at KEK in Tsukuba, Japan</t>
  </si>
  <si>
    <t>OS25616</t>
  </si>
  <si>
    <t>Nadradnja TIER-1 demonstratorja</t>
  </si>
  <si>
    <t>TIER-2 Demonstrator Upgrade</t>
  </si>
  <si>
    <t>Računalniška oprema ni več v uporabi</t>
  </si>
  <si>
    <t>Obsolete</t>
  </si>
  <si>
    <t>Oprema vključena v slovensko Grid vozlišče SiGNET</t>
  </si>
  <si>
    <t>Part of Slovenian Grid node SiGNET</t>
  </si>
  <si>
    <t>Nanoreaktor</t>
  </si>
  <si>
    <t>Nanoreactor</t>
  </si>
  <si>
    <t>Kemijske reakcije na molekularnem nivoju</t>
  </si>
  <si>
    <t>Chemical reactions at the molecular level</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</si>
  <si>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</si>
  <si>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</si>
  <si>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</si>
  <si>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</si>
  <si>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</si>
  <si>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</si>
  <si>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</si>
  <si>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</si>
  <si>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</si>
  <si>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</si>
  <si>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Z2-6621</t>
  </si>
  <si>
    <t>Z1-6493</t>
  </si>
  <si>
    <t>Tadej Dolenec</t>
  </si>
  <si>
    <t>Pavel Cevc</t>
  </si>
  <si>
    <t>Obnovitev 9,6 GHz spektrometra za elektronsko paramagnetno resonanco</t>
  </si>
  <si>
    <t>Refurbishing of 9,6 GHz electron paramagnetic resonance spectrometer</t>
  </si>
  <si>
    <t>Določitev fizikalno-kemijskih lastnosti trdnih in tekočih snovi</t>
  </si>
  <si>
    <t xml:space="preserve">Determination of physical-chemical properties of solids and liquids </t>
  </si>
  <si>
    <t>P2-0103</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</si>
  <si>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</si>
  <si>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</si>
  <si>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</si>
  <si>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</si>
  <si>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</si>
  <si>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</si>
  <si>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</si>
  <si>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</si>
  <si>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</si>
  <si>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</si>
  <si>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</si>
  <si>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</si>
  <si>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</si>
  <si>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</si>
  <si>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</si>
  <si>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</si>
  <si>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</si>
  <si>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</si>
  <si>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</si>
  <si>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</si>
  <si>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</si>
  <si>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</si>
  <si>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</si>
  <si>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</si>
  <si>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</si>
  <si>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</si>
  <si>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</si>
  <si>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</si>
  <si>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</si>
  <si>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</si>
  <si>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</si>
  <si>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</si>
  <si>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</si>
  <si>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</si>
  <si>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</si>
  <si>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</si>
  <si>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</si>
  <si>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</si>
  <si>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</si>
  <si>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</si>
  <si>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</si>
  <si>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</si>
  <si>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</si>
  <si>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</si>
  <si>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</si>
  <si>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</si>
  <si>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L2-2150</t>
  </si>
  <si>
    <t>Marta Klanjšek-Gunde</t>
  </si>
  <si>
    <t>Danilo Suvorov</t>
  </si>
  <si>
    <t>Praškovni rentgenski difraktometer</t>
  </si>
  <si>
    <t>Powder X-ray diffraction, Bruker D4</t>
  </si>
  <si>
    <t>24 ur, tel. 4773708, dr. S. Škapin</t>
  </si>
  <si>
    <t>24 hours, Phone: +386 1 477 3708</t>
  </si>
  <si>
    <t>Praškovna rentgenska analiza</t>
  </si>
  <si>
    <t>Powder X-ray diffraction</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</si>
  <si>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</si>
  <si>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</si>
  <si>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</si>
  <si>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</si>
  <si>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</si>
  <si>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</si>
  <si>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</si>
  <si>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</si>
  <si>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</si>
  <si>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</si>
  <si>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</si>
  <si>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</si>
  <si>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</si>
  <si>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</si>
  <si>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</si>
  <si>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</si>
  <si>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</si>
  <si>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</si>
  <si>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</si>
  <si>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</si>
  <si>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</si>
  <si>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 xml:space="preserve">L2-3504 </t>
  </si>
  <si>
    <t>Mina Žele</t>
  </si>
  <si>
    <t xml:space="preserve">L2-6554 </t>
  </si>
  <si>
    <t>Đani Juričić</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</si>
  <si>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</si>
  <si>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</si>
  <si>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</si>
  <si>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</si>
  <si>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</si>
  <si>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</si>
  <si>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</si>
  <si>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</si>
  <si>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</si>
  <si>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</si>
  <si>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</si>
  <si>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</si>
  <si>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</si>
  <si>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</si>
  <si>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</si>
  <si>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</si>
  <si>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</si>
  <si>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</si>
  <si>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</si>
  <si>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</si>
  <si>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</si>
  <si>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</si>
  <si>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</si>
  <si>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</si>
  <si>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</si>
  <si>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</si>
  <si>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</si>
  <si>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</si>
  <si>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</si>
  <si>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</si>
  <si>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</si>
  <si>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</si>
  <si>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</si>
  <si>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</si>
  <si>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</si>
  <si>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</si>
  <si>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</si>
  <si>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</si>
  <si>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</si>
  <si>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</si>
  <si>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</si>
  <si>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</si>
  <si>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</si>
  <si>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</si>
  <si>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</si>
  <si>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</si>
  <si>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</si>
  <si>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</si>
  <si>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</si>
  <si>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</si>
  <si>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</si>
  <si>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</si>
  <si>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</si>
  <si>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</si>
  <si>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</si>
  <si>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</si>
  <si>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</si>
  <si>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</si>
  <si>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</si>
  <si>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</si>
  <si>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</si>
  <si>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</si>
  <si>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</si>
  <si>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</si>
  <si>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</si>
  <si>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</si>
  <si>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</si>
  <si>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</si>
  <si>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</si>
  <si>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</si>
  <si>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</si>
  <si>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</si>
  <si>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</si>
  <si>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</si>
  <si>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</si>
  <si>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</si>
  <si>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</si>
  <si>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</si>
  <si>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</si>
  <si>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</si>
  <si>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</si>
  <si>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</si>
  <si>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</si>
  <si>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</si>
  <si>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</si>
  <si>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</si>
  <si>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</si>
  <si>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</si>
  <si>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</si>
  <si>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</si>
  <si>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</si>
  <si>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</si>
  <si>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</si>
  <si>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</si>
  <si>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</si>
  <si>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</si>
  <si>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</si>
  <si>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</si>
  <si>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</si>
  <si>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</si>
  <si>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</si>
  <si>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</si>
  <si>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</si>
  <si>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</si>
  <si>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</si>
  <si>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L2-9360</t>
  </si>
  <si>
    <t>Kristoffer Krnel</t>
  </si>
  <si>
    <t>Janez Pirš</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</si>
  <si>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</si>
  <si>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</si>
  <si>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</si>
  <si>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</si>
  <si>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</si>
  <si>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 xml:space="preserve">P1-0040 </t>
  </si>
  <si>
    <t xml:space="preserve">Dragan Mihailović </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</si>
  <si>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</si>
  <si>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</si>
  <si>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</si>
  <si>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</si>
  <si>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</si>
  <si>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</si>
  <si>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Janez Štrancar</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</si>
  <si>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</si>
  <si>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</si>
  <si>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</si>
  <si>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</si>
  <si>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</si>
  <si>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</si>
  <si>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</si>
  <si>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</si>
  <si>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</si>
  <si>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</si>
  <si>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</si>
  <si>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</si>
  <si>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</si>
  <si>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</si>
  <si>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</si>
  <si>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</si>
  <si>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</si>
  <si>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</si>
  <si>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</si>
  <si>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</si>
  <si>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</si>
  <si>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</si>
  <si>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</si>
  <si>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</si>
  <si>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</si>
  <si>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</si>
  <si>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</si>
  <si>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</si>
  <si>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</si>
  <si>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</si>
  <si>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</si>
  <si>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</si>
  <si>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</si>
  <si>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</si>
  <si>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Sistem za proizvodnjo rekombinantnih proteinov</t>
  </si>
  <si>
    <t>System for production of recombinant proteins</t>
  </si>
  <si>
    <t>Uporaba in cena cena po dogovoru, za uporabo kontaktirati dr. Dušana Turka (dusan.turk@ijs.si)</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</si>
  <si>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</si>
  <si>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</si>
  <si>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</si>
  <si>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</si>
  <si>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J1-0733</t>
  </si>
  <si>
    <t>J1-9359</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</si>
  <si>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</si>
  <si>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</si>
  <si>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</si>
  <si>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</si>
  <si>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</si>
  <si>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</si>
  <si>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</si>
  <si>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</si>
  <si>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</si>
  <si>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</si>
  <si>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</si>
  <si>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</si>
  <si>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</si>
  <si>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</si>
  <si>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</si>
  <si>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</si>
  <si>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</si>
  <si>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</si>
  <si>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</si>
  <si>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</si>
  <si>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</si>
  <si>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</si>
  <si>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TIER-2 demonstrator</t>
  </si>
  <si>
    <t>TIER-2 Demonstrator</t>
  </si>
  <si>
    <t>TIER-2 grid vozlišče</t>
  </si>
  <si>
    <t>TIER-2 Grid Node</t>
  </si>
  <si>
    <t>Dostop iz Grid platform LCG in Nordugrid za imetnike akreditiranih virtualnih organizacij</t>
  </si>
  <si>
    <t>Access for acredited Virtual Organizations of LCG and Nordugrid platforms</t>
  </si>
  <si>
    <t>46964 XIV 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</si>
  <si>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</si>
  <si>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</si>
  <si>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</si>
  <si>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</si>
  <si>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</si>
  <si>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</si>
  <si>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</si>
  <si>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</si>
  <si>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</si>
  <si>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</si>
  <si>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</si>
  <si>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</si>
  <si>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</si>
  <si>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</si>
  <si>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</si>
  <si>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</si>
  <si>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</si>
  <si>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</si>
  <si>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</si>
  <si>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</si>
  <si>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L2-9151</t>
  </si>
  <si>
    <t>E!3451</t>
  </si>
  <si>
    <t>MATERA ERA-NET, 4302-31/2006/26</t>
  </si>
  <si>
    <t>Boštjan Zalar</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</si>
  <si>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</si>
  <si>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</si>
  <si>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</si>
  <si>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</si>
  <si>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</si>
  <si>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</si>
  <si>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</si>
  <si>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</si>
  <si>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</si>
  <si>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</si>
  <si>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</si>
  <si>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</si>
  <si>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</si>
  <si>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</si>
  <si>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</si>
  <si>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</si>
  <si>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</si>
  <si>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Maja Remškar</t>
  </si>
  <si>
    <t>Vrstični tunelski mikroskop</t>
  </si>
  <si>
    <t>Scanning tunneling microscope</t>
  </si>
  <si>
    <t>Fizika površin</t>
  </si>
  <si>
    <t>Surface physics</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</si>
  <si>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</si>
  <si>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</si>
  <si>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</si>
  <si>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</si>
  <si>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</si>
  <si>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</si>
  <si>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</si>
  <si>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</si>
  <si>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Tomaž Kosmač</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</si>
  <si>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</si>
  <si>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</si>
  <si>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</si>
  <si>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</si>
  <si>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</si>
  <si>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</si>
  <si>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P2-0073</t>
  </si>
  <si>
    <t>Luka Snoj</t>
  </si>
  <si>
    <t>Nadgradnja računalniške gruče po sistemu &gt;&gt;na ključ &lt;&lt;</t>
  </si>
  <si>
    <t>Upgrade of the HPC computer cluster</t>
  </si>
  <si>
    <t>P_XVI_160</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</si>
  <si>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</si>
  <si>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</si>
  <si>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</si>
  <si>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</si>
  <si>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56866 02
56866 03
56866 04
56866 05</t>
  </si>
  <si>
    <t>0.01 Eur/cpu hour</t>
  </si>
  <si>
    <t>PR-05877 (JET3)</t>
  </si>
  <si>
    <t>J2-6752</t>
  </si>
  <si>
    <t>J2-6756</t>
  </si>
  <si>
    <t>Igor Lengar</t>
  </si>
  <si>
    <t>PR-06286 (CEA)</t>
  </si>
  <si>
    <t>Gašper Žerovnik</t>
  </si>
  <si>
    <t>Sandi Cimerman</t>
  </si>
  <si>
    <t>Nadgradnja računalniške gruče</t>
  </si>
  <si>
    <t>UPGRADE OF HIGH PERFORMANCE COMPUTE CLUSTER</t>
  </si>
  <si>
    <t>P_XVI_005</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</si>
  <si>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</si>
  <si>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</si>
  <si>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</si>
  <si>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</si>
  <si>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56866 06
56866 07</t>
  </si>
  <si>
    <t>0.01 EUR/jedro/ura</t>
  </si>
  <si>
    <t>PR-06291</t>
  </si>
  <si>
    <t>Matjaž Leskovar</t>
  </si>
  <si>
    <t>PR-06292</t>
  </si>
  <si>
    <t>Samir El Shawish</t>
  </si>
  <si>
    <t>Miha Čekada</t>
  </si>
  <si>
    <t>Visokotemperaturni tribometer</t>
  </si>
  <si>
    <t>high-temperature tribometer</t>
  </si>
  <si>
    <t>P_XVI_193</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</si>
  <si>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</si>
  <si>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</si>
  <si>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</si>
  <si>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</si>
  <si>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PR-05012</t>
  </si>
  <si>
    <t>Aljaž Drnovšek</t>
  </si>
  <si>
    <t>digital microscope</t>
  </si>
  <si>
    <t>P_XVI_106</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</si>
  <si>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</si>
  <si>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</si>
  <si>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</si>
  <si>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</si>
  <si>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L2-5470</t>
  </si>
  <si>
    <t>L2-6770</t>
  </si>
  <si>
    <t>Miha Butinar</t>
  </si>
  <si>
    <t>Mikro CT sistem za in vivo pred-kemično slikanje laboratorijskih živali</t>
  </si>
  <si>
    <t>microCT scanner</t>
  </si>
  <si>
    <t>P_XVI_096</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</si>
  <si>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</si>
  <si>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</si>
  <si>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</si>
  <si>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</si>
  <si>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J1-6739</t>
  </si>
  <si>
    <t>Oprema za analitiko tokov tekstov in podatkov za KT računalniški oblak</t>
  </si>
  <si>
    <t>Text analytics servers</t>
  </si>
  <si>
    <t>P_XVI_026</t>
  </si>
  <si>
    <t>Čas dostopa do opreme vsak delovni dan od 8:00 do 16:00 po predhodnem dogovoru s skrbnikom. Glede pogojev dostopa in razpoložljivosti kontaktirati skrbnika igor.mozetic@ijs.si</t>
  </si>
  <si>
    <t>The equipment is avaliable upon request every day from 8 am to 4 pm. For access conditions and availabilty contact igor.mozetic@ijs.si</t>
  </si>
  <si>
    <t>Supermicro strežnik</t>
  </si>
  <si>
    <t>Supermicro server</t>
  </si>
  <si>
    <t>60632
60638
60616
60809
60443
60442
61553
60240
60239
60433
61843
61794
61915
62024
62072
62118
62161
62375
62374
62373</t>
  </si>
  <si>
    <t>NADGRADNJA MBE SISTEMA</t>
  </si>
  <si>
    <t>UPGRADE MBE SISTEM</t>
  </si>
  <si>
    <t>P_XVI_158</t>
  </si>
  <si>
    <t>Po predhodnem dogovoru na naslov jure.strle@ijs.si. Zaradi daljših časov priprave sistema na rasti drugih kristalov je potrebno računati na večtedenske zamike.</t>
  </si>
  <si>
    <t xml:space="preserve">Advance contact to the address jure.strle@ijs.si. Due to long times of preparing the growth of different crystals waiting time of several weeks is expected.  </t>
  </si>
  <si>
    <t>Namenjen je sintezi kristalnih tankih plasti dihalkogenidov prehodnih kovin. Velikost substratov je omejena na 9 mm x 9 mm, temperatura rasti doseže 800 °C. Na voljo so rasti s halkogenima elementoma S in Se ter prehodnimi kovinami Ta, Mo, Nb, W.</t>
  </si>
  <si>
    <t>The instrument is dedicated to the synthesis of transition metal dichalcogenides. Substrate size is limited to 9 mm x 9 mm, growth temperature reaches 800 °C. Available chalcogens are S and Se, available transition metals are Ta, Mo, Nb, W.</t>
  </si>
  <si>
    <t>60865
62494
60235
60149
60480</t>
  </si>
  <si>
    <t>MAGNETOMETER SQUID</t>
  </si>
  <si>
    <t>SQUID magnetometer</t>
  </si>
  <si>
    <t>P_XVI_008</t>
  </si>
  <si>
    <t>Kontaktna oseba je prof. dr. Janez Dolinšek (jani.dolinsek@ijs.si) na IJS. Meritve izvajajo raziskovalci, usposobljeni za rokovanje z MPMS3 magnetometrom (člani raziskovalne skupine prof. Dolinška). Zunanji uporabniki prinesejo vzorce materiala in lahko sodelujejo pri meritvah.</t>
  </si>
  <si>
    <t xml:space="preserve">Contact person is prof. dr. Janez Dolinšek (jani.dolinsek@ijs.si) at JSI. Measurements are preformed by members of the research group of prof. dr. Janez Dolinšek. External users need to bring samples of materials and can participate in the measerements.   </t>
  </si>
  <si>
    <t xml:space="preserve"> Osnova magnetometra je SQUID detektor, ki omogoča delovanje magnetometra v klasičnem načinu in kot VSM (»vibrating sample magnetometer«). Možno je meriti istosmerno (dc) magnetizacijo, izmenično (ac) magnetizacijo, magnetizacijske M(H) krivulje ter časovni razpad termoremanentne magnetizacije na dolgih časovnih skalah. </t>
  </si>
  <si>
    <t xml:space="preserve">The magnetometer is based on a SQUID detector, which enables operation of the device in a classical dc mode and as a VSM (vibrating sample magnetometer). The measurements include determination of the dc and ac magnetizations, the magnetization vs. the magnetic field M(H) curves and the time-decay of the remanent magnetization on long time scales. </t>
  </si>
  <si>
    <t>J1-7032</t>
  </si>
  <si>
    <t>Andreja Jelen</t>
  </si>
  <si>
    <t>Dejan Lesjak</t>
  </si>
  <si>
    <t>NADRGRADNJA DISTRIBUIRANEGA RAČUNSKEGA VOZLIŠČA SIGNET ZA HTC</t>
  </si>
  <si>
    <t>P_XVI_169</t>
  </si>
  <si>
    <t>61648 - 61627, 61692 - 61686</t>
  </si>
  <si>
    <t>Dvofotonski 3D STED superločljivi mikroskop</t>
  </si>
  <si>
    <t>Two-photon STED microscope</t>
  </si>
  <si>
    <t>P_XVI_170</t>
  </si>
  <si>
    <t>Kontaktirati prof. J.Štrancarja, janez.strancar@ijs.si, predlagati kratek opis problema z utemeljitvijo, zakaj se potrebuje ločljivost med 30 in 200 nm pri fizioloških pogojih</t>
  </si>
  <si>
    <t>to contact prof. J.Štrancar, janez.strancar@ijs.si, propose short desription of planned work with argumentation why resolution is needed in 30 to 200 nm range under physiological conditions</t>
  </si>
  <si>
    <t>Superločljivo fluorescenčno slikanje pri fizioloških pogojih , 2-kanalno slikanje v x/y/z/t ter slikanje s spektralno ločljivostjo in ločljivostjo po življenjskem času fluorescence, eno ali dvofotonska ekscitacija</t>
  </si>
  <si>
    <t>Superresolution fluorescent imaging under physiological conditions, 2-channel imaging x/y/z/t as well as spectral-lifetime imaging, one or two-photon excitation</t>
  </si>
  <si>
    <t>28 EUR/h</t>
  </si>
  <si>
    <t>36 EUR/h</t>
  </si>
  <si>
    <t>5,
15,
15,
15,
15,
15,
15,
5</t>
  </si>
  <si>
    <t>Andrej Sušnik</t>
  </si>
  <si>
    <t>Eksperimentalna oprema za merilno tehniko PIV (Particle Image Velocimetry, v nadaljevanju: PIV tehnika, sistem PIV)</t>
  </si>
  <si>
    <t>Experimental device for PIV tehnique</t>
  </si>
  <si>
    <t>P_XVI_187</t>
  </si>
  <si>
    <t>Raziskovalna oprema je instalirana na namensko eksperimentalno napravo v laboratoriju odseka R4, kjer je tudi predvidena njena uporaba. Prošnja za celodnevni dostop in uporabo raziskovalne opreme, se pošlje na naslov blaz.mikuz@ijs.si.</t>
  </si>
  <si>
    <t>The equipment is installed in special test facility within the laboratory r4, where its use is foreseen. Request for all-day access to the said equipment shall be sent to blaz.mikuz@ijs.si.</t>
  </si>
  <si>
    <t xml:space="preserve">Raziskovalna oprema je namenjena predvsem meritvam v termohidravliki; torej merjenju  hitrostnega polja na različnih skalah in v različnih sistemih ter spremljanju medfazne površine dvo-faznega toka. </t>
  </si>
  <si>
    <t xml:space="preserve">The main purpose of the equipment is focused on thermohydroulic and fluid flow measurements, i.e., on measurements of velocity field on different scales and in different systems and tracking of liquid-vapor interface.   </t>
  </si>
  <si>
    <t>Boris Majaron</t>
  </si>
  <si>
    <t>Modularni spektrofluorometer s priborom</t>
  </si>
  <si>
    <t>Modular spectrofluorometer</t>
  </si>
  <si>
    <t>P_XVI_023</t>
  </si>
  <si>
    <t>Po dogovoru z odgovorno osebo (boris.majaron@ijs.si)</t>
  </si>
  <si>
    <t>Please contact responsible person (boris.majaron@ijs.si)</t>
  </si>
  <si>
    <t xml:space="preserve">Samostojni instrument modularne sestave, ki omogoča polarizacijsko razločene meritve transmisije in emisijskih spektrov v UV, vidnem in bližnjem IR spektralnem območju, fluorescenčnih časov (od nekaj mikrosekund navzgor) ter kvantnega izkoristka fluorescence. Primeren je za meritve na tekočih vzorcih (z možnostjo termostatiranja), filmih in praških.  </t>
  </si>
  <si>
    <t xml:space="preserve">A stand-alone modular instrument, which allows polarization-resolved measurements of transmission and emission spectra in UV, visible, and near-IR spectral range, fluorescent times (longer than a few microseconds) and fluorescence quantum yields. Measurements can be performed in liquid samples (with a programmable thermostat), films, and powders.  </t>
  </si>
  <si>
    <t>62960
62575
62392
61954
62400</t>
  </si>
  <si>
    <t xml:space="preserve">Dvožarkovni laserski interferometer </t>
  </si>
  <si>
    <t>Double beam laser interferometer</t>
  </si>
  <si>
    <t>P_XVI_061</t>
  </si>
  <si>
    <t>Dostop dovoljen po dogovoru, ni posebnih omejitev. Kontakt: dr. Vid Bobnar, (01) 477-3172, vid.bobnar@ijs.si.</t>
  </si>
  <si>
    <t>Service available upon request, no special limitation. Contact: dr. Vid Bobnar, (01) 477-3172, vid.bobnar@ijs.si.</t>
  </si>
  <si>
    <t xml:space="preserve">Hkratne meritve elektromehanskih in električnih lastnosti tankih dielektričnih plasti in nanostrukturiranih materialov. Laserski žarek, ki zadane vzorec z zgornje in spodnje strani izloči vpliv upogibanja podlage. Sistem omogoča (i) hkratne meritve elektromehanskega raztezka in električne polarizacije pri velikem vzbujevalnem signalu, (ii) meritve piezoelektričnega koeficienta in dielektrične konstante pri majhnem vzbujevalnem signalu, tudi ob pritisnjeni dc napetosti in (iii) meritve utrujanja električnih in elektromehanskih lastnosti. </t>
  </si>
  <si>
    <t>Parallel measurements of electromechanical and electrical properties of thin dielectric films and nanostructured materials. The beam that hits the sample from the top and bottom side eliminates the influence of sample bending. The system enables (i) simultaneous electromechanical large signal strain and electrical polarization measurements, (ii) piezoelectric small signal coefficient and dielectric constant vs. bias voltage measurements, and (iii) measurements of the fatigue of electrical and electromechanical properties.</t>
  </si>
  <si>
    <t>Matjaž Panjan</t>
  </si>
  <si>
    <t>Visokohitrostna kamera za opazovanje pojavov na mikrosekundnem nivoju</t>
  </si>
  <si>
    <t>High-speed camera for observing processes at the microsecond level</t>
  </si>
  <si>
    <t>P_XVII_022</t>
  </si>
  <si>
    <t>Po predhodnem dogovoru na naslov matjaz.panjan@ijs.si.</t>
  </si>
  <si>
    <t>Advance contact to the address matjaz.panjan@ijs.si.</t>
  </si>
  <si>
    <t xml:space="preserve">Visokohitrostna kamera je v splošnem namenjena opazovanju hitrih pojavov v različnih fizikalnih, kemijskih in bioloških procesih. </t>
  </si>
  <si>
    <t>High-speed camera can be used for observing fast changes in physical, chemical and biological processes.</t>
  </si>
  <si>
    <t>PR-08349</t>
  </si>
  <si>
    <t>Nastja Mahne</t>
  </si>
  <si>
    <t>Oprema za globoko učenje in aplikacije strojnega učenja za raziskovanje vesolja, analizo tekstovnih podatkov in semantičnih grafov</t>
  </si>
  <si>
    <t>Facilities for deep learning and applications of machine learning to space explorations, text mining and semantic graphs</t>
  </si>
  <si>
    <t>P_XVII_071</t>
  </si>
  <si>
    <t>Irena Drevenšek Olenik</t>
  </si>
  <si>
    <t>Dopolnilni elementi za nadgradnjo sistema za pripravo in nanašanje Langmuir-Blodgett filmov</t>
  </si>
  <si>
    <t>2018
2019</t>
  </si>
  <si>
    <t>Components for the upgrade of the system for preparing and applying Lanmuir-Blodgett films</t>
  </si>
  <si>
    <t>P_XVII_079</t>
  </si>
  <si>
    <t>Po dogovoru z odgovorno osebo (irena.drevensek@ijs.si)</t>
  </si>
  <si>
    <t>Please contact responsible person (irena.drevensek@ijs.si)</t>
  </si>
  <si>
    <t>Sistem za pripravo in nanašanje Langmuir-Blodgett filmov je modularna naprava namenjena pripravi in proučevanju zelo tankih plasti različnih amfifilnih molekul na površini vode in drugih tekočih podfaz ter prenosu teh plasti iz površine tekočine na trdne substrate, kot so steklo, sljuda, silicij...Dopolnilni elementi obstoječemu sistemu omogočajo večjo variabilnost pri pripravi Langmuirjevih slojev in boljšo karakterizacijo.</t>
  </si>
  <si>
    <t xml:space="preserve"> The Langmuir-Blodgett film preparation and application system is a modular device designed for the preparation and study of very thin layers of various amphiphilic molecules on the surface of water and other liquid sub-phases, and transferring these layers from the surface of the liquid onto solid substrates such as glass, mica, silicon ... Supplementary elements to the existing system allow for greater variability in the preparation of Langmuir layers and better characterization.</t>
  </si>
  <si>
    <t>51536
64175
64340
64414
64413
64412
64411
64416
64415
64527
64526
64758
65029
64898
65027</t>
  </si>
  <si>
    <t>AI ASIC sistem za raziskave v umetni inteligenci</t>
  </si>
  <si>
    <t>AI ASIC - artificial intelligence research system- Artificial Intelligence Application-
Specific Integrated Circuit)</t>
  </si>
  <si>
    <t>P_XVII_115</t>
  </si>
  <si>
    <t>Sistem z namenskim pospeševalnikom za signifikantno pohitritev izvajanja računskih operacij.</t>
  </si>
  <si>
    <t>A system with a dedicated accelerator to significantly speed up the execution of computational operations.</t>
  </si>
  <si>
    <t>65004 01
65008 01
65009 01
65010 01
65011 01
65007 01
65006 01
65005 01
65013 01
65014 01
65015 01
65077 02 01
65012 01</t>
  </si>
  <si>
    <t>Masni spektrometer z možnostjo merjenja energijske porazdelitve ionov</t>
  </si>
  <si>
    <t>Mass spectrometer with the ability to measure the energy distribution of the ions</t>
  </si>
  <si>
    <t>P_XVII_151</t>
  </si>
  <si>
    <t>Masni spektrometer je namenjen študiju masne in energijske porazdelitve ionov v nizkotlačnih plazmah (do tlaka 10 Pa).</t>
  </si>
  <si>
    <t>Mass spectrometer is used for measurements of mass and energy distribution of ions in low-pressure plasmas (up to 10 Pa).</t>
  </si>
  <si>
    <t>Leon Cizelj</t>
  </si>
  <si>
    <t>Visokozmogljiva računska gruča</t>
  </si>
  <si>
    <t>High Performance Compute Cluster</t>
  </si>
  <si>
    <t>P_XVII_008</t>
  </si>
  <si>
    <t>Oprema je na voljo glede na proste kapacitete in ob predhodnem dogovoru preko naslova r4@ijs.si. Več informacij na voljo na  http://r4.ijs.si/Gruce</t>
  </si>
  <si>
    <t>The equipment is available for usage during free resource times and upon previous arrangement at r4@ijs.si. More information available on http://r4.ijs.si/Gruce</t>
  </si>
  <si>
    <t>Računalniška gruča za izvajanje znanstvenih računskih simulacij. Hitra mrežna komunikacija med računskimi vozlišči omogoča dobro skaliranje večprocesnih izračunov. Oprema vsebuje 22 računskih vozlišč po 2 procesorja, vsak z 20 jedri in 192 GB spomina.</t>
  </si>
  <si>
    <t>Compute cluster for fast scientific calculations. Fast interconnect enables a good calculation scalability of multinode multicore jobs. Equipment consists of 22 compute nodes with 2 socket processors. each with 20 cores and 192 GB of memory.</t>
  </si>
  <si>
    <t>65270
65616</t>
  </si>
  <si>
    <t>PR-07882</t>
  </si>
  <si>
    <t>računalniška gruča po sistemu »na ključ«</t>
  </si>
  <si>
    <t>P_XVII_029</t>
  </si>
  <si>
    <t>Po predhodnem dogovoru na naslov bojan.zefran@ijs.si ali sandi.cimerman@ijs.si</t>
  </si>
  <si>
    <t>Advance contact to address bojan.zefran@ijs.si or sandi.cimerman@ijs.si</t>
  </si>
  <si>
    <t>Računska gruča z Linux operacijskim sistemom vsebuje 15 računskih vozlišč, ki vsako vsebuje dva procesorja Intel Xeon in vsaj 192 GB highperformance ECC registered DDR4 DIMM pomnilnika, eno vozlišče pa vsaj 768 TB highperformance ECC registered DDR4 DIMM pomnilnika. Zmogljivi procesorji in velike količine delovnega pomnilnika omogočajo računsko zahtevne izračune, obsežne simulacije z visoko ločljivostjo in obdelavo velike količine podatkov, kakršne izvajamo za potrebe obstoječih in prihodnjih projektov.</t>
  </si>
  <si>
    <t>Cluster with Linux operational system consists of 15 computer nodes with two Intel Xeon processors and at least 192 GB high performance ECC registered DDR4 DIMM memory and one node with at least 768 TB high performance ECC registered DDR4 DIMM memory. High performance processors and high working memory capacity enable the performance of computational difficult calculations, extensive simulations with high resolution and large data processing, which are made for carrying out the ongoing and future project tasks.</t>
  </si>
  <si>
    <t>Luka Snoj, raziskovalci odseka F-8</t>
  </si>
  <si>
    <t>PR-08098</t>
  </si>
  <si>
    <t>Aljaž Čufar</t>
  </si>
  <si>
    <t>L2-8163</t>
  </si>
  <si>
    <t>Raziskovalci odseka F-8</t>
  </si>
  <si>
    <t>NC-0001</t>
  </si>
  <si>
    <t>NC-0005</t>
  </si>
  <si>
    <t>Rok Pestotnik</t>
  </si>
  <si>
    <t xml:space="preserve">Hitri 4 kanalni osciloskop s hitrostjo vzorcenja 80Gs/s  </t>
  </si>
  <si>
    <t>4 channel high bandwidth 80 Gs/s osciloscope Teledyne LeCroy LABMASTER 10-36ZIA</t>
  </si>
  <si>
    <t>P_XVII_035</t>
  </si>
  <si>
    <t>Oprema je na voljo glede na proste kapacitete in ob predhodnem dogovoru z odgovorno osebo rok.pestotnik@ijs.si.</t>
  </si>
  <si>
    <t>The equipment is available for usage during free resource times and upon previous arrangement at rok.pestotnik@ijs.si.</t>
  </si>
  <si>
    <t>Osciloskop za meritev hitrih elektronskih signalov.</t>
  </si>
  <si>
    <t>Osilloscope for measurement of fast electronic signals</t>
  </si>
  <si>
    <t>Marjeta Maček Kržmanc</t>
  </si>
  <si>
    <t>Visokotlačni reactor (avtoklav)</t>
  </si>
  <si>
    <t>High pressure reactor vessel</t>
  </si>
  <si>
    <t>P_XVII_158</t>
  </si>
  <si>
    <t>Visokotlačni reaktor (avtoklav) je nameščen na odseku K-9 (Institut Jožef Stefan). Morebitna uporaba po dogovoru z odgovorno osebo (marjeta.macek@ijs.si)</t>
  </si>
  <si>
    <t>High pressure reactor vessel is positioned at K-9 (Jožef Stefan Institute). An eventual usage can be agreed with the responsible person (marjeta.macek@ijs.si)</t>
  </si>
  <si>
    <t xml:space="preserve">Visokotlačni reaktor (avtoklav) je namenjen za sintezo anorganskih  nanodelcev pretežno v vodnem mediju pri povišani temperaturi (s teflonskim (PTFE) vložkom-do 230°C-v jekleni (SS T316 TI) posodi-do 300°C) in tlaku do največ 200 barov. PTFE zaščita pokrova, mešala in PTFE vložek  omogočajo sintezo v zelo alkalnem mediju. </t>
  </si>
  <si>
    <t>High pressure reactor vessel is meant for the synthesis of inorganic (nano)particles in aqueous media  at high temperature (with PTFE insert-up to 230°C, with stainless steel (SS 316 Ti) reactor vessel up to 300°C) and pressure up to 200 bar. PTFE protection of the cover, PTFE stirrer and PTFE insert enable performing reactions under highly alkaline conditions.</t>
  </si>
  <si>
    <t>65574
65724</t>
  </si>
  <si>
    <t>Miran Mozetič</t>
  </si>
  <si>
    <t>Naprava za merjenje površinske energije na mikroskopskem nivoju</t>
  </si>
  <si>
    <t>Device for measuring surface tension on microscopic scale</t>
  </si>
  <si>
    <t>P_XVII_176</t>
  </si>
  <si>
    <t>Oprema je dostopna po predhodnem dogovoru. Kontakt preko e-pošte na naslovu alenka.vesel@ijs.si</t>
  </si>
  <si>
    <t>Equipment is available on demand. Please contact alenka.vesel@ijs.si</t>
  </si>
  <si>
    <t>Naprava je namenjena predvsem merjenju omočljivosti trdnih snovi</t>
  </si>
  <si>
    <t>The device is particularly useful for measuring wettability of solid materials</t>
  </si>
  <si>
    <t>L2-8179</t>
  </si>
  <si>
    <t>pof. dr. Miran Mozetič</t>
  </si>
  <si>
    <t>Nadgradnja distribuiranega računskega vozlišča SiGNET Tier-2.</t>
  </si>
  <si>
    <t>Upgrade of distributed computing center SiGNET Tier-2</t>
  </si>
  <si>
    <t>P_XVII_154</t>
  </si>
  <si>
    <t>Oprema je vključena v grid vozlišče SIGNET in dostopna preko infrastrukture SLINGI. Uporaba je omogočena z uporabo vmesne programske opreme gLite in ARC.</t>
  </si>
  <si>
    <t>The equipment is integrated into SiGNET grid site and provides the access through  SLING infrastructure. The access is provided by using the gLite and ARC grid middleware.</t>
  </si>
  <si>
    <t>Oprema je namenjena izvajanju računskih nalog in shranjevanju podatkov pri mednarodnih eksperimentih ATLAS, Pierre Auger in Belle II. Po dogovoru je na voljo tudi slovenskim raziskovalnim in akademskim ustanovam.</t>
  </si>
  <si>
    <t>The purpose of the equipment is to provide the computing and storage resources to international experiments ATLAS, Pierre Auger and Belle II. The access is also provided to slovenian research and academic institutions.</t>
  </si>
  <si>
    <t>65553
65552
65554
65551
65550
65549
65548
65547</t>
  </si>
  <si>
    <t>Linija za mikro in nanolitografijo z opremo za čisto sobo in analitično opremo</t>
  </si>
  <si>
    <t>Clean room for micro and nanolithography  technologies and analytical equipment</t>
  </si>
  <si>
    <t>P_XVII_014</t>
  </si>
  <si>
    <t>Oprema je dostopa po predhodnem dogovoru.Za uporabo zahtevnejše opreme je omogočeno šolanje. Cena storitev je odvisna od zahtevnosti meritev. Kontakt damjan.svetin@ijs.si</t>
  </si>
  <si>
    <t>Equipment is available on demand. Training can be arranged. The price of services depends on complexity of the measurements. Contact damjan.svetin@ijs.si</t>
  </si>
  <si>
    <t>Raziskovalna oprema je namenjena postavitvi čiste izdelavne linije in meritvenega sistema za mikro in nanolitografijo z izboljšanjem končne ločljivosti nanolitografije. Gre za sistem suhih komor, evaporator in sistema za vzdrževanje pogojev čiste sobe.</t>
  </si>
  <si>
    <t>The research equipment for clean production line and measurement system for micro and nanolithography by improving the final resolution of nanolithography. It is a system of dry-box chambers, an evaporator and a system for maintaining the conditions of a clean room.</t>
  </si>
  <si>
    <t>65037, 65502, 65928, 65939, 66657, 67389, 67736, 69104</t>
  </si>
  <si>
    <t>XJET, Izrael
3D tiskalnik za kovinske materiale in keramiko</t>
  </si>
  <si>
    <t>XJET, Israel 3D Printer for metalic and ceramic materials</t>
  </si>
  <si>
    <t>Do opreme dostopajo vsi sodelavci, ki to metodo uporabljajo pri raziskavah kovinskih, intermetalnih in keramičnih materialov. Oprema je polno zasedena.</t>
  </si>
  <si>
    <t>3D Printer is used by all researchers who need this equipment in their research tematics: metalic, intermetallic and ceramic materials. The equipment is fully occupied.</t>
  </si>
  <si>
    <t>3D tiskalnik se uporablja za izvajanje ARRS projektov. V prijavi je projekt za EIT Manufacturing, ki temelji na 3D tiskanju.</t>
  </si>
  <si>
    <t>The 3D Printer is used for execution of research in the frame of ARRS projects. We are applying a new project in EIT Manufacturing, the project is based solely on 3D printing.</t>
  </si>
  <si>
    <t>Kobe</t>
  </si>
  <si>
    <t>Kocjan</t>
  </si>
  <si>
    <t>P2-0405-5</t>
  </si>
  <si>
    <t>Denis Arčon</t>
  </si>
  <si>
    <t>NV magnetometer za NMR spektroskopijo nanometrskih vzorcev in za površinsko določanje  magnetnih polj z nanometrsko ločljivostjo</t>
  </si>
  <si>
    <t>NV magnetometer for NMR spectroscopy of nanoscopic samples</t>
  </si>
  <si>
    <t>P_XVII_189</t>
  </si>
  <si>
    <t>Oprema je dostopna po predhodnem dogovoru na e-mail arcon.denis@ijs.si</t>
  </si>
  <si>
    <t>The equipment is available upon request at arcon.denis@ijs.si</t>
  </si>
  <si>
    <t>oprema je namenjena merjenju izredno šibkih magnetnih polj na površini vzorcev</t>
  </si>
  <si>
    <t>The purpose of the equipment is to measure extremely weak magnetic fields at the surface of samples</t>
  </si>
  <si>
    <t>66003, 66049, 66066, 66067, 66103, 66269, 66547, 66655, 66656, 66963, 66964, 68613, 68622, 68625, 68626, 68743, 68744, 68742</t>
  </si>
  <si>
    <t>P1-0044</t>
  </si>
  <si>
    <t>Rok Žitko</t>
  </si>
  <si>
    <t>Računalniška oprema za opravljanje numeričnih izračunov na področju teoretične fizike</t>
  </si>
  <si>
    <t>Compter equipment for calculations in the field of theoretical physics</t>
  </si>
  <si>
    <t>P_XVII_030</t>
  </si>
  <si>
    <t>Uporaba je možna preko vmesne programske opreme ARC po predhodnem dogovru (rok.zitko@ijs.si).</t>
  </si>
  <si>
    <t>Access is possible using ARC middleware upon demand (rok.zitko@ijs.si).</t>
  </si>
  <si>
    <t>Izvajanje računskih nalog na področjih fizike trdne snovi, fizike osnovnih delcev in biofizke.</t>
  </si>
  <si>
    <t>Computing in the fields of solid state physics, particle physics and biophysics.</t>
  </si>
  <si>
    <t>66166, 66243, 66244, 66245, 66246, 66247, 66248, 67395, 67396, 67397, 67398</t>
  </si>
  <si>
    <t>Jernej F. Kamenik</t>
  </si>
  <si>
    <t>P1-0055</t>
  </si>
  <si>
    <t>Primož Ziherl</t>
  </si>
  <si>
    <t>Gregor Dolanc</t>
  </si>
  <si>
    <t>Oprema za raziskave in aplikacije na področju tehnologije vodenja</t>
  </si>
  <si>
    <t>Equipment for research and development of the field of process control technology</t>
  </si>
  <si>
    <t>P_XVIII_161</t>
  </si>
  <si>
    <t>Oprema je dostopna po predhodnem dogovoru (gregor.dolanc@ijs.si)</t>
  </si>
  <si>
    <t>The equipment is available upon prior agreement  (gregor.dolanc@ijs.si)</t>
  </si>
  <si>
    <t>Oprema obsega industrijski  krmilnik Siemens, funkcijski generator ter razne merilne elementi za meritve v elektroniki.</t>
  </si>
  <si>
    <t>Equipment contains industrial controller Siemens, function generator and various elements for measurements in electronics.</t>
  </si>
  <si>
    <t>66420, 66457, 66537, 66543, 66546, 66589, 66714, 66728, 66796, 66797, 66838, 66907, 67099, 67767, 67768, 67769</t>
  </si>
  <si>
    <t>Martin Žnidaršič</t>
  </si>
  <si>
    <t>Oprema za raziskave in aplikacije na področju umetne inteligence</t>
  </si>
  <si>
    <t>Equipment for research and applied work in the field of artificial intelligence</t>
  </si>
  <si>
    <t>P_XVIII_076</t>
  </si>
  <si>
    <t>Čas dostopa do opreme vsak delovni dan od 8:00 do 16:00 po predhodnem dogovoru s skrbnikom. Glede pogojev dostopa in razpoložljivosti kontaktirati skrbnika martin.znidarsic@ijs.si</t>
  </si>
  <si>
    <t>The equipment is avaliable upon request every day from 8 am to 4 pm. For access conditions and availabilty contact martin.znidarsic@ijs.si</t>
  </si>
  <si>
    <t>GPU in CPU strežniki za razvoj, testiranje in uporabo metod umetne inteligence</t>
  </si>
  <si>
    <t>GPU and CPU servers for the development, testing and application of AI methods</t>
  </si>
  <si>
    <t>67054, 67339, 67606, 67951, 67952, 68378, 68499, 68500, 68627</t>
  </si>
  <si>
    <t>Pospeševalniki za vzporedno računanje na področju teoretične fizike</t>
  </si>
  <si>
    <t>Accelerators for parallel computing in the field of theoretical physics</t>
  </si>
  <si>
    <t>P_XVIII_028</t>
  </si>
  <si>
    <t>69539, 69540, 69541, 69542, 69543, 69544, 69545, 69546</t>
  </si>
  <si>
    <t>Uroš Cvelbar</t>
  </si>
  <si>
    <t>Reaktorska komora z elektronsko kolono za in-situ opazovanje procesov in reakcij</t>
  </si>
  <si>
    <t>Reactor chamber with electronic column for in-situ observation of processes and reactions</t>
  </si>
  <si>
    <t>P_XVIII_134</t>
  </si>
  <si>
    <t>Oprema je dostopna po predhodnem dogovoru . Kontakt preko e-pošte na uros.cvelbar@ijs.si</t>
  </si>
  <si>
    <t>Equipment is available by prior arrangement.  Please contact uros.cvelbar@ijs.si</t>
  </si>
  <si>
    <t>raziskovalna oprema z uporabo diferencialnega črpanja omogoča prosto preklapljanje med tremi vakuumskimi režimi, ob potencialni sočani uporabi različnih reaktivnih plinov.  Omogoča insitu in operando opazovanje mikroskopskih vzorcev pri različnih talkih in atmosferah.</t>
  </si>
  <si>
    <t>Research equipment using differential pumping allows free switching between three vacuum modes, with the potential simultaneous use of different reactive gases.</t>
  </si>
  <si>
    <t>1, 5</t>
  </si>
  <si>
    <t>6, 1</t>
  </si>
  <si>
    <t>PR-09455</t>
  </si>
  <si>
    <t xml:space="preserve">prof. dr. Uroš Cvelbar, raziskovalci, ki delajo na projektu </t>
  </si>
  <si>
    <t>Blaž Mikuž</t>
  </si>
  <si>
    <t>Termografska kamera za raziskovalne namene</t>
  </si>
  <si>
    <t>High-speed infrared camera for research</t>
  </si>
  <si>
    <t>P_XVII_069</t>
  </si>
  <si>
    <t>Po dogovoru z odgovorno osebo (blaz.mikuz@ijs.si)</t>
  </si>
  <si>
    <t>Please contact responsible person (blaz.mikuz@ijs.si)</t>
  </si>
  <si>
    <t>Kamera je namenjena termografskim meritvam hitrih procesov, tj. dolgovalovni IR 7.5 - 12.0 µm, 640 x 512 pixels, 1 kHz. Oprema ni prenosljiva in je na voljo le v laboratoriju.</t>
  </si>
  <si>
    <t>Camera is specialized for thermography of fast phenomena, i.e. long wave IR 7.5 - 12.0 µm, 640 x 512 pixels, 1 kHz. The equipment is available in our laboratory and it is not portable.</t>
  </si>
  <si>
    <t>I0-0005</t>
  </si>
  <si>
    <t>Visokoločljivostni vrstični elektronski mikroskop s FEG izvorom, EDX sistemom in STEM detektorjem</t>
  </si>
  <si>
    <t>High-resolution FES SEM with EDX and STEM detector</t>
  </si>
  <si>
    <t>P_XVII_076</t>
  </si>
  <si>
    <t xml:space="preserve">Vrstični elektronski mikroskop v okviru Centra za elektronsko mikroskopijo in mikroanalizo (CEMM) je dostopen na podlagi on-line rezervacijskega sistem vsem tistim operaterjem IJS, ki so uspešno opravili tečaj, ki ga brezplačno organizira in izvaja kader CEMM. Za tiste odseke IJS, druge raziskovalne in izobraževalne institucije in industrijske partnerje, ki nimajo svojih operaterjev, izvede zahtevane analize kader CEMM. </t>
  </si>
  <si>
    <t>The scanning electron microscope within the Center for Electron Microscopy and Microanalysis (CEMM) is accessible via the on-line reservation system to all JSI operators who have successfully completed a teaching course organized and conducted free of charge by the CEMM personnel . For those departments of the JSI, other research and educational institutions and industrial partners that do not have their own operators, the required analyses are performed by the CEMM personnel.</t>
  </si>
  <si>
    <t xml:space="preserve">Visokoločljivostni vrstični elektronski mikroskop FEG SEM omogoča morfološko karakterizacijo različnih anorganskih in organskih materialov na nanometrskem nivoju, tudi pri zelo nizkih vzbujevalnih napetostih. Poleg tega omogoča mikroskop določevanje kemijske sestave, saj je mikroskop opremljen s sistemom EDX. Novo kvaliteto pa predstavlja detektor  za preiskave vzorcev v presevnem načinu.  </t>
  </si>
  <si>
    <t>The high-resolution FEG SEM scanning electron microscope enables the morphological characterization of various inorganic and organic materials at the nanometer level, even at very low excitation voltages. In addition, the microscope allows the determination of the chemical composition of materials since the microscope is equipped with the EDX system. A new quality is a detector for examining samples in transmission mode.</t>
  </si>
  <si>
    <t>31.72</t>
  </si>
  <si>
    <t>Kombiniran sistem za nanofabrikacijo</t>
  </si>
  <si>
    <t>Nanofabrication system</t>
  </si>
  <si>
    <t>P_XVIII_072</t>
  </si>
  <si>
    <t>Kombiniran sistem za nanofabrikacijo omogoča izdelavo nanometrskih elektronskih vezij z
dvodimenzionalnimi in enodimenzionalnimi nanomateriali. Sestavlja ga optični stereo mikroskop visoke ločljivosti in AFM, ki sta funkcionalno sklopljena in vgrajena v posebno komoro, ki vsebuje elektronski evaporator in drugo opremo za izdelavo funkcionalnih vezij.</t>
  </si>
  <si>
    <t>The combined nanofabrication system enables the fabrication of nanometer electronic circuits with two-dimensional and one-dimensional nanomaterials. It consists of a high-resolution optical stereo microscope and AFM, which are functionally coupled and built into a special chamber containing an electronic evaporator and other equipment for functional circuits manufacturing.</t>
  </si>
  <si>
    <t>66717, 66727, 66831, 66875, 66876, 67144, 67786, 68992, 68993</t>
  </si>
  <si>
    <t>SNOM mikroskop</t>
  </si>
  <si>
    <t>SNOM Microscope</t>
  </si>
  <si>
    <t>P_XVIII_136</t>
  </si>
  <si>
    <t>Oprema je dostopna po predhodnem dogovoru. Kontakt preko e-pošte  janez.kovac@ijs.si</t>
  </si>
  <si>
    <t>Equipment is available on demand. Please contact janez.kovac@ijs.si</t>
  </si>
  <si>
    <t>Mikroskop omogoča karakterizacijo optičnih in morfoloških lastnosti površin trdnih materialov na nanometrskem nivoju</t>
  </si>
  <si>
    <t>Microscope allows characterization of optical and morphological properties of surfaces of solid materials on nanoscale</t>
  </si>
  <si>
    <t>Prometheus NT.48, Nano diferenčni dinamični fluorimeter (angl. nanoDSF, nano differential scanning fluorimetry)</t>
  </si>
  <si>
    <t>Prometheus NT.48, nano differential scanning fluorometry (nanoDSF)</t>
  </si>
  <si>
    <t>P_XVIII_087</t>
  </si>
  <si>
    <t>Oprema je dostopna po predhodnem dogovoru preko e-pošte: dusan.turk@ijs.si ali aleksandra.usenik@ijs.si</t>
  </si>
  <si>
    <t>The equipment is available upon e-mail request: dusan.turk@ijs.si or aleksandra.usenik@ijs.si</t>
  </si>
  <si>
    <t xml:space="preserve">Oprema je namenjena meritvam termične in kemične stabilnosti proteinov na osnovi njihove intrinzične fluorescence ter agregacije proteinov na osnovi upada intenzitete svetlobe, ki potuje skozi vzorec. Oprema omogoča paralelne meritve 48 vzorcev v kapilarah po 10 µL. </t>
  </si>
  <si>
    <t xml:space="preserve"> The equipment is used for measuring thermal and chemical stability of proteins based on their intrinsic  fluorescence as well as aggregation of proteins based on attenuation of the light 
going through the sample. Paralel measurements of 48 samples in 10µL capillaries are possible.</t>
  </si>
  <si>
    <t>14,59 EUR (0.5 EUR/standardna kapilara ali 2 EUR/visoko občutljiva kapilara)</t>
  </si>
  <si>
    <t>Neformalno sodelovanje</t>
  </si>
  <si>
    <t>Stipan Jonjič (Univerza v Rijeki)</t>
  </si>
  <si>
    <t>Pulzni napajalnik za magnetronsko naprševanje pri visoki pulzni moči</t>
  </si>
  <si>
    <t>Power supply for high impulse power magnetron sputtering</t>
  </si>
  <si>
    <t>P_XVIII_142</t>
  </si>
  <si>
    <t>Napajalnik deluje v sklopu vakuumskega sistema in magnetronskega izvira (katode). Zagotavlja kratke pulze (10-1000 µs) pri visoki vršni moči, kar omogoča popolno ionizacijo razpršenih atomov tarče</t>
  </si>
  <si>
    <t>The power supply is operational in line with a vacuum system and magnetron source (cathode). It provides short pulses (10-1000 µs) at high peak power which allows for a complete ionization of the sputtered target atoms.</t>
  </si>
  <si>
    <t>J2-2509</t>
  </si>
  <si>
    <t>dr. Matjaž Panjan</t>
  </si>
  <si>
    <t>J2-2513</t>
  </si>
  <si>
    <t>Okoljski vrstični elektronski mikroskop (ESEM) z veliko komoro, sistemom za analizo morfologije površin in EDX sistemom</t>
  </si>
  <si>
    <t>Environmental scanning electron microscope</t>
  </si>
  <si>
    <t>P_XVIII_157</t>
  </si>
  <si>
    <t>Okoljski vrstični elektronski mikroskop (ESEM) omogoča morfološko in kemijsko karakterizacijo različnih anorganskih in organskih materialov. Mikroskop je opremljen z veliko komoro za vzorce, sistemom EDX in programsko opremo za 3D predstavitev morfologije površine. Omogoča tudi opazovanje vzorcev pri nizkem vakuumu (do 4000 Pa) in je kot tak primeren za opazovanje vlažnih vzorcev.</t>
  </si>
  <si>
    <t xml:space="preserve">The environmental scanning electron microscope (ESEM) enables morphological and chemical characterization of various inorganic and organic materials. The microscope is equipped with large specimen chamber, EDX system and software for 3D surface morphology presentation. It also enables observation of specimens at low vacuum (up to 4000 Pa) and is as such suitable for observation of not completely dried specimens. </t>
  </si>
  <si>
    <t>P2-0405</t>
  </si>
  <si>
    <t>Sabina Markelj</t>
  </si>
  <si>
    <t xml:space="preserve">Spektrometer za spektroskopijo Augerjevih  elektronov </t>
  </si>
  <si>
    <t xml:space="preserve">  Spectrometer for Auger electron spectroscopy</t>
  </si>
  <si>
    <t>P_XVIII_057</t>
  </si>
  <si>
    <t xml:space="preserve">Nacin dostopa je po predhodnem dogovoru. Kontakt sabina.markelj@ijs.si. </t>
  </si>
  <si>
    <t>The method of access is by prior arrangement. Contact sabina.markelj@ijs.si.</t>
  </si>
  <si>
    <t xml:space="preserve">Spektrometer za spektroskopijo Augerjevih elektronov je namenjen za analizo površine
različnih materialov, še posebej pa omogoča: določitev kontaminacije vzorcev z ogljikovodiki, oksidi; analizo količine adsorbiranh molekul na preučevanih vzorcih ter analizno sestavo tankih plasti. </t>
  </si>
  <si>
    <t>The spectrometer for Auger electron spectroscopy is intended for the analysis of the surface of various materials, and in particular allows: determination of contamination of samples with hydrocarbons, oxides; analysis of the amount of adsorbed molecules on the studied samples and analytical composition of thin layers.</t>
  </si>
  <si>
    <t>Matjaž Žitnik, Primož Pelicon</t>
  </si>
  <si>
    <t>Rok Zaplotnik</t>
  </si>
  <si>
    <t>Generator za vzbujanje induktivno sklopljene plazme velike moči</t>
  </si>
  <si>
    <t xml:space="preserve">Generator with a high nominal power for the excitation of inductively coupled plasma </t>
  </si>
  <si>
    <t>P_XVIII_150</t>
  </si>
  <si>
    <t>Oprema je običajno dostopna od ponedeljka do petka med 8:00 in 14:00. Za dogovor o uporabi se je potrebno dogovoriti z vodjo Odseka za tehnologijo površin prof. Miranom Mozetičem.</t>
  </si>
  <si>
    <t>Equipment is usually available Monday through Friday between 8:00 and 14:00. It is necessary to talk about the use beforehand with the head of the Department of Surface Engineering prof. Miran Mozetič.</t>
  </si>
  <si>
    <t xml:space="preserve">Oprema se bo uporabljala za vzbujanje induktivno sklopljene plazme. Nominalna moč generatorja je velika, predvsem zaradi potrebe velike gostote moči plazme v H-načinu. Pri veliki gostoti moči namreč lahko plazmo vzdržujemo pri višjih tlakih (srednji vakuum), kar posledično pomeni večjo gostoto reaktivnih delcev. </t>
  </si>
  <si>
    <t>The equipment will be used for excitation of inductively coupled plasma. The nominal power of the generator is high, mainly due to the need for high plasma power density in H-mode. At high power densities, the plasma can be maintained at higher pressures (medium vacuum), which consequently means a higher density of reactive particles.</t>
  </si>
  <si>
    <t>L2-1834</t>
  </si>
  <si>
    <t>Alenka Vesel</t>
  </si>
  <si>
    <t>L2-2617</t>
  </si>
  <si>
    <t>Gregor Primc</t>
  </si>
  <si>
    <t>P2-0098</t>
  </si>
  <si>
    <t>Gregor Papa</t>
  </si>
  <si>
    <t xml:space="preserve">Visokozmogljiv hibridni adaptivni računski sistem </t>
  </si>
  <si>
    <t>High-performance hybrid adaptive computing system</t>
  </si>
  <si>
    <t>P_XVIII_064</t>
  </si>
  <si>
    <t>Oprema je dostopna preko infrastrukture SLING, po predhodnem dogovoru s skrbnikom.</t>
  </si>
  <si>
    <t xml:space="preserve"> The equipment is available through SLING infrastructure, upon agreement with the administrator.</t>
  </si>
  <si>
    <t>Oprema je namenjena hitri obdelavi kompleksnih podatkov. Hibridna oprema omogoča razvoj in testiranje sodobnih adaptivnih metod, ki temeljijo na računsko zahtevnih umetni in računski inteligenci.</t>
  </si>
  <si>
    <t>The equipment is intended for fast processing of complex data. Hybrid equipment allows the development and testing of modern adaptive methods based on computationally demanding artificial and computational intelligence.</t>
  </si>
  <si>
    <t>67501, 67502, 67503, 67504, 68882, 68944, 68945, 68991, 69027</t>
  </si>
  <si>
    <t>Matjaž Vencelj</t>
  </si>
  <si>
    <t>Segmentirani detektor z velikim prostorskim kotom</t>
  </si>
  <si>
    <t>Large solid angle segmented detector</t>
  </si>
  <si>
    <t>P_XVII_187</t>
  </si>
  <si>
    <t xml:space="preserve">Komunikacija z opisom zahtev meritve, tipa ionskega žarka na E-mail skrbnika. Za tujce tudi v okviru mednarodnega dostopa na pospeševalnik IJS, H2020 Radiate: https://www.ionbeamcenters.eu/ </t>
  </si>
  <si>
    <t xml:space="preserve">Communication with the description of the measurement specifics to the E-mail of the responsible person. Alternatively, transnational Access via the H2020 Radiate:https://www.ionbeamcenters.eu/  </t>
  </si>
  <si>
    <t>Segmentni detektor rentgenskih žarkov SDD je vgrajen v merilno postajo z ionskim mikrožarkom za mikro-PIXE. Omogoča elementno mapiranje vzorcev s pokrivanjem ekstremno velikega prostorskega kota 1 strd.</t>
  </si>
  <si>
    <t>The segmented X-ray SDD is mounted at the ion microprobe measuring chamber. It enables elemental mapping with micro_PIXE with extremely large solid angle 1 strd.</t>
  </si>
  <si>
    <t>Pelicon</t>
  </si>
  <si>
    <t>Hladilnik QD 3He/4He za ultranizke temperature</t>
  </si>
  <si>
    <t>3He/4He dilution refrigerator for ultra-low temperatures</t>
  </si>
  <si>
    <t>P_XVII_021</t>
  </si>
  <si>
    <t>Za uporabo opreme kontaktirajte prof. dr. Janeza Dolinška (janez.dolinsek@ijs.si) na Institutu Jožefa Stefana kadarkoli. Meritve izvajajo člani naše raziskovalne skupine, zunanji uporabniki lahko prisostvujejo meritvam.</t>
  </si>
  <si>
    <t>To use the equipment, please contact prof. dr. Janez Dolinšek (janez.dolinsek@ijs.si) at the Jožef Stefan Institute anytime. The measurements are executed by our trained researchers. External users can take part in the measurements.</t>
  </si>
  <si>
    <t>Hladilnik 3He/4He za ultranizke temperature omogoča meritve fizikalnih lastnosti materialov (električna upornost, magnetoupornost, specifična toplota in Hallov koeficient) v območju temperatur do 50 mK nad absolutno ničlo v magnetnih poljih do 9 T.</t>
  </si>
  <si>
    <t>Dilution refrigerator 3He/4He for ultralow temperatures enables measurements of physical properties of materials (electrical resistivity, magnetoresistance, specific heat, Hall coefficient) in the range of temperatures down to 50 mK above absolute zero at magnetic fields up to 9 T.</t>
  </si>
  <si>
    <t>Računske gruča</t>
  </si>
  <si>
    <t>HPC computer cluster</t>
  </si>
  <si>
    <t>P_XVIII_014</t>
  </si>
  <si>
    <t>65270 06</t>
  </si>
  <si>
    <t>P1-0389</t>
  </si>
  <si>
    <t>PR-05883-1 (EUROfusion, Education)</t>
  </si>
  <si>
    <t>Igor Lengar, Ivo Kodeli, Bor Kos, Domen Kotnik, Andrej Žohar</t>
  </si>
  <si>
    <t>Gašper Žerovnik, raziskovalci odseka F-8</t>
  </si>
  <si>
    <t>L2-8163, PR-08098, PR-05877</t>
  </si>
  <si>
    <t>Močnostni plazemski sistem za depozicijo nanosov tankih plasti s plazmo molekularnih plinov na vzorce večjih dimenzij</t>
  </si>
  <si>
    <t>Plasma system for the deposition of thin films with plasma of molecular gases on larger samples</t>
  </si>
  <si>
    <t>P_XVIII_037</t>
  </si>
  <si>
    <t>Oprema je običajno dostopna od ponedeljka do petka med 8:00 in 14:00. Za dogovor o uporabi se je potrebno dogovoriti z vodjo Odseka za tehnologijo površin.</t>
  </si>
  <si>
    <t>Equipment is usually available Monday through Friday between 8:00 and 14:00. It is necessary to talk about the use beforehand with the head of the Department of Surface Engineering.</t>
  </si>
  <si>
    <t>Sistem je primeren za pripravo vzorcev industrijsko pomembnih dimenzij. Posebnost naprave je v tem, da omogoča nanos plasti z uporabo različnih prekurzorjev na vzorce premera do 0.4 m ter regulacijo moči za vzbujanje nizkotlačne plazme do 12 kW.</t>
  </si>
  <si>
    <t>The system is designed for preparation of industrial-size samples. The device enables thin film coatings by using various precursors on samples up to 0.4 m in diameter and power regulation for sustaining low-pressure plasma up to 12 kW.</t>
  </si>
  <si>
    <t>L2-2616</t>
  </si>
  <si>
    <t>Matjaž Spreitzer</t>
  </si>
  <si>
    <t>UHV sistema za premikanje grelnika in tarč</t>
  </si>
  <si>
    <t>UHV heater- and target stage</t>
  </si>
  <si>
    <t>P_XVIII_170</t>
  </si>
  <si>
    <t>Po predhodnem dogovoru s skrbnikom (matjaz.spreitzer@ijs.si)</t>
  </si>
  <si>
    <t>By prior arrangement with corresponding persopn (matjaz.spreitzer@ijs.si)</t>
  </si>
  <si>
    <t>UHV sistema za premikanje grelnika in tarč v sistemu za pulzno lasersko nanašanje.</t>
  </si>
  <si>
    <t>UHV heater- and target stage for a pulsed laser depostion system.</t>
  </si>
  <si>
    <t>N2-0149</t>
  </si>
  <si>
    <t>N2-0187</t>
  </si>
  <si>
    <t>Manjši sistem za pulzno lasersko nanašanje</t>
  </si>
  <si>
    <t>Small pulsed laser deposition system</t>
  </si>
  <si>
    <t>P_XVII_188</t>
  </si>
  <si>
    <t>Manjši sistem za pulzno lasersko nanašanje je namenjen pripravi visoko-kakovostnih tankih plasti in heterostruktur.</t>
  </si>
  <si>
    <t>Small pulsed laser depostion system is used for the preparation of high-quality thin films and heterostructures.</t>
  </si>
  <si>
    <t>Hana Uršič Nemevšek</t>
  </si>
  <si>
    <t>Mikroskop na atomsko silo z moduli za piezoelektrične, električne in magnetne meritve</t>
  </si>
  <si>
    <t>Atomic force microscopy (AFM) with piezo-response force microscopy, conductive-atomic force microscopy and magnetic-force microscopy moduli</t>
  </si>
  <si>
    <t>P_XVIII_010</t>
  </si>
  <si>
    <t>po dogovoru: hana.ursic@ijs.si</t>
  </si>
  <si>
    <t>by agreement: hana.ursic@ijs.si</t>
  </si>
  <si>
    <t>Mikroskop na atomsko silo z različnimi moduli je zelo uporabno orodje za raziskovanje feroelektrične domenske strukture, feroelektričnih, piezoelektričnih in magnetnih lastnosti na lokalni (nanometrski) ravni.</t>
  </si>
  <si>
    <t xml:space="preserve">
An atomic force microscope with various modules is a very useful tool for investigating the ferroelectric domain structure, ferroelectric, piezoelectric, and magnetic properties at the local (nanometer) level.</t>
  </si>
  <si>
    <t>.6</t>
  </si>
  <si>
    <t>.1</t>
  </si>
  <si>
    <t>Igor Mandić</t>
  </si>
  <si>
    <t>Sistem za meritve tranzientov v silicijevih detektorjih z dvofotonsko absorpcijo</t>
  </si>
  <si>
    <t>System for measurements of transients in silicon detectors caused by two photon abosrption.</t>
  </si>
  <si>
    <t>P_XVIII_107</t>
  </si>
  <si>
    <t>Oprema se nahaja na IJS, v laboratoriju odseka F9, Jamova 39, Ljubljana. Dostop do opreme je možen po dogovoru. Kontakt: igor.mandic@ijs.si</t>
  </si>
  <si>
    <t>The system is installed in the laboratory of F9 department at JSI, Jamova 39, Ljubljana. Equipment is available, for posibility of usage please contact igor.mandic@ijs.si</t>
  </si>
  <si>
    <t>Sistem je namenjen meritvam tranzientov, ki jih v silicijevih detektorjih povzročimo z dvofotonsko absorpcijo s ~ 100 fs pulzi laserske svetlobe z valovno dolžino 1560 nm.</t>
  </si>
  <si>
    <t>The system enables measruements of transients in silicon detectors caused by two photon absorption with ~100 fs pulses of laser light  with wavelength of 1560 nm.</t>
  </si>
  <si>
    <t>Matic
Lozinšek</t>
  </si>
  <si>
    <t>Integriran sistem za sintezo in karakterizacijo spojin pod inertnimi pogoji, pri nizkih
temperaturah in pod visokimi tlaki</t>
  </si>
  <si>
    <t>Integrated system for synthesis and characterisation of compounds under inert conditions, at low temperatures, and at high pressure</t>
  </si>
  <si>
    <t>P_XIX_001</t>
  </si>
  <si>
    <t>Uporaba je možna po predhodnem dogovoru (matic.lozinsek@ijs.si)</t>
  </si>
  <si>
    <t>Access is possible upon demand (matic.lozinsek@ijs.si)</t>
  </si>
  <si>
    <t>Sistem suhih celic omogoča delo v inertni atmosferi N2 (O2, H2O &lt; 1 ppm), ATR-FTIR karakterizacijo, pregled vzorcev s stereomikroskopom, in sušenje topil</t>
  </si>
  <si>
    <t>Glovebox system enables the work in inert N2 atomsphere (O2, H2O &lt; 1 ppm), ATR-FTIR characterization, stereomicroscopy, and solvent drying</t>
  </si>
  <si>
    <t>69217
70673
70674
71180
71313 
70677
70676
69720
69976
69193
69816
69817
69818
70271
70272
71941
71940
71939
71938</t>
  </si>
  <si>
    <t>N1-0225</t>
  </si>
  <si>
    <t>ERC StG HiPeR-F</t>
  </si>
  <si>
    <t>Leon
Cizelj</t>
  </si>
  <si>
    <t>Nadgradnja visokozmogljive računske gruče</t>
  </si>
  <si>
    <t>P_XIX_002</t>
  </si>
  <si>
    <t>Računalniška gruča za izvajanje znanstvenih računskih simulacij. Hitra mrežna komunikacija med računskimi vozlišči omogoča dobro skaliranje večprocesnih izračunov. Oprema vsebuje 24 računskih vozlišč po 2 procesorja, vsak z 28 jedri in 196GB spomina.</t>
  </si>
  <si>
    <t>Compute cluster for fast scientific calculations. Fast interconnect enables a good calculation scalability of multinode multicore jobs. Equipment consists of 23 compute nodes with 2 socket processors. each with 28 cores and 196GB of memory.</t>
  </si>
  <si>
    <t>P2-0405-1</t>
  </si>
  <si>
    <t>Boštjan Končar</t>
  </si>
  <si>
    <t>L2-1827</t>
  </si>
  <si>
    <t>L2-1828</t>
  </si>
  <si>
    <t>NC-0026</t>
  </si>
  <si>
    <t>PR-10884</t>
  </si>
  <si>
    <t>Nadgradnja računalniške gruče po sistemu »na
ključ«</t>
  </si>
  <si>
    <t>P_XIX_003</t>
  </si>
  <si>
    <t>Glede na proste kapacitete in ob predhodnem dogovoru je oprema na voljo preko bojan.zefran@ijs.si. Več informacij je na: https://f8.ijs.si/gruce-f8/.</t>
  </si>
  <si>
    <t xml:space="preserve"> Depending on the availability of the resources the arrangements can be made through bojan.zefran@ijs.si. More information on: https://f8.ijs.si/gruce-f8/.</t>
  </si>
  <si>
    <t>Računalniška gruča z večjim številom jeder, namenjena izračunom, ki kjer lahko uporabimo paralelno računanje za pospešitev računanja. Nadgradnja gruče vsebuje 20 računskih vozlišč, ki vsebujejo po 2 28 jedrna procesorja  in vsaj 192 GB spomina.</t>
  </si>
  <si>
    <t xml:space="preserve">Compute cluster with large number of CPU cores for simulations that can take advantage of parallel computing. Cluster upgrade consists of 20 nodes with 2 28-core processors and at least 192 GB of memory.  </t>
  </si>
  <si>
    <t>PR-11716-1 (EUROfusion)</t>
  </si>
  <si>
    <t>P2-0405-23 (EUROfusion education)</t>
  </si>
  <si>
    <t>Domen Kotnik, Andrej Žohar</t>
  </si>
  <si>
    <t>Razširitev računske gruče s hitrimi rezinami z
veliko pomnilnika</t>
  </si>
  <si>
    <t>Expansion of the computer cluster with fast high-memory nodes</t>
  </si>
  <si>
    <t>P_XIX_023</t>
  </si>
  <si>
    <t>Computing in the fields of solid state physics, particle physics,  biophysics and quantum physics.</t>
  </si>
  <si>
    <t>71881, 71882</t>
  </si>
  <si>
    <t>P1-0416</t>
  </si>
  <si>
    <t>Janez
Dolinšek</t>
  </si>
  <si>
    <t>Hladilnik 3He za SQUID magnetometer 7T</t>
  </si>
  <si>
    <t>3He refrigerator for SQUID magnetometer 7T</t>
  </si>
  <si>
    <t>P_XIX_024</t>
  </si>
  <si>
    <t>Hladilnik 3He za SQUID magnetometer omogoča meritve magnetnih lastnosti materialov v območju temperatur do 400 mK nad absolutno ničlo v magnetnih poljih do 7 T.</t>
  </si>
  <si>
    <t>3He refrigerator for SQUID magnetometer enables measurements of magnetic properties of materials in the range of temperatures down to 400 mK above absolute zero at magnetic fields up to 7 T.</t>
  </si>
  <si>
    <t>P6-0282</t>
  </si>
  <si>
    <t>Marijan
Nečemer</t>
  </si>
  <si>
    <t>Mikro-XRF analitski mikroskop</t>
  </si>
  <si>
    <t>Mikro XRF for elemental  imaging</t>
  </si>
  <si>
    <t>P_XIX_036</t>
  </si>
  <si>
    <t>po dogovoru marijan.necemer@ijs.si</t>
  </si>
  <si>
    <t>by agreement marijan.necemer@ijs.si</t>
  </si>
  <si>
    <t>elementni imaging z micro XRF</t>
  </si>
  <si>
    <t>elemental imaging by XRF microscop</t>
  </si>
  <si>
    <t>Igor
Mekjavić</t>
  </si>
  <si>
    <t>Klimatska komora</t>
  </si>
  <si>
    <t>P_XIX_041</t>
  </si>
  <si>
    <t>69769, 71260</t>
  </si>
  <si>
    <t>Miran
Mozetič</t>
  </si>
  <si>
    <t>Plazemska naprava za in-situ meritve VUV in UV
sevanja med obdelavo površin trdnih materialov</t>
  </si>
  <si>
    <t xml:space="preserve">Plasma device for in-situ measurements of VUV and UV radiation during treatment of solid materials </t>
  </si>
  <si>
    <t>P_XIX_042</t>
  </si>
  <si>
    <t>Oprema je običajno dostopna od ponedeljka do petka med 8:00 in 14:00. Za dogovor o uporabi se je potrebno dogovoriti z vodjo Odseka za tehnologijo površin in skrbnikom. Opravljanje analiz glede n.a ceno po dogovoru</t>
  </si>
  <si>
    <t>Equipment is usually available Monday through Friday between 8:00 and 14:00. It is necessary to talk about the use beforehand with the head of the Department of Surface Engineering and equipment's caretaker. Upon agreement, performing price-based analyzes.</t>
  </si>
  <si>
    <t>Sistem je primeren za obdelavo trdnih vzorcev, ki so nameščeni v plazemsko komoro ali pa padajo skoznjo. Sistem omogoča obdelavo s plazmo nizke (nekaj 100 W) in visoke (nekaj 10 kW) moči. Omogoča tudi sprotno spremljenje optičnih spektrov v UV in VUV področju.</t>
  </si>
  <si>
    <t>The system is suitable for processing solid samples that are placed in the plasma chamber or fall through it. The system allows plasma processing of low (some 100 W) and high (some 10 kW) power. It also enables real-time monitoring of optical spectra in the UV and VUV range.</t>
  </si>
  <si>
    <t>Rok Zaplotnik, Gregor Primc</t>
  </si>
  <si>
    <t>Vladimir
Cindro</t>
  </si>
  <si>
    <t>Avtomatska preskuševalna postaja elektronskih
komponent</t>
  </si>
  <si>
    <t xml:space="preserve">Automatic probe station for testing of electronic components </t>
  </si>
  <si>
    <t>P_XIX_046</t>
  </si>
  <si>
    <t>Oprema je dostopna po predhodnem dogovoru. Kontakt preko e-pošte  na naslovu  vladimir.cindro@ijs.si</t>
  </si>
  <si>
    <t xml:space="preserve">Eqiuipment is available on demand. Please contact vladimir. cindro@ijs.si </t>
  </si>
  <si>
    <t xml:space="preserve">Oprema je namenjena  testiranju  mikrovezij in merjenju lastnosti strukturiranih polprevodnikov. Kontaktiranje je pogojeno s probno kartico, ki je posebej izdelana  za merjeno vezje.  </t>
  </si>
  <si>
    <t>The equipment is intended for testing microcircuits and measuring the properties of structured semiconductors. Contacting is conditioned by a test card, which is specially designed for the measured circuit.</t>
  </si>
  <si>
    <t>Benjamin
Zorko</t>
  </si>
  <si>
    <t>320 kV rentgenski sistem za realizacijo
dozimetričnih standardov</t>
  </si>
  <si>
    <t>320 kV X - ray system for realization of dosimetric standards</t>
  </si>
  <si>
    <t>P_XIX_060</t>
  </si>
  <si>
    <t>Oprema je nameščena v Laboratoriju za dozimetrične standarde na IJS. Ker gre za prostore, ki so pod stalnim video sevalnim nadzorom, se je potrebno predhodno dogovoriti z vodjem laboratorija, Boštjanom Črničem, mag. med. fiz. Delo v laboratoriju lahko poteka le pod nadzorom vodje laboratorija.</t>
  </si>
  <si>
    <t>The equipment is installed in the Laboratory for Dosimetric Standards at the JSI. The facilities are under permanent video and radiation surveillance. Prior the use of the equipment, the arrangements must be made with the head of the laboratory, Boštjan Črnič, mag. med. phys. The work in the laboratory can only take place under the supervision of the head of the laboratory.</t>
  </si>
  <si>
    <t>Predmet javnega naročila je bila dobava, montaža in zagon  320 kV rentgenskega sistema za realizacijo dozimetričnih standardov, ki ga bomo uporabljali za razširitev obsega kalibracij nacionalnega meroslovnega sistema in raziskovalne študije na različnih raziskovalnih področjih fizike, tehnike in drugih ved. 320 kV rentgenski sistem z rentgensko cevjo MXR-320/26 bo omogočal emisijo fotonov z energijami od 15 do 320 KeV.</t>
  </si>
  <si>
    <t xml:space="preserve">The subject of public tender is supply, installation and start up of of the  320 kV X-ray system for the realization of dosimetric standards, which will be used to broaden the scope of calibrations in the framework of the national metrology system and research studies in various research fields of physics, engineering and other sciences. The 320 kV X-ray system with X-ray tube MXR 320/26 will enable the emission of photons with energies from 15 to 320 KeV.        </t>
  </si>
  <si>
    <t>PR-00608</t>
  </si>
  <si>
    <t>Klara Poiškruh</t>
  </si>
  <si>
    <t>PR-11529</t>
  </si>
  <si>
    <t>Boštjan Črnič</t>
  </si>
  <si>
    <t>Sašo Džeroski</t>
  </si>
  <si>
    <t>Oprema za uporabo metod umetne inteligence v znanosti</t>
  </si>
  <si>
    <t>Equipment for use of AI methods in science</t>
  </si>
  <si>
    <t>P_XIX_068</t>
  </si>
  <si>
    <t>Čas dostopa do opreme vsak delovni dan od 8:00 do 16:00 po predhodnem dogovoru s skrbnikom. Glede pogojev dostopa in razpoložljivosti kontaktirati Martina Žnidaršiča (martin.znidarsic@ijs.si)</t>
  </si>
  <si>
    <t>The equipment is avaliable upon request every day from 8 am to 4 pm. For access conditions and availabilty contact Martin Žnidaršič (martin.znidarsic@ijs.si)</t>
  </si>
  <si>
    <t>Matjaž
Vencelj</t>
  </si>
  <si>
    <t>Vakuumska eksperimentalna postaja za jedrsko
astrofiziko</t>
  </si>
  <si>
    <t>Experimental vacuum station for nuclear astrophysics</t>
  </si>
  <si>
    <t>P_XIX_077</t>
  </si>
  <si>
    <t>Oprema je dostopna po predhodnem dogovoru na naši lokaciji. Kontakt preko e-pošte  na naslovu  matjaz.vencelj@ijs.si</t>
  </si>
  <si>
    <t xml:space="preserve">Equipment available on demand, at our location only. Please contact matjaz.vencelj@ijs.si </t>
  </si>
  <si>
    <t>Oprema je namenjena za rekonfigurabilne merilne postavitve v nizkoenergijski jedrski astrofiziki.</t>
  </si>
  <si>
    <t>The equipment serves as a reconfigurable experimental station for low-energy nuclear astrophysics experiments.</t>
  </si>
  <si>
    <t>Tadej Rojac</t>
  </si>
  <si>
    <t>Merilni sistemi za karakterizacijo kompleksnih termo-elektro-mehanskih lastnosti
feroelektričnih materialov</t>
  </si>
  <si>
    <t>Measurement systems for characterization  of complex thermo-electro-mechanical properties of ferroelectric materials</t>
  </si>
  <si>
    <t>P_XIX_080</t>
  </si>
  <si>
    <t xml:space="preserve">Oprema je dostopna  po predhodnem dogovoru preko email naslova tadej.rojac@ijs.si. Uporaba večjega dela opreme zahteva predhodno učenje in demonstracijo, ki se jo izvede po predhodnem dogovoru na isti email naslov..    </t>
  </si>
  <si>
    <t xml:space="preserve">The equipment  can be booked by contacting the reponsible person (tadej.rojac@ijs.si). The usage  of a great part of the  equipment requires training and demonstration , which can be arranged through the same contact.  </t>
  </si>
  <si>
    <t xml:space="preserve">Oprema je namenjena celoviti karakterizaciji elektro-termo-mehanskih lastnosti feroelektirčnih in sorodnih materialov, kar vključuje dielektričnost, piezoelektričnost, piroelektričnost, električno prevodnost in termoelektrični odziv. Meritve je možno opraviti na raznih vzorcih raznih oblik, kot so volumenska kermika, debele in tanke plasti.    </t>
  </si>
  <si>
    <t>The equipment is intended for a complete set of electro-thermo-mechanical measurements of ferroelectric and related materials, including dielectric permittivity,  pyezoelectricity, piroelectricity, electrical conductivity and thermoelectric effect. The measurements can be performed on samples of different shapes, such as ceramics, thick and thin films.</t>
  </si>
  <si>
    <t>69662, 69766, 69767, 69795, 69765, 70303, 70302, 70452, 70576, 70631, 70630, 70629, 70628,70627, 71154, 71146, 70622, 70621, 70620, 70619, 70618, 71187,
54036, 71453, 71458, 71586</t>
  </si>
  <si>
    <t>Mirela
Dragomir</t>
  </si>
  <si>
    <t>Oprema za študij lastnosti in strukture
materialov pod visokimi tlaki</t>
  </si>
  <si>
    <t>Equipment for the investigation of structure and properties of materials under high pressure</t>
  </si>
  <si>
    <t>P_XIX_083</t>
  </si>
  <si>
    <t>Oprema se nahaja v »Laboratoriju za kemijo pod ekstremnimi pogoji« (http://eccl.ijs.si) ECCL. Uporaba opreme je omogočena samo za strokovno usposobljene uporabnike. Dostop se uredi preko dogovora s kontaktno osebo, dr. Mirelo Dragomir. Cena meritev je odvisna od zahtevnosti eksperimentov in interpretacije podatkov. Informacijo o ceni dobite od skrbnika ob dogovoru za izvedbo eksperimentov. Čas dostopa je odvisen od zasedenosti opreme.</t>
  </si>
  <si>
    <t>The equipment is located at the "Extreme Conditions Chemistry Laboratory" under (http://eccl.ijs.si) ECCL. Researchers with proper training on the high-pressure equipment can get access through the contact person, dr. Mirela Dragomir. The price depends on the type of measurement and the complexity of data collection and interpretation. The information about the price is obtained from the contact person before the agreement for measurements. The availability of the equipment depends on the ongoing research activities in the eccl.</t>
  </si>
  <si>
    <t>Oprema nam omogoča preiskave povezav struktura–lastnosti pod zelo visokim tlakom, in sicer preiskave sprememb strukture, magnetnih in elektronskih lastnosti snovi pod hidrostatskim tlakom v območju GPa. Oprema vključuje specializirane, zelo natančne visokotlačne celice z diamantnimi nakovali.</t>
  </si>
  <si>
    <t>The equipment enables the investigate the structure-properties relationship under high pressures (Gpa range), namely investigations of changes in the structure, magnetic and electronic properties. The equipment includes specialized, high-precision diamond anvil cells.</t>
  </si>
  <si>
    <t>J2-2496</t>
  </si>
  <si>
    <t>Mirela Dragomir</t>
  </si>
  <si>
    <t>Srečo
Davor
Škapin</t>
  </si>
  <si>
    <t>Nadgradnja rentgenskih difraktometrov</t>
  </si>
  <si>
    <t>Upgrading of X-Ray powder diffractometer with new operating system and data databases.</t>
  </si>
  <si>
    <t>P_XIX_088</t>
  </si>
  <si>
    <t>By prior arrangement with corresponding person (matjaz.spreitzer@ijs.si)</t>
  </si>
  <si>
    <t>Nova oprema omogoča zanesljivejše in kvalitetnejše analize kristaliničnih materialov, tako v obliki prahov, kot tudi ploščic, tankih plasti.</t>
  </si>
  <si>
    <t>X-Ray diffraction analysis</t>
  </si>
  <si>
    <t>38402
71185
71184
70787
70786
70785
70784</t>
  </si>
  <si>
    <t>J1-3026</t>
  </si>
  <si>
    <t>Srečo Škapin</t>
  </si>
  <si>
    <t>J1-3025</t>
  </si>
  <si>
    <t>Miran
Čeh</t>
  </si>
  <si>
    <t>State-of-the-art vrstični presevni elektronski
mikroskop z ultimativno slikovno in energijsko
ločljivostjo</t>
  </si>
  <si>
    <t>State-of-the-art scanning transmission electron microscope with ultimate imaging and energy resolution</t>
  </si>
  <si>
    <t>P_XIX_108</t>
  </si>
  <si>
    <t>K nakupu mikroskopa je prispevalo sredstva 14 odsekov IJS in KI in IMT. Čas dostopa posameznih deležnikov do uporabnega časa na mikroskopu je sorazmeren z višino sofinanciranja nakupa mikroskopa. Do mikroskopa lahko dostopajo vsi kvalificirani operaterji preko on-line rezervacijskega sistema.</t>
  </si>
  <si>
    <t>Funds to purchase the microscope were provided, apart from the ARRS, by 14 JSI departments as well as by the KI and IMT. The operating time to the microscope for individual stakeholders is proportional to the amount of their co-financing of the purchase. The microscope can be accessed by all qualified operators via the online reservation system.</t>
  </si>
  <si>
    <t xml:space="preserve">Mikroskop je namenjen preiskavam strukture in kemijske sestave anorganskih in organskih materialov na nanometrskem, atomarnem in sub-atomarnem nivoju. Gre za vrhunsko aparaturo, ki je po svojih performansah med najboljšimi v EU in je predpogoj za izvajanje konkurenčnih raziskava na področju materialov in nanoznanosti. </t>
  </si>
  <si>
    <t>The microscope is intended for investigations of the structure and chemical composition of inorganic and organic materials at the nanometer, atomic and sub-atomic level. It is a state-of-the-art equipment and one of the best in the EU in terms of its performance. As such it is a prerequisite for conducting competitive research in the field of materials and nanosciences.</t>
  </si>
  <si>
    <t>cca 140.000,00 EUR/leto</t>
  </si>
  <si>
    <t>2 FTE-ja</t>
  </si>
  <si>
    <t xml:space="preserve">Mikroskop uporablja 10 programskih skupin IJS  </t>
  </si>
  <si>
    <t>Preparativna ultracentrifuga z rotorji in
rezalnikom centrifugirk</t>
  </si>
  <si>
    <t>Preparative ultracentrifuge with rotors and tube slicer</t>
  </si>
  <si>
    <t>P_XIX_109</t>
  </si>
  <si>
    <t>Oprema je nameščena v laboratoriju B417D Odseka za molekularne in biomedicinske znanosti (IJS). Uporaba opreme po predhodnem dogovoru (jernej.sribar@ijs.si).</t>
  </si>
  <si>
    <t>The equipment is installed in laboratory B417D of the Department of Molecular and Biomedical Sciences (JSI). The equipment is available by prior arrangement (jernej.sribar@ijs.si).</t>
  </si>
  <si>
    <t>Oprema omogoča centrifugiranje vzorcev pri visokih obratih in omogoča pripravo subcelularnih frakcij, ločbo lipoproteinov, virusov, virusnih delcev, nanodelcev ter izolacijo RNA in plazmidne DNA.</t>
  </si>
  <si>
    <t>The equipment enables high-speed  centrifugation of samples and allows the preparation of subcellular fractions, the separation of lipoproteins, viruses, viral particles, nanoparticles and the isolation of RNA and plasmid DNA.</t>
  </si>
  <si>
    <t>Emanuela Senjor</t>
  </si>
  <si>
    <t>Gregor
Dolanc</t>
  </si>
  <si>
    <t>Oprema za raziskave in aplikacije na področju
tehnologije vodenja</t>
  </si>
  <si>
    <t>Equipment for research and application of the field of control technologies</t>
  </si>
  <si>
    <t>P_XIX_112</t>
  </si>
  <si>
    <t>Oprema je dostopna po dogovoru, kontakt Gregor Dolanc (gregor.dolanc@ijs.si)</t>
  </si>
  <si>
    <t>Equipment is available upon agreement, please contact Gregor Dolanc (gregor.dolanc@ijs.si)</t>
  </si>
  <si>
    <t>Računalniška oprema za obdelavo podatkov, modeliranje in razvoj sistemov za vodenje. 
Merilna oprema proizvajalca Moor Electronics za izvedbo meritev na pacientih (laserski merilnik pretoka krvi,
merilnik nivoja kisika in temperature v tkivih,
merilnik nivoja globoke koncentracije kisika v tkivih)</t>
  </si>
  <si>
    <t>Computer equipment for data processing, modeling and development of control systems.
Measuring equipment from Moor Electronics to perform measurements on patients (laser blood flow meter,
oxygen level and temperature meter,
deep tissue oxygen level meter)</t>
  </si>
  <si>
    <t>69812
69821
70056
70021
70022
70023
70024
70585
71135
71133
71430
71263
71264</t>
  </si>
  <si>
    <t>4, 20, 25, 26, 59, 63</t>
  </si>
  <si>
    <t>Sašo
Šturm</t>
  </si>
  <si>
    <t>Ultra visokotlačni tekočinski kromatograf s PDA
detektorjem</t>
  </si>
  <si>
    <t>Ultra-Performance Liquid Chromatography apparatus with PDA detector</t>
  </si>
  <si>
    <t>P_XIX_120</t>
  </si>
  <si>
    <t xml:space="preserve">Oprema bo večino časa zasedena, ker jo bo uporabljal robot. Do opreme bo mogoče dostopati le po predhodnem dogovoru s skrbnikom sistema, saj bo nameščena v sobi, kjer bo delal robot. </t>
  </si>
  <si>
    <t>The equipment will be occupied most of the time because it will be used by a robot. The equipment will be accessible only by prior arrangement with the system administrator, as it will be installed in the ro</t>
  </si>
  <si>
    <t xml:space="preserve">UPLC je kromatografska tehnika, ki se uporablja za ločevanje, identifikacijo in kvantifikacijo organskih spojin, raztopljenih v tekoči fazi. </t>
  </si>
  <si>
    <t>UPLC is a chromatography technique used for separation, identification and quantification of organic compounds dissolved in liquid phase.</t>
  </si>
  <si>
    <t>Igor
Muševič</t>
  </si>
  <si>
    <t>Sistem za razvoj integriranih optičnih logičnih
vezij</t>
  </si>
  <si>
    <t>P_XIX_122</t>
  </si>
  <si>
    <t>Rezervacije dostopa do opreme se opravljajo na povezavi: https://teamup.com/login . Termin se določi v soglasju s skrbnikom opreme prof. I.Muševičem</t>
  </si>
  <si>
    <t>Reservations for the use of equipment are registered at: https://teamup.com/login The time slot for the measurements is coordinated by the person in charge of the equipment, Prof. I.Muševič.</t>
  </si>
  <si>
    <t>Nastavljivi nanosekundni laser z osnovno valovno dolžino 532 nm in variabilno valovno dolžino nastavljivega žarka v območu 400 nm do 2400 nm.</t>
  </si>
  <si>
    <t>Nanosecond tuneable laser with base output at 532 nm and tuneable output frim 400 nm to 2400 nm.</t>
  </si>
  <si>
    <t>PR-10099</t>
  </si>
  <si>
    <t>Matjaž
Spreitzer</t>
  </si>
  <si>
    <t>RHEED sistem s pripadajočo opremo</t>
  </si>
  <si>
    <t>P_XIX_124</t>
  </si>
  <si>
    <t>70210, 70725</t>
  </si>
  <si>
    <t>Dragan D.
Mihailović</t>
  </si>
  <si>
    <t>Sistem za nelinearno spektroskopijo in
mikroskopijo v širokem energijskem območju z
dodatki</t>
  </si>
  <si>
    <t>System for nonlinear spectroscopy and microscopy in a wide energy range with accessories</t>
  </si>
  <si>
    <t>P_XIX_126</t>
  </si>
  <si>
    <t>Sistem za nelinearno spektroskopijo in mikroskopijo v širokem energijskem območju z dodatki omogoča proučevanje različnih materialov v okviru dveh tehnologij: (1) Nelinearne resonančne ekstremne ultravijolične spektroskopije in (2) Nelinearne optične mikroskopije.</t>
  </si>
  <si>
    <t>The system for nonlinear spectroscopy and microscopy in a wide energy range with accessories allows the study of various materials in two technologies: (1) Nonlinear resonant extreme ultraviolet spectroscopy and (2) Nonlinear optical microscopy.</t>
  </si>
  <si>
    <t>69572
70689
71045
71047
71046
70783
70782
70781
71044
70841
71016
71051
71083
71082
71081
71077
71076
71075
70767
70766
70765
70764
70763
71096
71095
71156
71172
70842
71103
70760
70759
70758
70757
71199
71197
71094
71121
71120
71119
71118
71117
70513
71140
71280
71099
71098
69651
70037
71162
41290
71349
71348
71374
71419</t>
  </si>
  <si>
    <t>Andrej
Filipčič</t>
  </si>
  <si>
    <t>Nadgradnja distribuiranega računskega vozlišča SiGNET Tier-2.</t>
  </si>
  <si>
    <t>Upgrade of SiGNET-T2 distributed cluster</t>
  </si>
  <si>
    <t>P_XIX_145</t>
  </si>
  <si>
    <t>Omogočen oddaljen dostop za vse uporabnike SLING infrastrukture preko strežnika ARC-CE</t>
  </si>
  <si>
    <t>Remote access for SLING users through ARC Computing Element</t>
  </si>
  <si>
    <t>Računska gruča za intenzivno obdelavo podatkov in računske simulacije, predvsem pri eksperimentih ATLAS in Belle-II</t>
  </si>
  <si>
    <t>Compute cluster for intensive data processing primarily for ATLAS and Belle-II experiments</t>
  </si>
  <si>
    <t>71350
71372
71370
71369
71368
71367
71366
71365
71364
71363
71362
71361
71360
71359
71358
71371</t>
  </si>
  <si>
    <t>Marko
Mikuž</t>
  </si>
  <si>
    <t>Obnova centra za analizo podatkov SiGNET</t>
  </si>
  <si>
    <t>Upgrade of analysis facility at SiGNET</t>
  </si>
  <si>
    <t>P_XIX_157</t>
  </si>
  <si>
    <t>Uporaba diskovnega prostora preko sistema dCache in Ceph</t>
  </si>
  <si>
    <t>Storage access through dCache and Ceph</t>
  </si>
  <si>
    <t>Diskovni prostor se uporablja za začasno shrambo vmesnih podatkov ter za obdelavo podatkov pri fizikalnih analizah</t>
  </si>
  <si>
    <t>Disk space used for temporary dataset storage and for permanent storage of analysis datasets</t>
  </si>
  <si>
    <t>XJET, Izrael 3D tiskalnik za kovinske materiale in keramiko, preimenovan v Hage 3D tiskalnik</t>
  </si>
  <si>
    <t>XJET, Israel 3D printer for metal materials and ceramics, renamed to Hage 3D material extrusion printer</t>
  </si>
  <si>
    <t>P_XVII_177</t>
  </si>
  <si>
    <t>Po predhodnem dogovru s skrbnikom (mail skrbnika)</t>
  </si>
  <si>
    <t>By prior arrangement with the administrator (administrator's mail)</t>
  </si>
  <si>
    <t>Izdelava prototipov kompleksnih oblik z ekstruzijo materiala. Možnost uporabe kompozitnih materialov</t>
  </si>
  <si>
    <t>Prototyping of compelex shapes with materila extrusion. Can be used with composite materials.</t>
  </si>
  <si>
    <t>65499, 70724</t>
  </si>
  <si>
    <t>PR-12426</t>
  </si>
  <si>
    <t>Benjamin Podmiljšak (K7)</t>
  </si>
  <si>
    <t>PR-12539</t>
  </si>
  <si>
    <t>Spomenka Kobe (K7)</t>
  </si>
  <si>
    <t>Andraž Kocjan (K7)</t>
  </si>
  <si>
    <t>Kontrolni sistem pospeševalnika Tandetron</t>
  </si>
  <si>
    <t>P_XVIII_018</t>
  </si>
  <si>
    <t xml:space="preserve">Oprema je dostopna  akademskim institucijam in gospodarskim družbam (primoz.pelicon@ijs.si), kot tudi raziskovalcem in industriji iz evropskega raziskovalnega prostora (EU H2020 RADIATE, https://www.ionbeamcenters.eu/). </t>
  </si>
  <si>
    <t>The equipment is available for national users at the contact "primoz.pelicon@ijs.si", as well as to the international users via EU Transbnational Access  (EU H2020 RADIATE, https://www.ionbeamcenters.eu/).</t>
  </si>
  <si>
    <t>Kontrolni sistem pospeševalnika nadzira delovanje celotnega sklopa strojne opreme od ionskih virov, pospeševanja in oblikovanja visokoenergijskih žarkov, kot tudi injeciranja v izbrano žarkovno linijo na pospeševalniku Instituta Jožef Stefan.</t>
  </si>
  <si>
    <t>The control system of the tandetron accelerator is providing the regulation and monitoring feedback of all the components of the ion accelerator, starting from the ion sources, beam shaping and acceleration, as well as beam injection into one of the beamlines at the tandem ion accelerator of Jožef Stefan Institute.</t>
  </si>
  <si>
    <t>Magnetometer z tresočim vzorcem za termomagnetne meritve v različnih atmosferah</t>
  </si>
  <si>
    <t>Shaking sample magnetometer for thermomagnetic measurements in different atmospheres</t>
  </si>
  <si>
    <t>P_XVIII_027</t>
  </si>
  <si>
    <t>Karakterizacija magnetnih materialov v magnetnem polju, pri različnih temperaturah in atmosferah.</t>
  </si>
  <si>
    <t>Characterization of magnetic materials in a magnetic field, at different temperatures and atmospheres.</t>
  </si>
  <si>
    <t>PR-10730</t>
  </si>
  <si>
    <t>PR-10604-1</t>
  </si>
  <si>
    <t>Kristina Žužek</t>
  </si>
  <si>
    <t>Boštjan Jenčič</t>
  </si>
  <si>
    <t>Ionska optika za nanožarek</t>
  </si>
  <si>
    <t>P_XVIII_074</t>
  </si>
  <si>
    <t xml:space="preserve">Oprema je dostopna  akademskim institucijam in gospodarskim družbam (bostjan.jencic@ijs.si), kot tudi raziskovalcem in industriji iz evropskega raziskovalnega prostora (EU H2020 RADIATE, https://www.ionbeamcenters.eu/). </t>
  </si>
  <si>
    <t>The equipment is available for national users at the contact bostjan.jencic@ijs.si, as well as to the international users via EU Transbnational Access  (EU H2020 RADIATE, https://www.ionbeamcenters.eu/).</t>
  </si>
  <si>
    <t>Ionska optika je namenjena fokusiranju visokoenergijskih ionskih žarkov na premere žarkov manjše od enega mikrometra. S temi žarki izvajamo elemnetno in molekularno kartiranje vzorcev, kot tudi površinsko strukturirano implantacijo ionov.</t>
  </si>
  <si>
    <t>The ion optics forms high energy focused ion beam with sub-micrometre diameter, used for elemental and molecular mapping, as well as for patterned ion implantation.</t>
  </si>
  <si>
    <t>Primož Vavpetič</t>
  </si>
  <si>
    <t>Paula Pongrac</t>
  </si>
  <si>
    <t>Jelena Vesić</t>
  </si>
  <si>
    <t xml:space="preserve">Teleskopski detektor Ge-Si </t>
  </si>
  <si>
    <t>Telescope detector Ge-Si</t>
  </si>
  <si>
    <t>P_XVIII_085</t>
  </si>
  <si>
    <t>Prijava na žarkovni čas na pospeševalniku Tandetron na IJS po predhodnem posvetovanju s skrbnikom opreme.</t>
  </si>
  <si>
    <t>Application for beam time at the Tandetron accelerator at JSI with a previous consultation with equipment guardian</t>
  </si>
  <si>
    <t>Meritve elektronov</t>
  </si>
  <si>
    <t>Electron measurements</t>
  </si>
  <si>
    <t xml:space="preserve">Hibridni kvadrupol-Orbitrap masni spektrometer (Q-Orbitrap MS) s pripadajočo opremo </t>
  </si>
  <si>
    <t>Hybride qudruple-Orbitrap mass spectrometer (Q-Orbitrap MS).</t>
  </si>
  <si>
    <t>P_XVIII_106</t>
  </si>
  <si>
    <t>Instrumet bo na voljo po instalaciji opreme v juniju 2022. Kontakt: Milena.horvat@ijs.si .</t>
  </si>
  <si>
    <t xml:space="preserve">Instrument will be available after final instalation in June 2022. Please contact: milena.horvat@ijs.si . </t>
  </si>
  <si>
    <t xml:space="preserve">Orbitrap masni spektrometer sklopljen s tekočinskim kromatografom (hibridni LC-MS) in opremljen s programsko opremo za interpretacijo MS-MS spektrov in karakterizacijo malih organskih molekul se bo uporabljal za kvalitativno in kvantitativno netarčno ter tarčno analizo organskih spojin v sledovih v vzorcih iz okolja, vode, hrane, zdravilnih učinkovin, bioloških in geoloških snovi ter podobnih materialov. </t>
  </si>
  <si>
    <t>Q-Orbitrap mass spectrometer is equipped with liquid chromatograph (LC-MS), atmospheric ionization ion source (ESI) and different software programs for interpretation MS-MS spectra. IT is used for characterization and structure determination of small organic molecules, qualitative and quantitative target and nontarget analysis of traces of organic compounds in samples from environment, water, food, pharmaceuticals, biological, geological and similar materials.</t>
  </si>
  <si>
    <t>In situ merilnik fizikalnih lastnosti na nanoskali</t>
  </si>
  <si>
    <t>in-situ system for measuring physical properties on nanoscale</t>
  </si>
  <si>
    <t>P_XVIII_167</t>
  </si>
  <si>
    <t xml:space="preserve">Uporaba naprave je vezana na  SEM mikroskop. Uporaba je možna po predhodnem pogovoru (aljaz.drnovsek@ijs.si) </t>
  </si>
  <si>
    <t>The use of the device is related to the use of the SEM microscope. Use is possible after a preliminary conversation (aljaz.drnovsek@ijs.si)</t>
  </si>
  <si>
    <t>meritve nanomehanskih lastnosti materialov majhnih volumnov pri sobni in povišani temperaturi</t>
  </si>
  <si>
    <t>measurements of nanomechanical properties of small volume materials at room and elevated temperatures</t>
  </si>
  <si>
    <t>PR-11236</t>
  </si>
  <si>
    <t>Žan Gostenčnik</t>
  </si>
  <si>
    <t>Masni analizator</t>
  </si>
  <si>
    <t>Nano electrospray ionization-quadrupole time-of-flight mass spectrometer (ESI-qTOF)</t>
  </si>
  <si>
    <t>250.737,28</t>
  </si>
  <si>
    <t>P_XX_013</t>
  </si>
  <si>
    <t xml:space="preserve">Oprema je na voljo akademskim ustanovam in gospodarskim družbam, bodisi za plačilo, ki pokriva stroške analize, bodisi v okviru sodelovanja. Navodila za pripravo vzorcev in cenik storitev so na voljo na spletni strani oddelka (http://www-b2.ijs.si/expertise/). Stranka se lahko neposredno obrne na osebe, odgovorne za opremo, in se dogovori za izvedbo analize. </t>
  </si>
  <si>
    <t xml:space="preserve">The equipment is available to academic institutions and companies, either for a fee covering the cost of the analysis or as part of a collaboration. Instructions for sample preparation and a price list for services are available on the Department's website (http://www-b2.ijs.si/expertise/). The customer can contact the persons responsible for the equipment directly to arrange for the analysis to be carried out. </t>
  </si>
  <si>
    <t xml:space="preserve">ESI-qTOF se uporablja za "top-down/bottom-up" kvalitativno in kvantitativno analizo proteinov v bioloških vzorcih. </t>
  </si>
  <si>
    <t xml:space="preserve">ESI-qTOF is used for top-down/bottom-up qualitative and quantitative analysis of proteins in biological samples. </t>
  </si>
  <si>
    <t xml:space="preserve">72813, 73201, 73203, 73204 </t>
  </si>
  <si>
    <t>Razširitev računske gruče s hitrimi rezinami nove generacije</t>
  </si>
  <si>
    <t>Expansion of the computer cluster with fast new-generation nodes</t>
  </si>
  <si>
    <t>P_XX_014</t>
  </si>
  <si>
    <t>Uporaba je možna po predhodnem dogovoru (rok.zitko@ijs.si)</t>
  </si>
  <si>
    <t>Upon prior agreement (rok.zitko@ijs.si)</t>
  </si>
  <si>
    <t>Izvajanje računskih nalog na področjih fizike trdne snovi, fizike osnovnih delcev, biofizke in kvantne fizike.</t>
  </si>
  <si>
    <t>73316
73376
73375
73374
73372
73371
73370
73369</t>
  </si>
  <si>
    <t>6-osni goniometer za ionsko kanaliziranje s sistemom za menjavo vzorcev in zajemom podatkov</t>
  </si>
  <si>
    <t>6-axis goniometer for ion channeling with system for sample exchnage and data acquisition</t>
  </si>
  <si>
    <t>P_XX_016</t>
  </si>
  <si>
    <t xml:space="preserve">Uporabniki bodo lahko dostopali do opreme tako, da bodo predlagali, kaj bi zeleli preučevati. Način kontaktiranja je preko elektronskega sporočila sabina.markelj@ijs.si. </t>
  </si>
  <si>
    <t>Users will be able to access the equipment by proposing what they would like to study. The method of contact is via e-mail sabina.markelj@ijs.si.</t>
  </si>
  <si>
    <t>6-osni gonimeter je namenjen za natančno poravnavo monokristalov  za meritve v načinu ionskega kanaliziranja skupaj z na primer metodo povratnih sipanih ionov. V tem načinu lahko preučujemo napake v kristalni rešetki. Z uporabo drugih ionskih metod, lahko preučuejemo pozicije nečistoč v materialih. Sistem nam omogoča hitro menjavo vzorcev ter gretje ali hlajenje vzorcev.</t>
  </si>
  <si>
    <t>The 6-axis goniometer is intended for precise aligment of single crystal samples in order to preform ion channeling measurements utilising for instance  Rutherford backscattering spectrometry method. This can be be used to study defects in the crystal lattice. Using other ion beam methods in channeling configuration, one can also study the position of impurities in materials. The system allows us to quickly change samples and heat or cool the samples.</t>
  </si>
  <si>
    <t>Integrirani elektrotermometrični optični merilni sistem</t>
  </si>
  <si>
    <t>Integrated electrothermometric optical measurement system</t>
  </si>
  <si>
    <t>P_XX_017</t>
  </si>
  <si>
    <t>Za dostop se kontaktira dr. Z. Kutnjaka (zdravko.kutnjak@ijs.si) na IJS, ki uredi uporabniški dostop do opreme znotraj 1. meseca.</t>
  </si>
  <si>
    <t>To access the equipment contact Dr. Zdravko Kutnjak (zdravko.kutnjak@ijs.si). The user access to the equipment is arranged afterwards within 1 month.</t>
  </si>
  <si>
    <t>Meritve električnih, dielektričnih in termičnih lastnosti materialov.</t>
  </si>
  <si>
    <t>Measurements of electrical, dielectrical and thermal properties of materials.</t>
  </si>
  <si>
    <t>72293, 72884</t>
  </si>
  <si>
    <t>Martin Draksler</t>
  </si>
  <si>
    <t>P_XX_018</t>
  </si>
  <si>
    <t>Po predhodnem dogovoru na naslov bojan.zefran@ijs.si ali martin.draksler@ijs.si</t>
  </si>
  <si>
    <t>Equipment is available on demand. Please contact bojan.zefran@ijs.si or martin.draksler@ijs.si</t>
  </si>
  <si>
    <t>Računalniška gruča za izvajanje znanstvenih računskih simulacij. Hitra mrežna komunikacija med računskimi vozlišči omogoča dobro skaliranje večprocesnih izračunov. Oprema vsebuje 100 računskih vozlišč po 2 procesorja, vsak z 20/24/28 jedri in 196GB spomina.</t>
  </si>
  <si>
    <t>Compute cluster for fast scientific calculations. Fast interconnect enables a good calculation scalability of multinode multicore jobs. Equipment consists of 100 compute nodes with 2 socket processors. each with 20/24/28 cores and 196GB of memory.</t>
  </si>
  <si>
    <t xml:space="preserve">0.02 </t>
  </si>
  <si>
    <t xml:space="preserve">0.1 </t>
  </si>
  <si>
    <t xml:space="preserve">Gruča ni namenjena neizučenim uporabnikom. </t>
  </si>
  <si>
    <t>L2-4432</t>
  </si>
  <si>
    <t>Andrej Prošek</t>
  </si>
  <si>
    <t>Z2-4437</t>
  </si>
  <si>
    <t>Janez Kokalj</t>
  </si>
  <si>
    <t>Leskovar Matjaž</t>
  </si>
  <si>
    <t>Matija Milanič</t>
  </si>
  <si>
    <t>Sistem za slikanje z optično koherenčno tomografijo (OCT) pri valovni dolžini 1300 nm</t>
  </si>
  <si>
    <t>Optical coherence tomography (OCT) imaging system at a wavelength of 1300 nm</t>
  </si>
  <si>
    <t>P_XX_026</t>
  </si>
  <si>
    <t>Po predhodnem dogovoru na naslov jost.stergar@ijs.si</t>
  </si>
  <si>
    <t>By prior arrangement at jost.stergar@ijs.si</t>
  </si>
  <si>
    <t>Optična tomografija bioloških in nebioloških materialov v IR področju (1300nm). Sistem omogoča opazovanje strukture in optičnih lastnosti opazovanih vzorcev v tem področju.</t>
  </si>
  <si>
    <t>Optical tomography of biological and non-biological materials in the IR range (1300nm). The system enables observation of the structure and optical properties of observed samples in this area.</t>
  </si>
  <si>
    <t>72706
73007</t>
  </si>
  <si>
    <t>Z1-4384</t>
  </si>
  <si>
    <t>Dr. Jošt Stergar</t>
  </si>
  <si>
    <t>P1-0060</t>
  </si>
  <si>
    <t>Igor Serša</t>
  </si>
  <si>
    <t>100 MHz NMR/MRI spektrometer</t>
  </si>
  <si>
    <t>100 MHz NMR/MRI spectrometer</t>
  </si>
  <si>
    <t>P_XX_027</t>
  </si>
  <si>
    <t>Zainteresirani za meritve na 100 NMR/MRI sistemu se lahko za termin meritev dogovorijo z vodjo laboratorija (igor.sersa@ijs.si).</t>
  </si>
  <si>
    <t>Those interested in measurements on the 100 NMR/MRI system can arrange a time for the measurements with the head of the laboratory (igor.sersa@ijs.si).</t>
  </si>
  <si>
    <t xml:space="preserve">Oprema je namenjena magnetnoresonančnemu slikanju in mikroskopiji materialov. Vzorci morajo vsebovati vodikove atome v tekočinah. </t>
  </si>
  <si>
    <t>The equipment is intended for magnetic resonance imaging and microscopy of materials. The samples must contain hydrogen atoms in liquids.</t>
  </si>
  <si>
    <t>Miha Mihovilovič</t>
  </si>
  <si>
    <t>SISTEM ZA VISOKOLOČLJIVO SPEKTROMETRIJO GAMA</t>
  </si>
  <si>
    <t>SYSTEM FOR HIGH-RESOLUTION GAMMA SPECTROMETR</t>
  </si>
  <si>
    <t>P_XX_028</t>
  </si>
  <si>
    <t>Laboratoriju za meritve radioaktivnosti na IJS - stavba B (trenutno v garancijskem popravilu, na voljo spet v juniju 2023). Kontakt: miha.mihovilovic@ijs.si</t>
  </si>
  <si>
    <t xml:space="preserve">The system is available in Laboratory for radioactivity measurements at the JSI (B building) (currently under warranty repair, available again in June 2023). Contact: miha.mihovilovic@ijs.si </t>
  </si>
  <si>
    <t>Meritve gama energijskega spektra v vzorcih pri jedrskih raziskavah, kot tudi pri zahtevnejših aplikativnih raziskavah (karakterizacija referenčnih materialov, nadzor radioaktivnih izpustov, itd.).</t>
  </si>
  <si>
    <t xml:space="preserve">Measurements of gamma spectra fot fundamental and applicative research in the LMR at JSI. </t>
  </si>
  <si>
    <t>Iztok Urbančič</t>
  </si>
  <si>
    <t>Sistem za dolgotrajno super-ločljivo optično mikroskopijo živih celic</t>
  </si>
  <si>
    <t>System for long-term live cells super-resolution optical microscopy</t>
  </si>
  <si>
    <t>P_XX_047</t>
  </si>
  <si>
    <t xml:space="preserve">Oprema je dostopna ostalim odsekom in zunanjim uporabnikom po predhodnem dogovoru (rok.podlipec@ijs.si). Spada pod Center za napredne optične mikroskopije (CNOM) in se uporaba zaračunava po ceniku IJS. </t>
  </si>
  <si>
    <t>The equipment is accessible to other IJS departments and external users by prior arrangement (rok.podlipec@ijs.si). It is part of the Center for Advanced Optical Microscopy (CNOM) and its use is charged according to the IJS price list.</t>
  </si>
  <si>
    <t>Napredni mikroskop omogoča hkratno večbarvno multi kanalno fluorescenčno slikanje čez celotni vidni spekter v x/y/z/t na živih bioloških sistemih s super-ločljivostjo.</t>
  </si>
  <si>
    <t>The advanced microscope enables simultaneous multi-color multi-channel fluorescence imaging across the entire visible spectrum in x/y/z/t on living biological systems with super-resolution modality.</t>
  </si>
  <si>
    <t>Vakuumska predkomora s pripadajočo opremo</t>
  </si>
  <si>
    <t>Loadlock with included required equipment</t>
  </si>
  <si>
    <t>P_XX_048</t>
  </si>
  <si>
    <t>Oprema se nahaja v laboratoriju za pulzno lasersko depozicijo na Odseku za raziskave sodobnih materialov - K9. Dostop do opreme je omogočen tehnično usposobljenim uporabnikom laboratorija. Za uporabo opreme je potrebna predhodna rezervacija časovnega termina.</t>
  </si>
  <si>
    <t>The equipment is located at the laboratory for pulsed laser deposition at the Advanced Materials Department - K9. Access to the equipment is provided to technically qualified users of the laboratory. In order to use the equipment, a prior appointment is required.</t>
  </si>
  <si>
    <t>Vakuumska predkomora predstavlja nadgradnjo obstoječega sistema za pulzno lasersko depozicijo (PLD), predvsem z vidika možnosti doseganja boljšega vakuuma (10-8 mbar), kar bo omogočilo lažje spremljanje rasti tankih plasti in izbor širšega nabora sinteznih parametrov. S tem bo dosežena optimizacija sinteze in posledično izboljšana kakovost pripravljenih vzorcev. Hkrati bo mogoče sintetizirati nove materiale, kot so funkcionalni oksidi s silicijem in germanijem, ki zahtevajo izjemno visoko stopnjo čistosti atmosfere. Vakuumska predkomora omogoča tudi povezavo s suho komoro, kar bo omogočilo neposreden prenos vzorcev iz glavnega PLD sistema v suho komoro, kjer bo potekala manipulacija z vzorci ali shranjevanje vzorcev v inertni atmosferi. Takšen način prenosa vzorcev bo v prihodnosti omogočil pripravo bolj občutljivih materialov, ki jih ni mogoče pripraviti na obstoječem PLD sistemu zaradi izpostavitve zraku pri sobnih pogojih pri vnosu in odstranitvi vzorca iz sistema.</t>
  </si>
  <si>
    <t>The loadlock represents an upgrade to the existing pulsed laser deposition (PLD) system, mainly in terms of the possibility of achieving a better vacuum (10-8 mbar), which will enable easier monitoring of the growth of thin films and a wider selection of synthesis parameters. This will result in an optimization of the deposition process and consequently an improvement in the quality of prepared samples. At the same time, it will be possible to synthesize new materials, such as functional oxides with silicon and germanium, which require an extremely high level of atmospheric purity. Additionally, the loadlock will also be connected to a glove box, which will allow for direct transfer of samples from the main PLD system, where synthesis takes place, to the glove box, where sample manipulation or storage in an inert atmosphere will occur. Such a method of transferring samples will enable the preparation of more sensitive materials in the future, which cannot be prepared on the existing PLD system due to exposure to air under ambient conditions during sample insertion and removal from the system.</t>
  </si>
  <si>
    <t>N2-0176</t>
  </si>
  <si>
    <t>J2-2510</t>
  </si>
  <si>
    <t>Oprema za izvajanje postopkov avtomatizacije strojnega učenja</t>
  </si>
  <si>
    <t>Equipment for performing machine learning automation processes</t>
  </si>
  <si>
    <t>P_XX_049</t>
  </si>
  <si>
    <t>Čas dostopa do opreme vsak delovni dan od 8:00 do 16:00 glede na razpoložljivost po predhodnem dogovoru s skrbnikom. Glede pogojev dostopa in razpoložljivosti kontaktirati Martina Žnidaršiča (martin.znidarsic@ijs.si)</t>
  </si>
  <si>
    <t>The equipment is available upon request every day from 8 am to 4 pm subject to availability. For access conditions and availability contact Martin Žnidaršič (martin.znidarsic@ijs.si)</t>
  </si>
  <si>
    <t>CPU in GPU strežniki za pripravo podatkov ter razvoj in  testiranje  procesov avtomatizacije strojnega učenja.</t>
  </si>
  <si>
    <t>CPU and GPU servers for data preprocessing and development and testing of machine learning automation processes.</t>
  </si>
  <si>
    <t>72368, 72345, 72370, 72650, 72370, 72994, 73303, 73304, 73247, 73324, 73346, 73345, 73344, 73343, 73290, 72286, 72358, 72491, 72757, 73408, 73409</t>
  </si>
  <si>
    <t>Matic Lozinšek</t>
  </si>
  <si>
    <t>Nizkotemperaturni ramanski spektrometer</t>
  </si>
  <si>
    <t>Low-temperature Raman spectrometer</t>
  </si>
  <si>
    <t>P_XX_050</t>
  </si>
  <si>
    <t>Spektrometer je opremljen z dvema laserjema valovnih dolžin 532 nm in 785 nm  ter omogoča merjenje ramanskih spektrov z veliko prostorsko in spektralno ločljivostjo. Vzorec se v fokus laserskega žarka premika z električno kontrolirano pomično mizico, ki omogoča natančne premike v vseh treh dimenzijah in s tem skeniranje oziroma »kartografiranje« vzorca pri čemer se v vsaki točki posname ramanski spekter. Na ta način je mogoče pridobiti informacijo o kemijski sestavi in homogenosti vzorca. Del tega spektrometra obsega tudi posebna hladilna enota, ki bo omogočala hlajenje vzorca s pomočjo tekočega dušika.</t>
  </si>
  <si>
    <t>The spectrometer is equipped with 532-nm and 785-nm lasers and enables the measurement of Raman spectra with high spatial and spectral resolution. The sample is moved into the focus of the laser beam with a motorized xyz stage, which enables precise movements in all three dimensions and thus mapping of the sample, whereby the Raman spectrum is recorded at each point. In this way, it is possible to obtain information about the chemical composition and homogeneity of the sample. This spectrometer also includes a special cooling unit, which will enable cooling of the sample with the help of liquid nitrogen.</t>
  </si>
  <si>
    <t>Oprema za fazno in strukturno analizo z rentgensko praškovno difrakcijo</t>
  </si>
  <si>
    <t>P_XX_051</t>
  </si>
  <si>
    <t>Oprema se nahaja v »Odsek za elektronsko keramiko, K5« (https://www-k5.ijs.si/). Uporaba opreme je omogočena samo za strokovno usposobljene uporabnike. Dostop se uredi preko dogovora s kontaktno osebo, dr. Mirelo Dragomir. Cena meritev je odvisna od zahtevnosti eksperimentov in interpretacije podatkov. Informacijo o ceni dobite od skrbnika ob dogovoru za izvedbo eksperimentov. Čas dostopa je odvisen od zasedenosti opreme.</t>
  </si>
  <si>
    <t>The equipment is located at the "Electronic Ceramics Department, K5"  (https://www-k5.ijs.si/en/). Researchers with proper training on X-ray powder diffraction equipment can get access through the contact person, dr. Mirela Dragomir. The price depends on the type of measurement and the complexity of data collection and interpretation. The information about the price is obtained from the contact person before the agreement for measurements. The availability of the equipment depends on the ongoing research activities at K5.</t>
  </si>
  <si>
    <t>Oprema nam omogoča strukturno in fazno analizo s rentgensko praskovno diffrakcijo. Namizni rentgenski praškovni difraktometer ima naslednji značilnosti: bakrova rentgenska cev, nastavki za meritve praškov, tankih plasti, in za kapilare, celica za vzorce materialov, ki so občutljivimi na zrak, silicijev 1D detektor, Kβ filter, programska oprema za Rietveldovo analizo.</t>
  </si>
  <si>
    <t>The equipment enables structural  and phase characterisation using X-ray powder diffraction. The benchtop X-ray powder diffractometer has the following features: copper X-ray tube, possiility to analyse powder, thin film, and capillaries, sample cell for air-sensitive materials, silicon 1D detector, Kβ filter, variable edge slit, Rietveld analysis software.</t>
  </si>
  <si>
    <t>Obsevalni kompleks z aktivirano vodo na reaktorju TRIGA na IJS</t>
  </si>
  <si>
    <t>Irradiation facility with water activation loop at JSI TRIGA reactor</t>
  </si>
  <si>
    <t>P_XX_052</t>
  </si>
  <si>
    <t xml:space="preserve">Obsevalna naprava bo dostopna v reaktorski hali raziskovalnega reaktorja IJS TRIGA. Posamezne komponente delujejo vendar celotna obsevalna naprava še ni sestavljena, saj nam ni uspelo nakupiti celotne predvidene opreme (npr. nabava in izdelava vodne zanke po specifikacijah, izdelava alarmnega sistema, izdelava dodatnega ščita, itd.)  zaradi ogromnih zamud in bistveno daljših dobavnih rokov kot je bilo prvotno predvideno (vpliv/posledice COVID-a). Nakup preostale opreme bo opravljen (oz. dobavljeno) v letu 2023 (del tudi v sklopu Paket21).  </t>
  </si>
  <si>
    <t>The irradiation facility with a water activation loop will be accessible in the reactor hall of JSI TRIGA the research reactor. The individual components are functional, but the entire facility has not yet been commissioned due to procurement, production delays, etc, which were much longer than first anticipated (COVID). The purchase/construction of the remaining equipment will be completed (or delivered) in 2023 (partially also within Paket21).</t>
  </si>
  <si>
    <t xml:space="preserve">Obsevalna naprava z aktivirano vodo na rekaotjru TRIGA na IJS bo služila kot natančno določen in stabilen izvor visoko-energijskih karakterističnih žarkov gama in nevtronov. Omogočala bo različne eksperimente, ki temeljijo na procesu aktivacije vode, validacijo računskih metodologij, kalibaracijo detektorjev, meritve doznih pol in gama spektrometrija, integralne meritve presekov, itd. Sestavljajo jo različni tipi opreme: a) detektorji žarkov gama in nevtronov ter ustrezna merilna oprema, b) oprema za vodno zanko (črpalka, ventili, merilci pretoka), c) oprema za regulacijo zanke, d) izdelava specifičnih kosov po meri (betonski bloki – ščit, predel za obsevanje, itd.). </t>
  </si>
  <si>
    <t>The activated water irradiator on the TRIGA detector at the IJS will serve as a well-defined and stable source of high-energy characteristic gamma rays and neutrons. It will enable various experiments based on the water activation process, validation of computational methods, calibration of the detector,  gamma spectrometry and dose field measurements, integral cross-section measurements, etc. It consists of various equipment: a) gamma and neutron detectors and corresponding measuring instruments, b) equipment for the water loop (pump, valves, flow metre), c) equipment for the control of the loop, d) production of specific custom-made products (concrete blocks - shielding, irradiation area, etc.).</t>
  </si>
  <si>
    <t>73054, 73083, 73055, 72862, 72861</t>
  </si>
  <si>
    <t>Presevni elektronski mikroskop za konvencionalne, 3D, magnetne in operando preiskave kemijskih in faznih transformacij na atomarnem nivoju pri spremenljivi pospeševalni napetosti</t>
  </si>
  <si>
    <t>Transmission electron microscope for conventional, 3D, magnetic and operando investigations of chemical and phase transformations at the atomic level under variable accelerating voltage</t>
  </si>
  <si>
    <t>P_XX_054</t>
  </si>
  <si>
    <t xml:space="preserve">1. Skrbnika opreme zaprosiš za usposabljanje in za trening. Usposabljanje obsega 50 ur. Nato dobi uporabnik dostop do rezervacijskega sistema rezervacije.ijs.si in rezervira termin.       2. Uporabnik kontaktira skrbnika opreme in potem skrbnik opreme izvede analize v sodelovanju z uporabnikom. </t>
  </si>
  <si>
    <t>1. You ask the equipment administrator for training. The training consists of 50 hours. Then the user gets access to the reservation system rezervacija.ijs.si and books an appointment. 2. The user contacts the equipment administrator and then the equipment administrator performs analyzes in cooperation with the user.</t>
  </si>
  <si>
    <t>Presevni elektronski mikroskop s spremenljivo pospeševalno napetostjo (80-200 kV) zagotavlja atomarno ločljivost pri
najvišji napetosti v vseh načinih delovanja, medtem ko nižje napetosti omogočajo tudi opazovanje občutljivih vzorcev, ki
drugače med opazovanjem razpadajo zaradi vpliva primarnih elektronov. Mikroskop omogoča konvencionalno
opazovanje vzorcev (TEM) ter vrstičenje elektronskega snopa skozi vzorec (STEM) pri povečavi nekaj × 1.000 do nekaj ×
1.000.000. Stabilni visoko-svetilni izvor elektronov zagotavlja resolucijo blizu difrakcijske limite in preiskave praškovnih
vzorcev, tankih lamel in klasičnih vzorcev do debeline 100 nm, odvisno od atuneacije elektronov.</t>
  </si>
  <si>
    <t>A transmission electron microscope with a variable accelerating voltage (80-200 kV) provides atomic resolution at
the highest voltages in all modes of operation, while lower voltages also allow the observation of sensitive patterns which
otherwise, they decay during observation due to the influence of primary electrons. The microscope allows conventional
observation of samples (TEM) and scanning of the electron beam through the sample (STEM) at a magnification of a few × 1,000 to a few ×
1,000,000. A stable high-brightness electron source provides resolution close to the diffraction limit and powder investigations
samples, thin lamellae and classical samples up to a thickness of 100 nm, depending on the electron attunement.</t>
  </si>
  <si>
    <t>41,76 eur</t>
  </si>
  <si>
    <t>P_XX_076</t>
  </si>
  <si>
    <t>Računalniška oprema za obdelavo podatkov, modeliranje in razvoj sistemov za vodenje. 
Set CAD orodij za modeliranje in konstruiranje AUTODESK
Razvojno okolje za izdelavo krmilnih programov in operaterskih vmesnikov Siemens Simatic TIA V17
Oprema za zajem podatkov National Instruments NI USB-6210 779675-01, 3 kosi</t>
  </si>
  <si>
    <t>Computer equipment for data processing, modeling and development of control systems.
Set of CAD toos for modelling and design AUTODESK
Develpment package for the design of control programs and operator interfaces Siemens Simatic TIA V17
Data-acquisition equipment National Instruments NI USB-6210 779675-01, 3 pcs.</t>
  </si>
  <si>
    <t>71991, 72395, 72642, 72950, 72867, 72846, 72830, 72831, 72833, 72847, 73004, 72949, 73407, 73169, 73225, 73224, 73223, 73222, 73406, 73405</t>
  </si>
  <si>
    <t>Sistem za infrardečo tomografijo</t>
  </si>
  <si>
    <t>Fast mid-infrared camera and pulsed laser source</t>
  </si>
  <si>
    <t>P_XX_108</t>
  </si>
  <si>
    <t>globinska karakterizacija optično sipajočih vzorcev z lokaliziranimi absorberji v vidnem področju, druge radiometrične meritve v srednje-IR območju</t>
  </si>
  <si>
    <t>spatial characterization of optically scattering samples with localized absorbers in visible spectral range; other radiometric measurements in mid-IR spectral range</t>
  </si>
  <si>
    <t>72422, 72421, 72866, 72866, 73114</t>
  </si>
  <si>
    <t>Jan Babič</t>
  </si>
  <si>
    <t>Sistem za brezkontaktni zajem gibanja in nadzor srčnožilnih odzivov v realnem času</t>
  </si>
  <si>
    <t>System for contactless motion capture and real-time monitoring of cardiovascular responses</t>
  </si>
  <si>
    <t>P_XX_113</t>
  </si>
  <si>
    <t>Za dostop do opreme "Sistem za brezkontaktni zajem gibanja in nadzor srčnožilnih odzivov v realnem času" morate najprej pridobiti ustrezna pooblastila od odgovorne osebe ali institucije. Po pridobitvi pooblastil se obrnite na odgovorno osebo ali tehnično osebje, ki vam bo zagotovilo navodila za uporabo opreme in dostop do programske opreme, če je potrebno. Pred uporabo opreme natančno preberite navodila za uporabo in upoštevajte vsa varnostna navodila, da se izognete morebitnim nevarnostim ali poškodbam.</t>
  </si>
  <si>
    <t>To access the "System for contactless motion capture and real-time monitoring of cardiovascular responses" equipment, you must first obtain appropriate authorization from a responsible person or institution. After obtaining authorization, contact the responsible person or technical staff for instructions on using the equipment and access to any necessary software. Before using the equipment, carefully read the instructions and follow all safety guidelines to avoid potential hazards or injury.</t>
  </si>
  <si>
    <t>Oprema "Sistem za brezkontaktni zajem gibanja in nadzor srčnožilnih odzivov v realnem času" je zasnovana za neinvazivno in realno spremljanje gibanja in srčnožilnih odzivov človeškega telesa. Lahko se uporablja v različnih okoljih, kot so raziskovalni laboratoriji, bolnišnice in športni objekti, za zbiranje podatkov o telesni aktivnosti in srčnožilnem zdravju. Oprema uporablja napredne senzorje in programsko opremo za zajem in analizo podatkov, kar omogoča natančne in zanesljive meritve. Sistem lahko zagotovi dragocene vpoglede v človeško gibanje in srčnožilno zdravje, kar lahko služi kot podlaga za klinična zdravljenja, športne programe usposabljanja in znanstvene raziskave.</t>
  </si>
  <si>
    <t>The "System for contactless motion capture and real-time monitoring of cardiovascular responses" equipment is designed for non-invasive and real-time tracking of motion and cardiovascular responses of the human body. It can be used in a variety of settings, such as research laboratories, hospitals, and sports facilities, to gather data on physical activity and cardiovascular health. The equipment uses advanced sensors and software to capture and analyze data, allowing for accurate and reliable measurements. The system can provide valuable insights into human movement and cardiovascular health, which can inform clinical treatments, athletic training programs, and scientific research.</t>
  </si>
  <si>
    <t>72446, 72637, 73220</t>
  </si>
  <si>
    <t>Oprema za tunelsko in tipalno mikroskopijo</t>
  </si>
  <si>
    <t>Equipment for tunneling and probe microscopy</t>
  </si>
  <si>
    <t>P_XX_114</t>
  </si>
  <si>
    <t>Oprema je dostopa po predhodnem dogovoru. Za uporabo zahtevnejše opreme je omogočeno šolanje. Cena storitev je odvisna od zahtevnosti meritev. Kontakt damjan.svetin@ijs.si</t>
  </si>
  <si>
    <t xml:space="preserve">
Mikroskop na atomsko silo - AFM je namenjen tako osnovni karakterizaciji kot tudi bolj specifičnim meritvam lastnosti površin, nanomaterialov, elektronskih naprav, bioloških molekul ipd. Omogoča delovanje v kontaktnem in tiplanem načinu, meritve faz in lateralnih sil, mikroskopijo magnetnih sil. FAST STM je nadgradnja za tunelski mikroskop, ki omogoča hitro slikanje, do 50 Hz na sliko (frame rate). Nadgradnja omogoča slikanje dinamičnih procesov, ki so za 3 rede velikosti hitrejši kot običajno, s čimer odpira možnosti za dodaten vpogled v hitro dinamiko. Optična zakasnitvena linija omogoča uravnavanje zamikov svetlobnih sunkov v kombinaciji s hitrim STM.</t>
  </si>
  <si>
    <t>The atomic force microscope - AFM is intended for both basic characterization and more specific measurements of the properties of surfaces, nanomaterials, electronic devices, biological molecules, etc. It enables operation in contact and probe mode, measurements of phases and lateral forces, microscopy of magnetic forces. FAST STM is an upgrade for the tunneling microscope that enables fast imaging, up to 50 Hz per image (frame rate). The upgrade enables imaging of dynamic processes that are 3 orders of magnitude faster than usual, thereby opening up possibilities for additional insight into fast dynamics. An optical delay line allows the adjustment of light burst delays in combination with fast STM.</t>
  </si>
  <si>
    <t>71340, 73195</t>
  </si>
  <si>
    <t>Oprema za obdelavo površin trdnih snovi z virucidnim delovanjem</t>
  </si>
  <si>
    <t>Material surface treatment equipment for solids with virucidal action</t>
  </si>
  <si>
    <t>P_XX_115</t>
  </si>
  <si>
    <t>Uporaba opreme je po dogovoru. Gre za opremo, ki potrebuje znanja za rokovanje z biološkim materialov. Krijejo se stroški operaterja in po potrebi materialni stroški. Kontakt alenka.vesel@ijs.si.</t>
  </si>
  <si>
    <t>The use of the equipment is by agreement. It is equipment that needs knowledge to handling biological materials. The operator's costs and, where appropriate, material costs shall be covered by the client. Kontact alenka.vesel@ijs.si.</t>
  </si>
  <si>
    <t>Omogoča obdelavo tekočih in trdnih materialov s plinsko plazmo ter analizo tekočin za namen raziskav inaktivacije mikroorganizmov.</t>
  </si>
  <si>
    <t>It enables the processing of liquid and solid materials with gas plasma and fluid analysis for the purpose of researching the inactivation of micro-organisms.</t>
  </si>
  <si>
    <t>L7-3184</t>
  </si>
  <si>
    <t>Izr. prof. dr. Rok Zaplotnik</t>
  </si>
  <si>
    <t>Doc. dr. Gregor Primc</t>
  </si>
  <si>
    <t>J3-4502</t>
  </si>
  <si>
    <t>Dr. Metka Benčina</t>
  </si>
  <si>
    <t>Boris Rogelj</t>
  </si>
  <si>
    <t>Visoko zmogljivi analizator delcev v tekočini</t>
  </si>
  <si>
    <t>High performance particle in liquid analyzer</t>
  </si>
  <si>
    <t>P_XX_129</t>
  </si>
  <si>
    <t xml:space="preserve">
Raziskovalna oprema je instalirana v laboratoriju B101, odseka B3, kjer je tudi predvidena njena uporaba.Oprema je dostopna po predhodnem dogovoru. Kontakt preko e-pošte na naslovu boris.rogelj@ijs.si</t>
  </si>
  <si>
    <t>The research equipment is installed in laboratory B101 of B3 Department, where its use is also planned. The equipment is accessible by prior agreement. Contact by e-mail at boris.rogelj@ijs.si</t>
  </si>
  <si>
    <t>Visoko zmogljivi analizator delcev v tekočini ima v svoji konfiguraciji 4 laserje (405nm,  488nm, 561nm, 638nm) in omogoča sočasno vrednotenje večjega števila različnih parametrov (14 barvnih kombinacij oziroma 16 parametrov hkrati). Vsebuje tudi modul samodejno zajemanje vzorcev (avtosampler), zaradi česar ni potrebna stalna prisotnost operaterja.</t>
  </si>
  <si>
    <t>The high-performance analyzer of particles in liquid has 4 lasers (405nm,  488nm, 561nm, 638nm) in its configuration and enables the simultaneous evaluation of a large number of different parameters (14 color combinations or 16 parameters at the same time). It also contains an automatic sample capture module (autosampler), which does not require the constant presence of an operator.</t>
  </si>
  <si>
    <t>P4-0127 </t>
  </si>
  <si>
    <t>J3-2516 </t>
  </si>
  <si>
    <t>Milica Perisic Nanut</t>
  </si>
  <si>
    <t>J7-4420 </t>
  </si>
  <si>
    <t>Ales Berlec</t>
  </si>
  <si>
    <t>Anaerobna komora</t>
  </si>
  <si>
    <t>A35 anaerobic workstation (Don Whitley Scientific)</t>
  </si>
  <si>
    <t>P_XX_130</t>
  </si>
  <si>
    <t>Oprema je namenjena  gojenju mikroorganizmov in eksperimentom pod anaerobnimi pogoji.</t>
  </si>
  <si>
    <t>The equipment is intended for the cultivation of microorganisms and experiments under anaerobic conditions.</t>
  </si>
  <si>
    <t>Andraž Rešetič</t>
  </si>
  <si>
    <t>NMR/NQR konzola za superprevodni magnet 9 T</t>
  </si>
  <si>
    <t>NMR/NQR console for superconducting 9T magnet</t>
  </si>
  <si>
    <t>P_XX_133</t>
  </si>
  <si>
    <t>Konzola omogoča generiranje, prejem in digitalizacijo radio-frekvenčnih signalov za opravljanje magnetoresonančnih meritev na 380MHz 9T NMR spektrometru.</t>
  </si>
  <si>
    <t>The console enables generation, receiving and digitalization of radio-frequency signals for performing magnetoresonance measurements on a 380MHz 9T NMR spectrometer.</t>
  </si>
  <si>
    <t>Nadgradnja PIV sistema na STB sistem</t>
  </si>
  <si>
    <t>Upgrade of PIV to STB system</t>
  </si>
  <si>
    <t>P_XX_152</t>
  </si>
  <si>
    <t>Raziskovalna oprema je instalirana na namensko eksperimentalno napravo v laboratoriju THELMA odseka R4, kjer je tudi predvidena njena uporaba. Prošnjo za dostop in uporabo raziskovalne opreme, se pošlje na naslov blaz.mikuz@ijs.si.</t>
  </si>
  <si>
    <t>The equipment is installed in a special test facility within the THELMA laboratory at R4. Request for the access shall be sent to blaz.mikuz@ijs.si.</t>
  </si>
  <si>
    <t xml:space="preserve">Oprema je namenjena volumetričnim 3D meritvam hitrostnih polj v tokovih tekočin. Uporablja se za meritve hitrosti laminarnih in turbulentnih tokov na različnih skalah in v različnih sistemih ter spremljanju medfazne površine dvo-faznih tokov plin-kapljevina.  </t>
  </si>
  <si>
    <t>The equipment is used for volumetric 3D measurements of velocity fields in fluid flows. It is used for velocity measurements of laminar and turbulent flows on different scales and in different systems, as well as for capturing the interphase surface of two-phase gas-liquid flows.</t>
  </si>
  <si>
    <t>73285, 73286, 73287, 73232</t>
  </si>
  <si>
    <t xml:space="preserve">IGOR SERŠA </t>
  </si>
  <si>
    <t xml:space="preserve">Oprema za sestavljanje in karakterizacijo modelnih baterij </t>
  </si>
  <si>
    <t>Equipment for assembly and characterization of model batteries</t>
  </si>
  <si>
    <t>P_XXI_007</t>
  </si>
  <si>
    <t>Zainteresirani za opremo se lahko za termin uporabe dogovorijo z vodjo laboratorija (igor.sersa@ijs.si).</t>
  </si>
  <si>
    <t>Those interested in the equipment can arrange a time of use with the head of the laboratory (igor.sersa@ijs.si).</t>
  </si>
  <si>
    <t>Oprema "glove-box" je namenjena setstavljanju baterij v inertni atmosferi, potentiostat pa natančnim elektrokemijskim meritvam delovanja baterij.</t>
  </si>
  <si>
    <t>The glove-box is intended for assembling batteries in an inert atmosphere, and the potentiostat for accurate electrochemical measurements of battery performance.</t>
  </si>
  <si>
    <t>75524, 75589</t>
  </si>
  <si>
    <t>P1-0102 </t>
  </si>
  <si>
    <t>JELENA VESIĆ</t>
  </si>
  <si>
    <t xml:space="preserve">Elektronska postaja za razvoj in testiranje sodobnih detektrojev za FAIR </t>
  </si>
  <si>
    <t>The electronic station for the development and testing of modern detectors for FAIR</t>
  </si>
  <si>
    <t>P_XXI_008</t>
  </si>
  <si>
    <t>Oprema je dostopna  akademskim institucijam (kontakt: jelena.vesic@ijs.si) kot tudi raziskovalcem iz evropskega znanstvenega prostora.</t>
  </si>
  <si>
    <t>The equipment is available for national users at the contact "jelena.vesic@ijs.si", as well as to the ERA international users .</t>
  </si>
  <si>
    <t>Elektronsko postajo za razvoj sodobnih detektorjev za FAIR sestavlja vrhunska elektronika za testiranje in razvoj sodobnih detektorjev za jedrsko fiziko.</t>
  </si>
  <si>
    <t xml:space="preserve">The electronics station for the development of modern detectors for FAIR consists of state-of-the-art electronics for testing and developing modern detectors for nuclear physics. </t>
  </si>
  <si>
    <t>75081, 75447</t>
  </si>
  <si>
    <t>I0-E005 </t>
  </si>
  <si>
    <t>P1-0417</t>
  </si>
  <si>
    <t xml:space="preserve">MARTINA MODIC </t>
  </si>
  <si>
    <t xml:space="preserve">Sistem za hiperspektralno mikrokopijo </t>
  </si>
  <si>
    <t xml:space="preserve">Hyperspectral microscopy system </t>
  </si>
  <si>
    <t>P_XXI_009</t>
  </si>
  <si>
    <t>Oprema je dostopna po dogovoru, kontak Martina Modic (martina.modic@ijs.si)</t>
  </si>
  <si>
    <t>Equipment is available via arrangement, contact Martina Modic (martina.modic@ijs.si)</t>
  </si>
  <si>
    <t xml:space="preserve">Sistem za hiperspektralno mikroskopijo je nadgradnja optočnega mikroskopa, ki omogoča hitro in natančno zajemanje širokega dela elektromagnetnega spektra opazovanega vzorca v razponu od 170 - 1100 nm. Vsaka zajeta točka vsebuje celotno spektralno informacijo, v treh dimenzijah, od katerih sta dve dimenziji prostorki, tretja pa je spektralna dimenzija. Vse tri tvorijo takoimenovano hiperspektralno kocko. Sistem omogoča zajemanje informacij iz površine mikroorganizmov (identifikacija na podlagi njihovega HSI spektra) ter spremljanje  procesov znotraj mikrobnih celic. </t>
  </si>
  <si>
    <t>The system for hyperspectral microscopy is an upgrade of the optical microscope, which enables fast and accurate capture of a wide part of the electromagnetic spectrum of the observed sample in the range of 170 - 1100 nm. Each captured point contains the entire spectral information, in three dimensions, two of which are spatial dimensions and the third is the spectral dimension. All three form a so-called hyperspectral cube. The system enables the capture of information from the surface of microorganisms (identification based on their HSI spectrum) and the monitoring of processes inside microbial cells.</t>
  </si>
  <si>
    <t>75836 01
75312
75836</t>
  </si>
  <si>
    <t>P3-0003</t>
  </si>
  <si>
    <t>Gregor Serša</t>
  </si>
  <si>
    <t xml:space="preserve"> </t>
  </si>
  <si>
    <t>IGOR VASKIVSKYI</t>
  </si>
  <si>
    <t xml:space="preserve">Laserski sistem za časovno-ločljivo in nelinearno spektroskopijo </t>
  </si>
  <si>
    <t>Laser system for time-resolved and nonlinear spectroscopy</t>
  </si>
  <si>
    <t>P_XXI_118</t>
  </si>
  <si>
    <t>Oprema je dostopna po predhodnem dogovoru. Za uporabo zahtevnejše opreme je omogočeno šolanje. Cena storitev je odvisna od zahtevnosti meritev. Kontakt igor.vaskivskyi@ijs.si</t>
  </si>
  <si>
    <t>Equipment is available on demand. Training can be arranged. The price of services depends on complexity of the measurements. Contact igor.vaskivskyi@ijs.si</t>
  </si>
  <si>
    <t xml:space="preserve">Laserski sistem je namenjen uporabi za številne različice nelinearnih optičnih metod, vključno s femtosekundno in pikosekundno ločljivo spektroskopijo v širokem spektralnem območju  v koreliranih materialih, elektronskih napravah, magnetnih in elektronsko urejenih sistemih itd.. </t>
  </si>
  <si>
    <t>The laser system is intended for use in many variations of nonlinear optical methods, including femtosecond and picosecond time-resolved spectroscopy in a wide spectral range  in correlated materials, electronic devices, magnetic and electronically ordered systems, etc.</t>
  </si>
  <si>
    <t>75268, 74321</t>
  </si>
  <si>
    <t>N1-0295</t>
  </si>
  <si>
    <t>Yevhenii Vaskivskyi</t>
  </si>
  <si>
    <t>J7-3146</t>
  </si>
  <si>
    <t>prof. dr. Tomaž Mertelj</t>
  </si>
  <si>
    <t xml:space="preserve">MATJAŽ HUMAR </t>
  </si>
  <si>
    <t xml:space="preserve">Nanosekundni pulzni laser z nastavljivo valovno dolžino in veliko repeticijo </t>
  </si>
  <si>
    <t>Nanosecond pulsed tunable high repetition laser</t>
  </si>
  <si>
    <t>P_XXI_119</t>
  </si>
  <si>
    <t>Oprema je dostopna akademskim institucijam in gospodarskim družbam ob predhodnem kontaktu na matjaz.humar@ijs.si</t>
  </si>
  <si>
    <t>The equipment is available for use to both academic and industrial users by contacting matjaz.humar@ijs.si</t>
  </si>
  <si>
    <t>Laser združuje črpalni laser in optični parametrični oscilator (OPO). Ima nastavljivo valovno dolžino v območju od 405 do 2600 nm (signal 405-710 nm, idler 710-2600 nm) in nanosekundne pulze (trajanje 3-6 ns). Energija izhodnega pulza iz OPO v vidnem območju spektra znaša do 450 µJ. Repeticija laserskih pulzov je 1000 Hz, laser pa vsebuje tudi delilnik frekvence, kar omogoča delovanje tudi pri nekaterih nižjih repeticijah (500 Hz, 333 Hz, 250 Hz, …).</t>
  </si>
  <si>
    <t>The laser combines a pump laser and an optical parametric oscillator (OPO). It has an adjustable wavelength in the range from 405 to 2600 nm (signal 405-710 nm, idler 710-2600 nm) and nanosecond pulses (duration 3-6 ns). The energy of the output pulse from the OPO in the visible range of the spectrum is up to 450 µJ. The repetition of laser pulses is 1000 Hz, and the laser also contains a frequency divider, which enables operation even at some lower repetitions (500 Hz, 333 Hz, 250 Hz, ...).</t>
  </si>
  <si>
    <t>ANDREJ GORIŠEK</t>
  </si>
  <si>
    <t>18277 </t>
  </si>
  <si>
    <t>Osciloskop z široko pasovno sirino</t>
  </si>
  <si>
    <t>Mixed signal oscilloscope</t>
  </si>
  <si>
    <t>P_XXI_121</t>
  </si>
  <si>
    <t>Osciloskop je namenjen meritvam zelo hitrih elektricnih signalov. Osciloskop je namescen v laboratoriju Odseka za eksperimentalno fiziko osnovnih delcev - F9, IJS. V predhodnem dogovoru z Andrejem Gorisekom (andrej.gorisek@ijs.si).</t>
  </si>
  <si>
    <t>The oscilloscope is intended for the measurement of very fast electrical signals. The oscilloscope is installed in the laboratory of the Department for Experimental Particle Physics - F9, JSI. In prior agreement with Andrej Gorisek (andrej.gorisek@ijs.si).</t>
  </si>
  <si>
    <t>Osciloskop z analognimi in digitalnimi vhodi pasovne širine 6GHz in 12 bitnim ADC je namenjen zaznavanju zelo hitrih elektricnih signalov. Uporablja se lahko za zajemanje valovnih form (signalov), kot jih dobimo na primer iz sodobnih fotonskih detektorjev ali ali trdno snovnih detektorjev, ki se tipicno uporabljajo v eksperimentalni fiziki osnovnih delcev.</t>
  </si>
  <si>
    <t>The oscilloscope with analog and digital inputs of 6GHz bandwidth and 12-bit ADC is intended for the detection of very fast electrical signals. It can be used to capture waveforms (signals) such as those obtained for example from modern photon detectors or solid-state detectors typically used in experimental physics of elementary particles.</t>
  </si>
  <si>
    <t>PESTOTNIK ROK</t>
  </si>
  <si>
    <t xml:space="preserve">Senzor posameznih fotonov z mikrokanalnimi ploščami </t>
  </si>
  <si>
    <t>Single photon sensor with micro-channel plates</t>
  </si>
  <si>
    <t>P_XXI_122</t>
  </si>
  <si>
    <t>Oprema je dostopna akademskim institucijam in gospodarskim družbam (rok.pestotnik@ijs.si), kot tudi raziskovalcem in industriji iz evropskega raziskovalnega prostora.</t>
  </si>
  <si>
    <t>The equipment is available for national users at the contact "rok.pestotnik@ijs.si", as well as to the international users from european research area..</t>
  </si>
  <si>
    <t>Raziskovalna oprema omogoča pozicijsko občutljive časovno natančne meritve posameznih fotonov v področjih z visokim magnetnim poljem.</t>
  </si>
  <si>
    <t>The research equipment allows position-sensitive, time-precise measurements of single photons in high magnetic field regions.</t>
  </si>
  <si>
    <t xml:space="preserve">75189 
75597 </t>
  </si>
  <si>
    <t xml:space="preserve">JASMINA KOŽAR LOGAR </t>
  </si>
  <si>
    <t>Sistem za datiranje in okoljsko forenziko z radioogljikom in tritijem</t>
  </si>
  <si>
    <t>Dating and Environmental Forensics by Radiocarbon and Tritium (DEFORT)</t>
  </si>
  <si>
    <t>P_XXI_124</t>
  </si>
  <si>
    <t>Oprema je dostopna akademskim institucijam, gospodarskim družbam in upravnim organom (jasmina.logar@ijs.si), kot tudi raziskovalcem in industriji iz evropskega in svetovnega prostora (ALMERA)</t>
  </si>
  <si>
    <t>The equipment is available for national users at the contact "jasmina.logar@ijs.si", as well as to the international users via ALMERA</t>
  </si>
  <si>
    <t>Sistem omogoča ugotavljanje vsebnosti C-14 in H-3 v vzorcih iz naravnega, urbanega in industrijskega okolja. Natančnost m občutljivost in preciznost sistema omogoča datiranje vod in okoljsko forenziko (vsebnost biokomponent, vpliv industrije, podnebnih sprememb, študij fizioloških procesov...)</t>
  </si>
  <si>
    <t>The system enables determination of C-14 and H-3 content in samples from natural, urban and industrial environments. The accuracy, sensitivity and precision of the system enables water dating and environmental forensics (content of biocomponents, impact of industry, climate change, study of physiological processes...)</t>
  </si>
  <si>
    <t xml:space="preserve">75211 
75595 
75608 
75588 
75582 
75516 
75515 
75595 
75607 
</t>
  </si>
  <si>
    <t>KRISTIAN RADAN</t>
  </si>
  <si>
    <t>Visoko zmogljiv stereo mikroskop</t>
  </si>
  <si>
    <t>High-performance stereo microscope</t>
  </si>
  <si>
    <t>P_XXI_125</t>
  </si>
  <si>
    <t>Instrument je dostopen (kristian.radan@ijs.si) zelo širokemu krogu uporabnikov različnih področij tako javnih ustanov kot manjših in večjih podjetij, od ved ki vključujejo rokovanje z biološkimi ali geološkimi preparati do metalografskih analiz in mikroelektronike.</t>
  </si>
  <si>
    <t>The instrument is accessible (kristian.radan@ijs.si) to a very wide range of users from various fields, both public institutions and smaller and larger companies, from sciences involving the handling of biological or geological samples to metallographic analyses and microelectronics.</t>
  </si>
  <si>
    <t>Instrument je popolnoma motoriziran in praktično uporaben povsod, kjer je zahtevano precizno delo pod povečavami in kjer lahko stereomikroskopija nadomešča ali dopolnjuje klasično presevno mikroskopijo. Bogata programska oprema omogoča dodatne funkcije, kot so globinsko ostrenje slik in napredno obdelavo zajetih slik.</t>
  </si>
  <si>
    <t>The instrument is fully motorized and practically usable wherever precise work under magnification is required and where stereomicroscopy can replace or supplement classic screening microscopy. The installed software enables additional functions such as Extended depth of focus (EDF) and advanced processing of captured images.</t>
  </si>
  <si>
    <t xml:space="preserve">LEON CIZELJ </t>
  </si>
  <si>
    <t>Nadgradnja visokozmogljive računske gruče Skuta IV</t>
  </si>
  <si>
    <t>P_XXI_126</t>
  </si>
  <si>
    <t>Z2-4436</t>
  </si>
  <si>
    <t xml:space="preserve">TOMAŽ ŠEF </t>
  </si>
  <si>
    <t>Nadgradnja sistema za raziskave v umetni inteligenci na kognitivno umetno inteligenco</t>
  </si>
  <si>
    <t>Upgrading the Artificial Intelligence Research System to Cognitive Artificial Intelligence</t>
  </si>
  <si>
    <t>P_XXI_127</t>
  </si>
  <si>
    <t>Oprema je dostopna  akademskim institucijam in gospodarskim družbam (blaz.mahnic@ijs.si), kot tudi raziskovalcem in industriji iz evropskega raziskovalnega prostora.</t>
  </si>
  <si>
    <t>The equipment is available for national users at the contact (blaz mahnic@ijs.si), as well as to the international users via EU Transnational Access.</t>
  </si>
  <si>
    <t>Sistem za raziskave v umetni inteligenci je bil zasnovan tako, da omogoča pospešeno izvajanje računskih operacij pri rudarjenju podatkov in globokem učenju z nevronskimi mrežami, na preiskovalnih in optimizacijskih algoritmih v računski inteligenci, na algoritmih za obdelavo slik in govora ter drugih algoritmih umetne inteligence za internet stvari (IoT), robotiko, avtonomno vožnjo in številne druge podatkovno intenzivne ali senzorsko vodene naloge. Osnova sistema je visokozmogljiv računalnik s posebnim najmodernejšim namenskim pospeševalnikom za hitro izvajanje algoritmov umetne inteligence. Poseben poudarek je na hitrem izvajanju algoritmov za globoko učenje (angl. Deep Learning).</t>
  </si>
  <si>
    <t>The Artificial Intelligence Research System was designed to enable accelerated computational operations in data mining and deep learning with neural networks, investigative and optimization algorithms in computational intelligence, image and speech processing algorithms, and other artificial intelligence algorithms for the Internet of things (IoT), robotics, autonomous driving and many other data-intensive or sensor-driven tasks. The basis of the system is a high-performance computer with a special state-of-the-art dedicated accelerator for fast execution of artificial intelligence algorithms. Special emphasis is placed on fast implementation of deep learning algorithms.</t>
  </si>
  <si>
    <t>N1-0319</t>
  </si>
  <si>
    <t>N2-0254</t>
  </si>
  <si>
    <t>Bogdan Filipič</t>
  </si>
  <si>
    <t>DENIS ARČON</t>
  </si>
  <si>
    <t>Digitalna nadgradnja pulznega EPR spektrometra</t>
  </si>
  <si>
    <t>Digital upgrade of pulsed EPR spectrometer</t>
  </si>
  <si>
    <t>P_XXI_128</t>
  </si>
  <si>
    <t>Oprema je na voljo po predhodnem dogovoru s skrbnikom. Uporaba je možna samo ob prisotrnosti izučenega operaterja. Možna je tudi uporaba opreme pri nizkih temperaturah (T &gt; 4 K) ob predhodni najavi.</t>
  </si>
  <si>
    <t>The equipment is available by prior agreement with the administrator. Use is possible only in the presence of a trained operator. It is also possible to use the equipment at low temperatures (T &gt; 4 K) with prior notice.</t>
  </si>
  <si>
    <t>EPR je spektroskopska tehnika, ki se pogosto uporablja v biologiji, kemiji, medicini in fiziki za preučevanje sistemov z enim ali več nesparjenimi elektroni. Ker je to lokalna tehnika, EPR zagotavlja informacije o strukturi, dinamiki in prostorski porazdelitvi paramagnetnih vrst. Poleg meritev EPR spektrov, oprema omogoča meritve relaksacijskih časov in tako imenovanih ESEEM signalov.</t>
  </si>
  <si>
    <t xml:space="preserve">EPR is a spectroscopic technique widely used in biology, chemistry, medicine and physics to study systems with one or more unpaired electrons. Being a local probe technique, EPR provide information on the structure, dynamics and the spatial distribution of the paramagnetic species. Beside the measurements of EPR spectra, the equippment allows for measurements of relaxation times and so-called ESEEM signals.  </t>
  </si>
  <si>
    <t>Tilen Knaflič</t>
  </si>
  <si>
    <t>Matjaž Gomilšek</t>
  </si>
  <si>
    <t xml:space="preserve">JERNEJ FESEL KAMENIK </t>
  </si>
  <si>
    <t xml:space="preserve">Razširitev računske gruče z energijsko varčnimi rezinami </t>
  </si>
  <si>
    <t>P_XXI_129</t>
  </si>
  <si>
    <t>Uporaba je možna po predhodnem dogovoru z vodjo odseka in skrbniki (rok.zitko@ijs.si, luka.leskovec@ijs.si)</t>
  </si>
  <si>
    <t>Usage possible upon prior agreement with Department Head and Administrators (rok.zitko@ijs.si, luka.leskovec@ijs.si)</t>
  </si>
  <si>
    <t>Osnovno orodje teoretične fizike; na novih rezinah se izvajajo izračuni na področjih fizike trdne snovi, fizike osnovnih delcev, biofizke in kvantne fizike.</t>
  </si>
  <si>
    <t>Basic tool of theoretical physics; new compute nodes are being used for computations in the fields of solid state physics, particle physics, biophysics and quantum physics.</t>
  </si>
  <si>
    <t xml:space="preserve">75425 
75426 
75427 
75428 
75429 
75430 
75431 
75432 
75518 
75519 
75520 
75521 
75522 </t>
  </si>
  <si>
    <t>GEORGIOS KORDOGIANNIS</t>
  </si>
  <si>
    <t>Akustični merilni aparat "kvarčna mikrotehtnica z nadzorom disipacije" (Quartz Crystal Microbalance with Dissipation monitoring, QCM-D)</t>
  </si>
  <si>
    <t>Quartz Crystal Microbalance with Dissipation monitoring (QCM-D)</t>
  </si>
  <si>
    <t>P_XXI_130</t>
  </si>
  <si>
    <t>Oprema je dostopna akademskim in raziskovalnim institucijam na zahtevo. Kontaktna oseba: Georgios Kordogiannis &lt;georgios.kordogiannis@ijs.si&gt;</t>
  </si>
  <si>
    <t>The equipment is available for academic and research institutions upon request. Contact person: Georgios Kordogiannis &lt;georgios.kordogiannis@ijs.si&gt;</t>
  </si>
  <si>
    <t>Študije biomimetičnih membran (kot so podprti lipidni dvosloji in vezikli), faznih prehodov v lipidnih membranah, nanosenzorike.</t>
  </si>
  <si>
    <t>Studies of supported biomimetic membranes (such as lipid bilayers and vesicles), phase transitions in lipid membranes, nano-sensing.</t>
  </si>
  <si>
    <t>J2-4447</t>
  </si>
  <si>
    <t>Laure Bar</t>
  </si>
  <si>
    <t xml:space="preserve">SAŠO ŠTURM </t>
  </si>
  <si>
    <t>CeraFab S65, 3D tiskalnik za keramične materiale na podlagi sterolitografije</t>
  </si>
  <si>
    <t>CeraFab System S65, a 3D printer for ceramic materials based on stereolithography (*v prijavnem obrazcu je bila vrednost 356.297,18, lastna sredstva v višini 55,8 %)</t>
  </si>
  <si>
    <t>P_XXI_131</t>
  </si>
  <si>
    <t>CeraFab S65 je najosdobnejši 3D tiskalnik keramičnih materialov. Ta vrsta opreme je zelo redka v Srednji Evropi. Oprema bo dostopna na Odseku za nanostrukturne materiale na IJS-ju. Umeščena bo v poseben prostor s prilagojeno svetlobo, v že ostoječem laboratoriju aditivnih tehnlogij. Na ta način bomo lahko konkurenčni v 3D tiskanju keramike v svetovnem merilu, kar nam bo omogočalo mreženje in povezovanje z vodilnimi laboratoriji v Evropi, ki so specializirani za 3D  tiskanje (keramičnih) materialov.</t>
  </si>
  <si>
    <t>CeraFab S65 is state-of-the-art 3D printer for ceramic materialc. This type of equipment is very rare in Central Europe. The equipment will be available at the Department of Nanostructured Materials at IJS, more precisely, it will be located in the specially adopted room with yellow light, in the already existing laboratory of additive manufacturing technologies.  This will place us among the most competitives groups in the wolrd and to netowkr/connect with the existing laboratories in Europe that specialize in additive manufacturing of (ceramic) materials.</t>
  </si>
  <si>
    <t>Oprema predstavlja najnaprednejšo tehnologijo pri aditivni proizvodnji keramike in omogoča tiskanje  zelo tankih funkcionalnih plasti kot tudi visokozmogljive volumetrske inženirske keramike z edinstveno resolucijo in geometrijsko kofiguracijo. Stereolitgrafija (LCM - litography based ceramic manufacturing) je "bottom-up" tehnika oblikovanja keramične komponente, ki jih natisnemo iz fotoobčutljive suspenzije vsebujoč visoki delež suhe snovi, t.j. prahu keramičnih (nano)delcev. Dodatna prednost te metode je izdelava zelo kompleksnih komponent in prototipov, saj ne zahteva izdelave podpornih stuktur kot pri drugih tehnikah 3D tiskanja.</t>
  </si>
  <si>
    <t>The equipment represents the most advanced technology in the additive manufacturing of ceramics and enables the printing of very thin functional layers as well as high-performance volumetric engineering ceramics with a unique resolution and geometric configuration. Litography based ceramic manufacturing (LCM) is a "bottom-up" technique of designing ceramic components, which are printed from a photosensitive suspension containing a high proportion of dry matter, i.e. powder of ceramic (nano)particles. An additional advantage of this method is the production of very complex components and prototypes, as it does not require the production of supporting structures as with other 3D printing techniques.</t>
  </si>
  <si>
    <t>P2-0087-2</t>
  </si>
  <si>
    <t xml:space="preserve">Andraž Kocjan </t>
  </si>
  <si>
    <t xml:space="preserve">DANJELA KUŠČER HROVATIN </t>
  </si>
  <si>
    <t xml:space="preserve">Sistem za izdelavo in karakterizacijo plastnih struktur </t>
  </si>
  <si>
    <t>System for fabrication  and characterization of layered structures</t>
  </si>
  <si>
    <t>P_XXI_132</t>
  </si>
  <si>
    <t xml:space="preserve">Oprema je instalirana na Institutu Jožef Stefan, Odseku za elektronko keramiko. Za opremo je zadolžen raziskovalec- odgovorna oseba, ki skrbi, da je oprema operativna, vzdrževana in servisirana. Oprema je dostopna  uporabnikom. Uporabniki se glede časa in načina uporabe opreme dogovorijo z odgovorno osebo osebno, preko telefona ali e-maila. </t>
  </si>
  <si>
    <t>The equipment is installed at the Jožef Stefan Institute, Electronic Ceramics Department. The equipment is the responsibility of the researcher-in-charge, who ensures that the equipment is operational, maintained and serviced. The equipment is accessible to users. Users arrange the time and manner of use of the equipment with the researcher-in-charge in person, by telephone or by e-mail.</t>
  </si>
  <si>
    <t>Raziskovalna oprema je namenjena izvajanju eksperimentov in raziskav na področju znanosti o materialih. Gre za vrhunsko procesno in analitsko opremo, ki omogoča raziskovalcem izvajanje eksperimentov na najvišji kakovostni ravni. Le-ti so ključni za povečanje prepoznavnosti raziskovalcev tako na domači kot mednarodni ravni ter za uspešno udejstvovanje v različnih projektih. Oprema je dostopna širšemu krogu uporabnikov in omogoča tako izvajanje eksperimentov kot prikazovanje dela na njej.</t>
  </si>
  <si>
    <t>Research equipment is used to carry out experiments and research in materials science. It is advanced processing and analytical equipment that enables researchers to carry out experiments at the highest quality level. These are key to increasing the visibility of researchers both nationally and internationally and to their successful participation in various projects. The equipment is accessible to a wide range of users and allows both experiments to be carried out and work to be demonstrated.</t>
  </si>
  <si>
    <t xml:space="preserve">73955 
74604 
75170 
75472 
75554 </t>
  </si>
  <si>
    <t>L2-4469</t>
  </si>
  <si>
    <t>Danjela Kuščer</t>
  </si>
  <si>
    <t>J2-50077</t>
  </si>
  <si>
    <t>Mojca Otoničar</t>
  </si>
  <si>
    <t>J2-3042</t>
  </si>
  <si>
    <t>IGOR MUŠEVIČ</t>
  </si>
  <si>
    <t>Nastavljivi pulzni laser</t>
  </si>
  <si>
    <t>Tuneable pulsed laser</t>
  </si>
  <si>
    <t>P_XXI_133</t>
  </si>
  <si>
    <t>Rezervacije dostopa do opreme se opravljajo na interni povezavi IJS: https://teamup.com/login . Termin se določi v soglasju s skrbnikom opreme prof. I.Muševičem</t>
  </si>
  <si>
    <t>Reservations for the use of equipment are registered at internal JSI portal: https://teamup.com/login The time slot for the measurements is coordinated by the person in charge of the equipment, Prof. I.Muševič.</t>
  </si>
  <si>
    <t>LUKA SNOJ</t>
  </si>
  <si>
    <t>P_XXI_134</t>
  </si>
  <si>
    <t>Po predhodnem dogovoru preko e-mail naslova domen.kotnik@ijs.si.</t>
  </si>
  <si>
    <t>By prior arrangement via e-mail address domen.kotnik@ijs.si.</t>
  </si>
  <si>
    <t>Obsevalna naprava z aktivirano vodo na rekaotjru TRIGA na IJS bo služila kot natančno določen in stabilen izvor visoko-energijskih</t>
  </si>
  <si>
    <t>The activated water irradiator on the TRIGA detector at the IJS will serve as a well-defined and stable source of high-energy characteristic</t>
  </si>
  <si>
    <t xml:space="preserve">74193 
74444 
74443 
73054 
74512 
74511 
74510 
74509 
73842 </t>
  </si>
  <si>
    <t>TADEJ PETRIČ</t>
  </si>
  <si>
    <t xml:space="preserve">Dvoročni kolaborativni robotski sistem za imitacijo hitrih gibov pri človeku </t>
  </si>
  <si>
    <t>Dual-arm collaborative robotic system for imitating rapid human movements</t>
  </si>
  <si>
    <t>P_XXI_135</t>
  </si>
  <si>
    <t>Oprema se nahaja na odseku E1. Uporaba s strani zunanjih RO je možna po predhodnem dogovoru,  odvisno od trenutnega poteka razsikav. Za dostop je potrebno kontaktirati skrbnika (tadej.petric@ijs.si).</t>
  </si>
  <si>
    <t>The equipment is located at department E1. Use by external ROs is possible by prior arrangement, depending on the current course of research. To gain access, it is necessary to contact the caretaker (tadej.petric@ijs.si).</t>
  </si>
  <si>
    <t>Dvoročni robotski sistem, zasnovan za posnemanje človeških gibov, ki lahko učinkovito sodeluje z ljudmi. Oprema je zasnovana za natančno posnemanje zapletenih človeških gibov, kar omogoča učinkovito sodelovanje med ljudmi in stroji pri različnih nalogah.</t>
  </si>
  <si>
    <t>Dual-arm manipulation system designed to emulate human movements, capable of interacting seamlessly with humans. This advanced equipment is engineered for precise mimicry of complex human gestures, facilitating smooth collaboration between humans and machines in various tasks.</t>
  </si>
  <si>
    <t xml:space="preserve">VASYL SHVALYA </t>
  </si>
  <si>
    <t xml:space="preserve">In-situ plazmonska vibracijska spektroskopija </t>
  </si>
  <si>
    <t>In-situ Plasmon-driven vibrational spectroscopy</t>
  </si>
  <si>
    <t>P_XXI_137</t>
  </si>
  <si>
    <t>Dostop do opreme: po dogovoru (odsek F6 vasyl.shvalya@ijs.si)</t>
  </si>
  <si>
    <t>Access to the device: via agreement (department F6 vasyl.shvalya@ijs.si)</t>
  </si>
  <si>
    <t>Naprava vsebuje: Nicolet™ iS50 FTIR spektrometer z nameščenim s tekočim dušikom hlajenim hitrim skeniranjem MCT-A detektorjem za srednje
IR območje. Priložen optični IR sistem omogoča izvajanje IR meritev z naslednjimi moduli: GladiATR (z grelno ploščo do 300 stopinj Celzija, pH
1-14), plinska celica (spremenljiva optična pot 1-16m), tekoča celica s KBr in ZnSe okencami, celica DRIFT (do 1000 stopinj Celzija).</t>
  </si>
  <si>
    <t>The device includes: Nicolet™ iS50 FTIR spectrometer with installed liquid nitrogen cooled high-speed scan MCT-A detector for mid-IR range.
The accompanied optical IR system allow to conduct the IR measurements with following modules: GladiATR module (with a heating plate up to
300 degrees Celsius, pH 1-14), Gas-cell (variable optical path 1-16m), liquid cell with KBr and ZnSe windows, DRIFT cell (up to 1000 degrees
Celsius).</t>
  </si>
  <si>
    <t xml:space="preserve">75531 
75678 
75677 
75676 </t>
  </si>
  <si>
    <t>P2-0056</t>
  </si>
  <si>
    <t>Vincenc Nemanič</t>
  </si>
  <si>
    <t>N2-0213</t>
  </si>
  <si>
    <t>James Leon Walsh</t>
  </si>
  <si>
    <t xml:space="preserve">PRIMOŽ PELICON </t>
  </si>
  <si>
    <t xml:space="preserve">UHV vakuumski sklop za žarkovno linijo </t>
  </si>
  <si>
    <t>UHV vaccum equipment for beamline</t>
  </si>
  <si>
    <t>P_XXI_138</t>
  </si>
  <si>
    <t>Oprema je dostopna akademskim institucijam in gospodarskim družbam (primoz.pelicon@ijs.si), kot tudi raziskovalcem in industriji iz evropskega raziskovalnega prostora (https://remade-project.eu/).</t>
  </si>
  <si>
    <t>The equipment is available for national users at the contactprimoz.pelicon@ijs.si, as well as to the international users via EU Transbnational Access (https://remade-project.eu/).</t>
  </si>
  <si>
    <t>Vgrajena oprema močno izboljšuje razmere za delo na žarkovnih linijah ionskega pospeševalnika IJS.</t>
  </si>
  <si>
    <t>The equipment consists of high grade vacuum pumping equipment, including turbomolecular pumps, dry roots pumps and vacuum gauges, which is significantly improving the operational characteristics of the ion beamline operations at Jožef Stefan Institute tandetron ion accelerator.</t>
  </si>
  <si>
    <t>SAŠO DŽEROSKI</t>
  </si>
  <si>
    <t xml:space="preserve">Oprema za optimizacijo pri analizi podatkov s strojnim učenjem </t>
  </si>
  <si>
    <t>Equipment for optimizing machine learning data analysis</t>
  </si>
  <si>
    <t>P_XXI_139</t>
  </si>
  <si>
    <t>CPU in GPU strežniki za predpripravo podatkov ter razvoj in  testiranje  procesov optimizacije analize podatkov s strojnim učenjem.</t>
  </si>
  <si>
    <t>CPU and GPU servers for data preprocessing and development and testing of machine learning data analysis optimization.</t>
  </si>
  <si>
    <t xml:space="preserve">66207 
75230 
75283 
75460 
75461 
75511 
75513 
75555 
75556 
75557 
75579 
75580 
75586 
75590 
75592 
75593 
75594 
75600 
75613 
75679 
75680 </t>
  </si>
  <si>
    <t>MIRAN MOZETIČ</t>
  </si>
  <si>
    <t xml:space="preserve">Oprema za aktivacijo in sterilizacijo organskega materiala </t>
  </si>
  <si>
    <t>Research equipment for activation and sterilization of organic material</t>
  </si>
  <si>
    <t>P_XXI_140</t>
  </si>
  <si>
    <t>Uporaba opreme je po dogovoru. Gre za opremo, ki potrebuje znanja za rokovanje z biološkim materialov. Krijejo se stroški operaterja in po potrebi materialni stroški. Kontakt miran.mozetic@ijs.si.</t>
  </si>
  <si>
    <t>The use of equipment is by arrangement. This is equipment that requires skills to handle biological materials. Operator costs and, where applicable, material costs are covered. Contact miran.mozetic@ijs.si.</t>
  </si>
  <si>
    <t>Oprema omogoča hitro sterilizacijo organskega materiala s predhodno aktivacijo. Oprema je primerna za raziskavo kinetike sterilizacije tako v tekoči kot v plinski (aerosol) fazi z doziranjem peroksidušikove kisline. Oprema je še posebej primerna za raziskavo kinetike sterilizacije hrane in semen, ki jih ni mogoče sterilizirati s klasičnimi tehnikami, saj slednje povzročijo nepopravljive spremembe materialov, ki jih želimo sterilizirati.</t>
  </si>
  <si>
    <t>The equipment allows rapid sterilisation of organic material by pre-activation. The equipment is suitable for the investigation of sterilisation kinetics in both liquid and gas (aerosol) phases by dosing peroxy-nitrous acid. The equipment is particularly suitable for investigating the kinetics of sterilisation of food and seeds which cannot be sterilised by conventional techniques, as the latter cause irreversible changes to the materials to be sterilised.</t>
  </si>
  <si>
    <t>L7-4567</t>
  </si>
  <si>
    <t>Dr. Nina Recek</t>
  </si>
  <si>
    <t>J1-3014</t>
  </si>
  <si>
    <t xml:space="preserve">ALJAŽ DRNOVŠEK </t>
  </si>
  <si>
    <t xml:space="preserve">Sistem za ovrednotenje nanomehanskih lastnosti tankih plasti </t>
  </si>
  <si>
    <t>system for evaluation of nanomechanical properties of thin films</t>
  </si>
  <si>
    <t>P_XXI_141</t>
  </si>
  <si>
    <t>Uporaba je možna po predhodnem pogovoru (aljaz.drnovsek@ijs.si)</t>
  </si>
  <si>
    <t>Use is possible after a preliminary conversation (aljaz.drnovsek@ijs.si)</t>
  </si>
  <si>
    <t>Naprava se uporablja primarno za določanje trdote ter elastičnega modula. Omogoča tudi izdelavo 2D zemljevidov trdoote ali drugih mehanskih lastnosti, ki so izpeljane iz krivulje napetosti in deformacije.</t>
  </si>
  <si>
    <t>The device is primarily used for determining hardness and the elastic modulus. It also allows for the creation of 2D maps of hardness or other mechanical properties derived from the stress-strain curve.</t>
  </si>
  <si>
    <t xml:space="preserve">NIVES OGRINC </t>
  </si>
  <si>
    <t>Masni spektroemeter za analitiko stabilnih izotopov lahkih elementov - DELTA Q</t>
  </si>
  <si>
    <t>DELTA Q Isotope Ratio Mas Spectrometer</t>
  </si>
  <si>
    <t>P_XXI_142</t>
  </si>
  <si>
    <t>Po predhodnem dogovoru. Kontakt: nives.ogrinc@ijs.si</t>
  </si>
  <si>
    <t>Equipment is available on demand. Please contact: nives.ogrinc@ijs.si</t>
  </si>
  <si>
    <t>Izbrani masni spektrometer predstavlja vrhunsko aparaturo za analitiko stabilnih izotopov, ki omogoča enostavno integracijo različnih avtomatiziranih sklopov za predpripravo in vbrizgavanje vzorca za analizo izotopske sestave H, C, N in O v številnih aplikacijah. Preparacijski sistemi vključujejo predkoncentrator za plinske vzorce (Gas Bench II, PreCon) in elementni analizator (EA IsoLink CN/OH), ki nam omogoča popolnoma avtomatiziran enotni sistem za analize C in N v trdih vzorcih s popolnim zgorevanjem »flush combustion« ter analize O in H z visoko temperaturno pretvorbo (»high temperature conversion« pri T do 1450 °C).</t>
  </si>
  <si>
    <t>The selected mass spectrometer represents a state-of-the-art instrument for stable isotope analysis that enables easy integration of various automated sample preparation and injection assemblies for the analysis of H, C, N and O isotopic composition in a wide range of applications. The preparation systems include a preconcentrator for gas samples (Gas Bench II, PreCon) and an elemental analyzer (EA IsoLink CN/OH), which allows us a fully automated single system for C and N analysis in solid samples with complete "flush combustion" and O and H analyzes with high temperature conversion ("high temperature conversion" at 1450 °C).</t>
  </si>
  <si>
    <t xml:space="preserve">GREGOR PRIMC </t>
  </si>
  <si>
    <t xml:space="preserve">Dvoprekatni previjalni plazemski reaktor </t>
  </si>
  <si>
    <t>Two-stage rewinding plasma reactor</t>
  </si>
  <si>
    <t>P_XXI_144</t>
  </si>
  <si>
    <t>Uporaba opreme je po dogovoru. Gre za opremo, ki potrebuje znanja za rokovanje s plazemskim reaktorjem, nameščanjem elektrod in pravilno nameščanje obdelovancev za neskončno previjanje skozi plinsko plazmo. Krijejo se stroški operaterja in materialni stroški: plin, elektrode, hlajenje. Kontakt gregor.primc@ijs.si.</t>
  </si>
  <si>
    <t>Use of equipment is by arrangement. This is equipment that requires skills in handling the plasma reactor, installing electrodes and correctly positioning the workpieces for endless plasma gas rewinding. Operator and material costs are covered: gas, electrodes, cooling. Contact gregor.primc@ijs.si.</t>
  </si>
  <si>
    <t>Omogoča obdelavo neskončnih materialov na previjanje (folije, papir, itd.) skozi plinsko plazmo pri nizkem tlaku v kapacitivni ali induktivni konfiguraciji plazemske sklopitve. Omogoča tudi sprejanje prekurzorjev v samo plazmo ali na že obdelano površino.</t>
  </si>
  <si>
    <t>It enables the processing of continuous rewindable materials (film, paper, etc.) through a gas plasma at low pressure in a capacitive or inductive plasma coupling configuration. It also allows precursors to be sprayed into the plasma itself or onto an already treated surface.</t>
  </si>
  <si>
    <t>L2-50052</t>
  </si>
  <si>
    <t>Prof. dr. Alenka Vesel, Izr. prof. dr. Rok Zaplotnik, Jernej Ekar</t>
  </si>
  <si>
    <t>L1-50007</t>
  </si>
  <si>
    <t>Prof. dr. Miran Mozetič, doc. dr. Gregor Primc</t>
  </si>
  <si>
    <t xml:space="preserve">ŠPELA KUNEJ </t>
  </si>
  <si>
    <t xml:space="preserve">Laboratorijske zaščitne, sušilne komore in površine s pripadajočo opremo </t>
  </si>
  <si>
    <t>Laboratory protective, drying chambers and surfaces with associated equipment</t>
  </si>
  <si>
    <t>P_XXI_145</t>
  </si>
  <si>
    <t>Oprema je dostopna raziskovalcem na nacionalni, industrijski in mednarodni ravni. Za povpraševanje se obrnite na elektronski naslov: spela.kunej@ijs.si.</t>
  </si>
  <si>
    <t>The equipment is accessible to national, industrial, and international researchers. To make inquiries, please contact the following email address: spela.kunej@ijs.si.</t>
  </si>
  <si>
    <t>Suha komora MBraun LabMaster je zasnovana za vzdrževanje inertne atmosfere s kisikom in ravnjo vlage pod 1 ppm.</t>
  </si>
  <si>
    <t>The MBraun LabMaster glove box is designed to maintain an inert atmosphere with oxygen and moisture levels below 1ppm, ensuring enhanced safety. Digestories that feature "PREGL FUME BLOCK SYSTEM" technology offer improved safety and energy efficiency when handling strong acids and bases. Additionally, the laboratory is equipped with protective equipment such as drying chambers and surfaces to ensure the safe handling of reagents and solvents, facilitating efficient research.</t>
  </si>
  <si>
    <t xml:space="preserve">75111 
75159 
75409 
75533 
75506 
75507 
75509 
75508 
75537 
75581 
75605 </t>
  </si>
  <si>
    <t>SREČO DAVOR ŠKAPIN</t>
  </si>
  <si>
    <t>Impedančni analizator in pripadajoča oprema za dielektrično spektroskopijo</t>
  </si>
  <si>
    <t>Impedance analyzer with a dielectric measurement kit</t>
  </si>
  <si>
    <t>P_XXI_146</t>
  </si>
  <si>
    <t>Oprema je dostopna raziskovalcem IJS po predhodnem dogovoru (david.fabijan@ijs.si)</t>
  </si>
  <si>
    <t>The equipment is available to JSI researchers upon prior arrangement via email (david.fabijan@ijs.si)</t>
  </si>
  <si>
    <t>Merilnik impedance v območju 20Hz do 120MHz z možnostjo dodane enosmerne napetosti do ±40V. Primarno namenjen meritvam dielektričnih lastnosti makroskopskih materialov in tankih plasti. Možne tudi meritve kompleksnejših pasivnih vezij in mehkih vzorcev.</t>
  </si>
  <si>
    <t>Equipment for measuring impedance in the 20Hz to 120MHz range, with an option of a ±40V DC bias. Mainly intended for the research of bulk and thin film ceramics. Also applicable for work with more complex passive circuits as well as soft mater samples.</t>
  </si>
  <si>
    <t xml:space="preserve">MARJETA MAČEK KRŽMANC </t>
  </si>
  <si>
    <t xml:space="preserve">Analiza plinov pri razvoju materialov za proizvodnjo zelene elektrike in za toplotno izolacijo s pripadajočo opremo </t>
  </si>
  <si>
    <t>Analysis of gases in the development of materials for the production of green electricity and for thermal insulation with associated equipment</t>
  </si>
  <si>
    <t>P_XXI_147</t>
  </si>
  <si>
    <t>Oprema se nahaja v laboratoriju Odseka za raziskave sodobnih materialov K-9 (pritličje). Opremo lahko uporabljajo samo usposobljeni uporabniki. Opremo je potrebno rezervirati.</t>
  </si>
  <si>
    <t>The equipment is located in the laboratory of Advanced Materials department K-9 (ground floor). The equipment can be used only by qualified users. The equipment usage must be reserved.</t>
  </si>
  <si>
    <t>Za napredno karakterizacijo materialov za pridobivanje trajnostne energije in trajnostnih izolativnih materialov imamo vzpostavljen naslednji sklop metod. Sistema za pridobivanje zelenega vodika s fotokatalitskim in s fotoelektrokemijskim procesom vključujeta: Sončni simulator (Xenon z AM 1.5G filtrom), fotokatalitsko ali fotoelektrokemijsko celico, ki sta povezani s plinskim kromatografom, s katerim lahko kvantitativno določamo plinaste produkte. Plinski kromatograf uporabljamo tudi za določitev sestave plinov v penjenem steklu, medtem ko njegovo gostoto (v trdni ali praškasti obliki) določamo s plinskim piknometrom.</t>
  </si>
  <si>
    <t>We have established the following set of methods for the advanced characterisation of materials for producing sustainable energy sources and sustainable insulating materials. The systems for obtaining green hydrogen by photocatalytic or photoelectrochemical processes include a solar simulator (Xenon with AM 1.5G filter), a photocatalytic or photoelectrochemical cell connected to a gas chromatograph, which can be used for quantitative determination of evolved gaseous products. A gas chromatograph is also used to determine the composition of gases in foamed glass, while its density (in solid or powder form) is determined with a gas pycnometer.</t>
  </si>
  <si>
    <t xml:space="preserve">74413 
75395 
75535 
75468 
75601 </t>
  </si>
  <si>
    <t xml:space="preserve">GREGOR DOLANC </t>
  </si>
  <si>
    <t xml:space="preserve">Oprema za raziskave in aplikacije na področju tehnologije vodenja </t>
  </si>
  <si>
    <t>P_XXI_148</t>
  </si>
  <si>
    <t>The equipment is available upon prior agreement (gregor.dolanc@ijs.si)</t>
  </si>
  <si>
    <t>Oprema za raziskave in aplikacije na podroèju tehnologije vodenja</t>
  </si>
  <si>
    <t xml:space="preserve">74312 
75001 
75252 
75611 
75612 
75585 
75584 
75583 </t>
  </si>
  <si>
    <t>ADAM C. MC DONNELL</t>
  </si>
  <si>
    <t xml:space="preserve">Sistem za določanje maksimalne aerobne in anaerobne zmogljivosti </t>
  </si>
  <si>
    <t>System for the measurement of maximal aerobic and anaerobic capacity</t>
  </si>
  <si>
    <t>P_XXI_149</t>
  </si>
  <si>
    <t>Oprema se nahaja na odseku E1. Uporaba s strani zunanjih RO je možna po predhodnem dogovoru, odvisno od trenutnega poteka razsikav. Za dostop je potrebno kontaktirati skrbnika (adam.mcdonnell@ijs.si).</t>
  </si>
  <si>
    <t>The equipment is located at the department E1. Use by external ROs is possible by prior arrangement, depending on the current course of research. To gain access, it is necessary to contact the caretaker (adam.mcdonnell@ijs.si).</t>
  </si>
  <si>
    <t>Sistem za določanje maksimalne aerobne in aneraobne zmogljivosti sestavljata Cosmedov presnovni voziček Quark in ergometer. Cosmed je opremljen z EKG, SpO2 in obraznimi maskami ter presnovno kapuco, kar omogoča merjenje porabe kisika in proizvodnje ogljikovega dioksida med mirovanjem, submaksialno vadbo in maksimalno aerobno vadbo. Ergometer je nastavljiv in omogoča vadbeni upor od 0 do 3 000 W.</t>
  </si>
  <si>
    <t>The system for determining maximal aerobic and aneraobic capacity is comprised of a Cosmed Quark metabolic cart and a lode ergometer. The cosmed comes equiped with ECG, SpO2 and facemasks and a metabolic hood, allowing for the measurement of oxygen consumption and carbon dioxide produuction during rest, suubmaxial exercise and maximal aerobic exericse. The lode cycle ergometer is fully adjustable and provides an exercise resistance from 0 to 3000W.</t>
  </si>
  <si>
    <t>ANDREJ FILIPČIČ</t>
  </si>
  <si>
    <t>Nadgradnja distribuiranega računskega vozlišča SiGNET Tier-2</t>
  </si>
  <si>
    <t>UPGRADING THE DISTRIBUTED CALCULATION NODE SiGNET Tier-2 </t>
  </si>
  <si>
    <t>P_XXI_150</t>
  </si>
  <si>
    <t>Dostop do opreme je usklajen s pravili dostopa konzorcija SLING in mednarodne kolaboracije WLCG. Do opreme lahko dostopajo vsi uporabniki, ki imajo veljaven certifikat (npr na ijs IJS SIGNET-CA) in so člani ustrezne virtualne organizacije v okviru SLING ali WLCG. The access is then automated.</t>
  </si>
  <si>
    <t>THe access to the equipment is set up according to the access rules of the SLING Consortium and the WLCG international Collaboration. Access is granted to every user, who has a valid certificate (e.g. SIGNET-CA at JSI) and are members of an appropriate virtual organisation in the SLING or WLCG framework. The access is then automated.</t>
  </si>
  <si>
    <t>Distribuirano računsko vozlišče SIGNET je kot gruča vrste Tier-2 vključena v WLCG (torej Worldwide LHC Computing Grid), mednarodno kolaboracijo, ki je zadolžena za računske kapacitete pri obdelavi in analizi podatkov eksperimentov v fiziki delcev, primarno na Velikem hadronskem trkalniku LHC, pa tudi drugih, npr. Belle II v KEK na Japonskem.</t>
  </si>
  <si>
    <t>The distributed calculation node SIGNET is as a TIer-2 cluster included in WLCG (i.e. the Worldwide LHC Computing Grid), the internationa collaboration, which is responsible for the computing resources in data processing and analysis for particle physics experiments, primarily at the Large Hadron Collider LHC, but also others, such as Belle II at KEK in Japan.</t>
  </si>
  <si>
    <t>ERIK ZUPANIČ</t>
  </si>
  <si>
    <t xml:space="preserve">Nadgradnja nizkotemperaturnega vrstičnega tunelskega mikroskopa z mikroskopom na atomsko silo </t>
  </si>
  <si>
    <t>Upgrade of low-temperature scanning tunneling microscope with atomic-force microscope</t>
  </si>
  <si>
    <t>P_XXI_151</t>
  </si>
  <si>
    <t>Dostop je možen v dogovoru z vodjo Laboratorija za vrstični tipalno mikroskopijo (Erik Zupanič, erik.zupanic@ijs.si), kot je navedeno na domači strani laboratorija. Prioriteto pri dostopu do raziskovalne opreme imajo sodelavci Laboratorija za vrstično tipalno mikroskopijo .Za raziskovalce z javnih raziskovalnih zavodov in javnih univerz, bo uporaba v okviru skupnih projektov (tudi neformalnih sodelovanj) brezplačna. Za vsa sodelovanja z gospodarstvom pa se bomo držali pravil, zapisanih v "Pravila za oblikovanje cen za uporabo raziskovalne opreme, obveščanje in poročanje o uporabi raziskovalne opreme" št. 007-5/2023-1 z dne 3. 5. 2023.</t>
  </si>
  <si>
    <t>Access is possible by appointment with the Head of the Laboratory for Scanning Probe Microscopy (Erik Zupanič, erik.zupanic@ijs.si), as indicated on the homepage of the laboratory. Priority for access to research equipment is given to the collaborators of the Laboratory for Scanning Probe Microscopy. For researchers from public research institutions and public universities, use will be free of charge in the context of joint projects (including informal collaborations). For all collaborations with industry, we will follow the rules set out in the "Rules on pricing for the use of research equipment, notification and reporting on the use of research equipment" No 007-5/2023-1 of 3.5.2023.</t>
  </si>
  <si>
    <t>Raziskovalna oprema bo edina v Sloveniji omogočila hkratne energijsko in prostorsko visokoločljive meritve tunelskega toka in sile med konico in površino v ultra visokem vakuumu pri nizkih temperaturah in s tem razločevanje med lokalno elektronsko gostoto in strukturo površine, ki ju sicer ne bi bilo mogoče razločiti. Prav tako tako bo edini mikroskop v Sloveniji, ki bo omogočal preiskave molekulskih struktur na različnih površinah pri pogojih ultravisokega vakuuma in kriogenih temperatur.</t>
  </si>
  <si>
    <t xml:space="preserve">The research equipment will be the only one in Slovenia to enable simultaneous high-energy and high-spatial resolution measurements of the tunneling current and the tip-surface force in ultra-high vacuum at low temperatures, and thus to distinguish between the local electron density and the surface structure, which would otherwise be impossible to resolve. It will also be the only microscope in Slovenia that will allow the investigation of molecular structures on different surfaces under ultra-high vacuum and cryogenic temperature conditions.  </t>
  </si>
  <si>
    <t xml:space="preserve">74447 
74664 
75510 
76324 </t>
  </si>
  <si>
    <t>3.6.1</t>
  </si>
  <si>
    <t xml:space="preserve">PETER JEGLIČ </t>
  </si>
  <si>
    <t xml:space="preserve">Laserski sistem za eksperimente s kubiti na osnovi Rydbergovih atomov cezija </t>
  </si>
  <si>
    <t>Laser system for experiments with qubits based on Rydberg cesium atoms</t>
  </si>
  <si>
    <t>P_XXI_153</t>
  </si>
  <si>
    <t>Raziskovalna oprema predstavlja nadgradnjo eksperimentalnega sistema za hlajenje in lovljenje atomov cezija, ki smo ga v zadnjih desetih letih razvijali in postavljali v Laboratoriju za hladne atome na Institutu “Jožef Stefan”. Ko bo nadgradnja v celoti zaključena (predvidoma septembra 2024), bo ta eksperimentalna oprema integrirana v obstoječ eksperimentalni sistem.
Prioriteto pri dostopu do raziskovalne opreme imajo sodelavci Laboratorija za hladne atome. Za raziskovalce z javnih raziskovalnih zavodov in javnih univerz, bo uporaba v okviru skupnih projektov (tudi neformalnih sodelovanj) brezplačna. Za sodelovanja z gospodarstvom se bomo držali pravil, zapisanih v "Pravila za oblikovanje cen za uporabo raziskovalne opreme, obveščanje in poročanje o uporabi raziskovalne opreme" št. 007-5/2023-1 z dne 3. 5. 2023.</t>
  </si>
  <si>
    <t>The research equipment represents an upgrade of the experimental system for cooling and trapping cesium atoms that we have developed and built over the last ten years in the Laboratory for cold atoms at the Jožef Stefan Institute. Once the upgrade is fully completed (expected by mid-2024), this experimental equipment will be integrated into the existing experimental system. 
Team members from the Laboratory for cold atoms will have priority access to the research equipment. For researchers from public research institutes and public universities, use will be possible via joint projects (including informal collaboration) and is free of charge. For collaborations with industry, we will adhere to the rules outlined in the "Pravila za oblikovanje cen za uporabo raziskovalne opreme, obveščanje in poročanje o uporabi raziskovalne opreme", No. 007-5/2023-1 dated May 3, 2023.</t>
  </si>
  <si>
    <t>Laserski sistem za eksperimente s kubiti na osnovi Rydbergovih atomov cezija omogoča širok spekter novih raziskav in razvoja, ki je bil do zdaj nedostopen:
- Razvoj kvantnega računalništva z ansambli hladnih atomov, kjer vsak ansambel predstavlja en kubit.
- Razvoj hitre in zanesljive priprave kubitov v poljubni superpoziciji stanj 0 in 1.
- Razvoj hitre metode za branje kubitov.
- Raziskovanje fizike Rydbergovih atomov in uporaba mehanizma Rydbergove blokade v kvantnih napravah.
- Možnost uporabe laserskega sistema tako za manipulacijo kubitov na osnovi ansamblov hladnih atomov kot tudi za posamezne atome.</t>
  </si>
  <si>
    <t>The laser system for experiments with qubits based on Rydberg cesium atoms enables a broad spectrum of new research and development that was previously inaccessible:
- Development of quantum computers with ensembles of cold atoms, where each ensemble represents a qubit.
- Development of a fast and reliable preparation of qubits in arbitrary superposition states of 0 and 1.
- Development of a fast method for reading out qubits.
- Research into the physics of Rydberg atoms and the application of the Rydberg blockade mechanism in quantum devices.
- The possibility of using the laser system for the manipulation of qubits based on ensembles of cold atoms as well as for individual atoms.</t>
  </si>
  <si>
    <t xml:space="preserve">74905 
75392 
75470 
75944 </t>
  </si>
  <si>
    <t>6.4.7</t>
  </si>
  <si>
    <t xml:space="preserve">SABINA MARKELJ </t>
  </si>
  <si>
    <t xml:space="preserve">Sistem za skeniranje ionskega žarka </t>
  </si>
  <si>
    <t>Ion beam scanning system</t>
  </si>
  <si>
    <t>P_XXI_154</t>
  </si>
  <si>
    <t>Uporabniki bodo lahko dostopali do opreme tako, da bodo predlagali, kaj bi zeleli implatirati ali obstreljevati. Način kontaktiranja je preko elektronskega sporočila sabina.markelj@ijs.si.</t>
  </si>
  <si>
    <t>Users will be able to access the equipment by proposing what they would like to implant or irradiate. The method of contact is via e-mail sabina.markelj@ijs.si.</t>
  </si>
  <si>
    <t>To je sistem za skeniranje ionskega žarka , ki je v osnovi elektrostatsko lečje in omogoča skeniranje in tako enakomerno nanašanje ionskega žarka po ravnih vzorcih. Zasnovan je za zelo enakomerno implantacijo ionskega žarka z MeV energijami preko velikega ciljnega območja. To nam omogoča homogeno obstreljevanje vzorcev z MeV ioni in s tem kreacijo poškodb v kristalni rešetki.</t>
  </si>
  <si>
    <t>The ion beam scanning system is based on electrostatic lenses and enables uniform scanning of the MeV ion beam over flat samples. It is designed for highly uniform ion beam implantation at MeV energies over large target area. This allows us to homogeneously irradiate the samples with MeV ions and thus creating damage in the crystal lattice.</t>
  </si>
  <si>
    <t xml:space="preserve">BORIS ROGELJ </t>
  </si>
  <si>
    <t>Spining disk naprava</t>
  </si>
  <si>
    <t>Spinning disc device</t>
  </si>
  <si>
    <t>P_XXI_155</t>
  </si>
  <si>
    <t xml:space="preserve">Oprema je dostopna odsekom IJS in zunanjim uporabnikom po predhodnem dogovoru (Boris.Rogelj@ijs.si) in znotraj delovnega časa. Opremo lahko uporabljajo le usposobljeni operaterji. Možnost brezplačne uporabe v primeru izvajanja skupnih RR projektov in možnost uporabe po ceniku IJS. </t>
  </si>
  <si>
    <t>The equipment is available to IJS departments and external users by prior arrangement (contact Boris.Rogelj@ijs.si) within the working hours. The equipment can be used only by trained operators. The possibility of free use is offered in case of joint RR project, otherwise the use is charged according to the JSI price list.</t>
  </si>
  <si>
    <t xml:space="preserve">Spining disk omogoča "live cell imaging", mikroskopske analize živih nativnih vzorcev. Zaradi zmanjšanega navzkrižnega zajemanja signala med luknjicami vrtečega diska (Nipkow disk),  je mogoč jasen zajem slike signalov monoslojev in debelejših bioloških vzorcev (tkivne rezine, sferoidi ali organoidi). Vrteči disk je osnovan za zajem večjega vidnega polja (FOV). Izboljšani vgrajeni mehanizem naprave omogoča premike diskov v optični poti na način, da je omogočena zelo hitra in lahka konfokalna in ne-konfokalna projekcija slik s fluorescenco in faznim kontrastom. Zaradi vhodov in sistema sočasnega zajemanja signalov z dvema kamerama omogoča uporabo različnih kombinacij barvil v nativnih vzorcih in opazovanje skozi daljše časovno obdobje brez foto-bledenja. </t>
  </si>
  <si>
    <t>Spinning disk enables "live cell imaging", microscopic analysis of living native samples. Due to the reduced cross-capture of the signal between the holes of the spinning disk (Nipkow disk), clear image capture of the signals of monolayers and thicker biological samples (tissue slices, spheroids or organoids) is enabled. The spinning disk is designed to capture a larger field of view (FOV). The improved built-in mechanism of the device enables the movements of the discs in the optical path in such a way that a very fast and easy confocal and non-confocal projection of images with fluorescence and phase contrast is enabled. Thanks to the enabled inputs and the system of simultaneous capture of signals with two cameras, it allows for the use of combinations of dyes in native samples and bservation over a longer period of time without photo-fading.</t>
  </si>
  <si>
    <t>J3-4503</t>
  </si>
  <si>
    <t>J7-4420</t>
  </si>
  <si>
    <t>Aleš Berlec</t>
  </si>
  <si>
    <t>J4-4555</t>
  </si>
  <si>
    <t>Jerica Sabotič</t>
  </si>
  <si>
    <t xml:space="preserve">HELENA MOTALN </t>
  </si>
  <si>
    <t xml:space="preserve">Motoriziran mikroskop z laser HW autofocus in live imaging komoro </t>
  </si>
  <si>
    <t>Motorized microscope with laser HW autofocus and live imaging chamber</t>
  </si>
  <si>
    <t>P_XXI_156</t>
  </si>
  <si>
    <t>Oprema je dostopna odsekom IJS in zunanjim uporabnikom po predhodnem dogovoru (Helena.Motaln@ijs.si) in znotraj delovnega časa. Opremo lahko uporabljajo le usposobljeni operaterji. Možnost brezplačne uporabe v primeru izvajanja skupnih RR projektov in možnost uporabe po ceniku IJS.</t>
  </si>
  <si>
    <t>The equipment is available to IJS departments and external users by prior arrangement (contact Helena.Motaln@ijs.si) within the working hours. The equipment can be used only by trained operators. The possibility of free use is offered in case of joint RR project, otherwise the use is charged according to the JSI price list.</t>
  </si>
  <si>
    <t>Motoriziran mikroskop s poudarkom na kompletno motoriziranem krmiljenju in laserskem autofokus sistemu, ki z uporabo dveh kamer za sočasen zajem signala v izjemno kratkih (milisekundnih intervalih) omogoča analizo dinamičnih procesoc v celicah, tkivih in bakterijskih biofilmih. Te je možno vzdrževati v in vivo pogojih v posebni komori direktno na mikroskopu, skozi celotno eksperimentalno obdobje. Pri tem poleg temperature in automatskega prilagajanja autofocusa objektivov sistem omogoča tudi nadzor atmosferskega mikrookolja zrak/CO2. Sistem z uporabo fluorescentnega vira svetlobe omogoča analizo strukturnih komponent celic, študij dinamičnih procesov in lokalizacijo molekul na znotrajceličnem nivoju.</t>
  </si>
  <si>
    <t>A motorized microscope with an emphasis on fully motorized control and a laser autofocus system that, by using two cameras for simultaneous signal capture in extremely short (millisecond intervals), enables the analysis of dynamic processes in cells, tissues and bacterial biofilms. These can be maintained under in vivo conditions in a special chamber directly on the microscope, throughout the entire experimental period. In addition to the temperature and automatic adjustment of the autofocus of the lenses, the system also allows control of the atmospheric microenvironment air/CO2. The system, using a fluorescent light source, enables the analysis of structural components of cells, the study of dynamic processes and the localization of molecules at the intracellular level.</t>
  </si>
  <si>
    <t>Stanislav Vrtnik</t>
  </si>
  <si>
    <t>Sistem za pripravo in shranjevanje vzorcev v
visokem vakuumu</t>
  </si>
  <si>
    <t>System for sample preparation and storage in high vacuum</t>
  </si>
  <si>
    <t>P_XXII_004</t>
  </si>
  <si>
    <t>Za dostop do raziskovalne opreme se je potrebno dogovoriti z operaterji in skrbnikom opreme, ki se jih lahko kontaktira preko elektorske pošte na stane.vrtnik@ijs.si ali primoz.kozelj@ij.si oz. se jih obišče v laboratoriju, kjer se oprema nahaja. Dogovori se, kdaj bo oprema na voljo za uporabo, koliko časa bo potrebno za izvedbo eksperimenta oz. se v primeru zasedenosti dogovori za vrstni red uporabe. Večina priprav vzorcev oz. meritev je lahko gotova v zelo kratkem času (meritev mase, ultrazvočno varjenje) in se ne pričakuje čakanje na uporabo, nekatere pa lahko trajajo več dni, kot je pri rezanju vzorcev z žično žago in je za to potreben dogovor za vrstni red uporabe. Visok vakuum, kjer so shranjeni vzorci, deluje neprekinjeno 24/7 in se lahko vzorce doda kadarkoli s predhodno najavo.</t>
  </si>
  <si>
    <t>To access the research equipment, it is necessary to contact the operators and the equipment manager, who can be reached via email at stane.vrtnik@ijs.si or primoz.kozelj@ijs.si, or by visiting them in the laboratory where the equipment is located. The availability of the equipment and the time required to carry out the experiment will be checked. In case of overlapping schedules with multiple users, a queue for usage will be established. Most preparations and measurements can be completed in a very short time (such as mass measurement or using a wire bonder) and no waiting is expected for use, while others may take several days, such as cutting samples with a wire saw. High-vacuum storage operates 24/7, and additional samples can be added with prior notice.</t>
  </si>
  <si>
    <t>Oprema je namenjena za pripravo vzorcev za fizikalne meritve in za raziskave površine. Vzorce se lahko razreže na željene dimenzije (sistem je primere za vzorce velikosti nekaj milimetrov), se jim natančno določi maso (do natančnosti 0.1 mikrograma) in se na njih naredi električne kontakte z ultrazvočnim varilcem (wire bonder). Vzorce se lahko shrani v visokem vakuumu, kar omogoča, da občutljivi vzorci na zrak ne oksidirajo in reagirajo z vlago. Sistem je primeren tudi za pripravo vzorcev za elektronsko mikroskopijo (SEM, TEM, EDS, itd.). Možna je tudi izvedba eksperimentov in izvajanje merskih metod, kjer je potrebno natančno določiti  maso vzorcev oz. imajo vzorci zelo majhno maso. Ultrazvočni varilec (wire bonder) se lahko uporablja v elektroniki za izdelavo električnih povezav oz. za povezovanje elektronskih čipov s podnožjem.</t>
  </si>
  <si>
    <t>The equipment is intended for samples preparation for physical measurements and surface research. Samples can be cut to desired dimensions (the system is intended for sample sizes of few millimeters), their masses can be accurately determined (with precision up to 0.1 micrograms), and electrical contacts can be made using a wire bonder. The samples can be stored in high vacuum, which prevents sensitive samples from oxidizing or reacting with moisture in the air. The system is also suitable for preparing samples for electron microscopy (SEM, TEM, EDS, etc.). It is also possible to conduct experiments and apply measurement methods where precise determination of sample mass is required or when the samples have very small masses. The wire bonder can also be used in electronics to create electrical connections or to bond electronic chips to chip carrier.</t>
  </si>
  <si>
    <t>77644 
77471 
77115 
77200</t>
  </si>
  <si>
    <t>N1-0330</t>
  </si>
  <si>
    <t>S. Vrtnik</t>
  </si>
  <si>
    <t>Z. Jagličić</t>
  </si>
  <si>
    <t>A. Hassanien</t>
  </si>
  <si>
    <t>Peter
Jeglič</t>
  </si>
  <si>
    <t>Optična pinceta za lovljenje in
manipulacijo hladnih Rydbergovih atomov</t>
  </si>
  <si>
    <t>Optical tweezer for trapping and manipulation of cold Rydberg atoms</t>
  </si>
  <si>
    <t>P_XXII_027</t>
  </si>
  <si>
    <t>Raziskovalna oprema predstavlja pomembno nadgradnjo eksperimentalnega sistema za hlajenje in lovljenje atomov cezija, ki smo ga v zadnjih dvanajstih letih razvijali in postavljali v Laboratoriju za hladne atome na Institutu “Jožef Stefan”. Nadgradnja bo v celoti zaključena predvidoma poleti 2025. Prioriteto pri dostopu do raziskovalne opreme imajo raziskovalci in sodelavci Laboratorija za hladne atome. Za raziskovalce z javnih raziskovalnih zavodov in javnih univerz bo uporaba v okviru skupnih projektov (tudi neformalnih sodelovanj) brezplačna. Še naprej bomo usposabljali in izobraževali zainteresirane študente in predvsem mlajše raziskovalce brez predhodnih izkušenj. Za sodelovanja z gospodarstvom se bomo držali pravil, zapisanih v "Pravila za oblikovanje cen za uporabo raziskovalne opreme, obveščanje in poročanje o uporabi raziskovalne opreme” št. 007-5/2023-1 z dne 3. 5. 2023.</t>
  </si>
  <si>
    <t>The research equipment is a significant upgrade to the experimental system for cooling and trapping cesium atoms, which we have developed and built over the past twelve years in the Laboratory for cold atoms at the Jožef Stefan Institute. The upgrade will be fully completed by summer 2024. Team members and collaborators of the Laboratory for Cold Atoms will have priority access to the equipment. Researchers from public research institutes and universities can use it through joint projects (including informal collaborations) free of charge. We will continue training and educating interested students and early-career researchers without prior experience. For industry collaborations, we will follow the guidelines outlined in the document "Pravila za oblikovanje cen za uporabo raziskovalne opreme, obveščanje in poročanje o uporabi raziskovalne opreme" (No. 007-5/2023-1, dated May 3, 2023).</t>
  </si>
  <si>
    <t>Optična pinceta za lovljenje in manipulacijo hladnih Rydbergovih atomov omogoča širok spekter novih raziskav in razvoja, ki je bil do zdaj nedostopen: Možnost opazovanja oblaka atomov na mikrometrski skali. Implemetacijo metode za pripravo in detekcijo Rydbergovih atomov in s tem Rydbergovega kubita z oblakom atomov. Pripravo niza oblakov (ansamblov) atomov v multipleskiranih optičnih pasteh v poljubnih dvodimenzionalnih geometrijah. Razširitev metode za pripravo in detekcijo Rydbergovih atomov iz enega atomskega oblaka na niz več takšnih oblakov. Demonstracijo Rydbergove blokade med dvema ansambloma atomov in demonstracija dvokubitnih CNOT vrat. Izvedbo kutritnih logičnih vrat.</t>
  </si>
  <si>
    <t>Optical tweezer for trapping and manipulation of cold Rydberg atoms enables a broad spectrum of new research and development that was previously inaccessible: Detection of atomic clouds at the micrometer scale. Implementation of methods for preparing and detecting Rydberg atoms, enabling the realization of a Rydberg qubit within an atomic ensemble. Preparation of arrays of atomic clouds (ensembles) in multiplexed optical traps with arbitrary two-dimensional geometries. Extension of Rydberg atom preparation and detection methods from a single atomic cloud to multiple clouds. Demonstration of Rydberg blockade between two atomic ensembles and implementation of two-qubit CNOT gates. Demonstration of qutrit logic gates.</t>
  </si>
  <si>
    <t>Kristina
Žužek</t>
  </si>
  <si>
    <t>Analizator kisika, dušika in
vodika v anorganskih vzorcih</t>
  </si>
  <si>
    <t>Oxygen, nitrogen and hydrogen analyzer in solid samples</t>
  </si>
  <si>
    <t>P_XXII_063</t>
  </si>
  <si>
    <t>Zaradi enostavnosti uporabe je možnost upravljanja zainteresiranim uporabnikom izven odseka izvedljiva v kratkem roku. Popraševanja se naslovijo preko interentne strani odseka za nanostrukturne materiale, na odsečni internetni naslov (sabina.cintauer@ijs.si) ali direktno na odgovorno osebo Benjamin Podmiljšak (benjamin.podmiljsak@ijs.si). Po kratkem sestanku se opredeli ali je meritev na določenem vzorcu izvedljiva in kakšen ja časovnica za izvedbo meritve.</t>
  </si>
  <si>
    <t>Due to the simplicity of its operation, it is possible for interested users outside the department to begin using the instrument within a short time frame. Inquiries can be submitted via the Department of Nanostructured Materials website, by emailing the department contact (sabina.cintauer@ijs.si), or directly to the responsible person, Benjamin Podmiljšak (benjamin.podmiljsak@ijs.si). After a brief meeting, feasibility of the measurement on the specific sample and the timeline for conducting it will be determined.</t>
  </si>
  <si>
    <t>Oprema je za meritev vsebnosti kisika, dušika in vodika v trdnih delcih, v kosih ali prahovih. Možnost je tudi analiza v inertni atmosferi, da se prepreči kontaminacija le teh. Merilno območje:
o Območje kisika: 0,00005 do 50 mg (0,05 ppm do 5,0 % za vzorec 1 g)
o Razpon dušika: 0,00005 do 30 mg (0,05 ppm do 3,0 % za vzorec 1 g)
o Območje vodika: 0,0001 do 2,5 mg (0,1 ppm do 2500 ppm za vzorec 1 g)</t>
  </si>
  <si>
    <t>The equipment is used to measure the oxygen, nitrogen, and hydrogen content in solid samples, either in chunks or powders. Analyses can also be conducted under an inert atmosphere to prevent contamination. The measurement range is as follows:
o Oxygen range: 0.00005 to 50 mg (0.05 ppm to 5.0% for a 1 g sample)
o Nitrogen range: 0.00005 to 30 mg (0.05 ppm to 3.0% for a 1 g sample)
o Hydrogen range: 0.0001 to 2.5 mg (0.1 ppm to 2500 ppm for a 1 g sample).</t>
  </si>
  <si>
    <t>Nadgradnja računalniške
gruče po sistemu »na ključ«</t>
  </si>
  <si>
    <t>P_XXII_069</t>
  </si>
  <si>
    <t>Računalniška gruča z večjim številom jeder, namenjena izračunom, ki kjer lahko uporabimo paralelno računanje za pospešitev računanja. Nadgradnja gruče vsebuje 6 računskih vozlišč, ki vsebujejo po 2 x 32 jedrna procesorja in vsaj 1024 GB spomina in nov datotečni strežnik.</t>
  </si>
  <si>
    <t>Compute cluster with large number of CPU cores for simulations that can take advantage of parallel computing. Cluster upgrade consists of 6 nodes with 2 x 32 core processors and 1024 GB of memory and new file server.</t>
  </si>
  <si>
    <t>0,01 / jedro / uro</t>
  </si>
  <si>
    <t>Domen Kotnik</t>
  </si>
  <si>
    <t>Luka Leskovec</t>
  </si>
  <si>
    <t>Razširitev računske gruče z
rezinami za simulacije kvantnih sistemov</t>
  </si>
  <si>
    <t>Upgrading the computer cluster with compute nodes to simulate quantum systems</t>
  </si>
  <si>
    <t>P_XXII_100</t>
  </si>
  <si>
    <t>Vzpostavitev računske gruče za ab initio simulacije kvantnih in funkcionalnih
materialov</t>
  </si>
  <si>
    <t>Establishing a computing cluster for ab initio simulations of quantum and functional materials</t>
  </si>
  <si>
    <t>P_XXII_109</t>
  </si>
  <si>
    <t>Uporaba je možna po predhodnem dogovoru z vodjo odseka in skrbnika gruče (Matjaž Gomilšek, matjaz.gomilsek@ijs.si).</t>
  </si>
  <si>
    <t>Usage is possible upon prior agreement with the Department Head and the cluster Administrator (Matjaž Gomilšek, matjaz.gomilsek@ijs.si).</t>
  </si>
  <si>
    <t>Na računski gruči se izvajajo izračuni iz fizike trdne snovi, fizike mehke snovi in kvantne fizike. Primarno so to ab initio izračuni s teorijo gostotnih funkcionalov (density functional theory; DFT) in razširitvami le-teh na: časovno odvisne probleme, klasično molekularno dinamiko in kvantno molekularno dinamiko osnovano na potkovnih integralih. Drugo večje področje so izračuni optičnih lastnosti mehke snovi ter povezane simulacije.</t>
  </si>
  <si>
    <t>On the compute cluster calculations in condensed matter physics, soft matter physics, and quantum physics. Primarily, these are ab initio calculations based on density functional theory (DFT) and extensions of these to: time-dependent problems, classical molecular dynamics, and quantum molecular dynamics based on path integrals. The second main are are calculations of optical properties of soft matter and related simulations.</t>
  </si>
  <si>
    <t>Venkata Subba Rao Jampani</t>
  </si>
  <si>
    <t>Modularen polarizacijski mikroskopski sistem z integriranim laserskim konfokalnim skeniranjem in hitrim snemanjem pri šibki
svetlobi</t>
  </si>
  <si>
    <t>Modular polarization microscopy system with integrated laser confocal scanning and fast low-light imaging</t>
  </si>
  <si>
    <t>P_XXII_112</t>
  </si>
  <si>
    <t>Kontaktna oseba je dr. Venkata S. R. Jampani (vsrao.jampani@ijs.si) na IJS. Meritve izvajajo člani raziskovalne skupine. Zunanji uporabniki morajo prinesti vzorce materialov in lahko sodelujejo pri meritvah.</t>
  </si>
  <si>
    <t xml:space="preserve">The contact person is Dr. Venkata S. R. Jampani (vsrao.jampani@ijs.si) at JSI. Measurements are performed by members of the research group. External users need to bring samples of materials and can participate in the measurements.  </t>
  </si>
  <si>
    <t>Konfokalno slikanje fluorescentno označenih vzorcev. Najvišja stranska ločljivost, ki jo je mogoče doseči s konfokalnim skeniranjem, je približno 185 nm. Iste vzorce je mogoče istočasno slikati v transmisijskem in refleksijskem načinu brez funkcije konfokalnosti kot pri drugih običajnih mikroskopih.</t>
  </si>
  <si>
    <t xml:space="preserve">Confocal imaging of fluorescently labeled samples. The highest lateral resolution that can be achieved through confocal scanning is at about 185nm. The same samples can be simultaneously imaged in transmission and reflection mode without the confocality feature like any other regular microscope.  </t>
  </si>
  <si>
    <t>VSR Jampani</t>
  </si>
  <si>
    <t>N1-0400</t>
  </si>
  <si>
    <t>Barbara
Malič</t>
  </si>
  <si>
    <t>Oprema za karakterizacijo
termičnih in morfoloških
lastnosti materialov</t>
  </si>
  <si>
    <t>Equipment for characterization of thermal and morphological properties of materials</t>
  </si>
  <si>
    <t>P_XXII_122</t>
  </si>
  <si>
    <t>Oprema za karakterizacijo termičnih in morfoloških lastnosti materialov je instalirana na Odseku za elektronsko keramiko, Institut Jožef Stefan. Za opremo je zadolžena odgovorna oseba (raziskovalka ali raziskovalec), ki skrbi, da je oprema operativna, vzdrževana in redno servisirana. Oprema je dostopna uporabnikom, ki se glede časa in načina uporabe opreme dogovorijo z odgovorno osebo osebno, preko telefona ali e-maila.</t>
  </si>
  <si>
    <t>The equipment for the characterization of thermal and morphological properties of materials is installed at the Electronic Ceramics Department, Jožef Stefan Institute. The researcher responsible for the equipment ensures that it is operational, maintained and regularly serviced. The equipment is accessible to users who agree with the researcher-in-charge on the details of the analyses performed in person, by telephone, or by e-mail.</t>
  </si>
  <si>
    <t>Raziskovalna oprema je namenjena izvajanju analiz termičnih in morfoloških lastnosti materialov. Opremo za karakterizacijo termičnih lastnosti dispergiranih in volumenskih materialov sestavljajo trije sklopi: aparatura za simultano termično analizo (STA), ki je sklopljena s kvadropolnim masnim spektrometrom (MS) v temperaturnem območju od sobne temperature do 1600 °C ter diferenčni dinamični kalorimeter (DSC) za nizkotemperaturno območje od -180 °C do 650 °C. Sistem za karakterizacijo morfoloških lastnosti dispergiranih vzorcev – laserski granulometer omogoča meritve velikosti delcev v širokem območju velikosti od 10 nm do 4 mm na osnovi sipanja svetlobe.</t>
  </si>
  <si>
    <t>The equipment is dedicated to the characterization of thermal and morphological properties of materials. The equipment for the characterization of thermal properties of dispersed and bulk materials includes three modules: the equipment for simultaneous thermal analysis (STA) coupled with a quadrupole mass spectrometer in the temperature range from room temperature to 1600 °C and a differential dynamic calorimeter for the temperature range, from -180 °C do 650 °C. The equipment for the characterization of morphological properties of dispersed samples, the laser granulometer, enables measurements of particle size in a broad size range from 10 nm to 4 mm on the principle of light diffraction.</t>
  </si>
  <si>
    <t>Tomaž
Rijavec</t>
  </si>
  <si>
    <t>Rescaning konfokalni mikroskop za vizualizacijo bakterijskih tridimenzionalnih struktur (sistem RCM)</t>
  </si>
  <si>
    <t>Rescaning confocal microscope for visualization of bacterial threedimential structure (RCM system)</t>
  </si>
  <si>
    <t>P_XXII_144</t>
  </si>
  <si>
    <t>Oprema je namenjena za raziskovalno in razvojno dejavnost. Za delo z opremo so potrebna predhodna znanja, zato uporaba brez pomoči ustrezno kvalificiranega kadra ni možna (interni operater). Možni načini uporabe opreme so: (i) naročila storitev (ii) skupni raziskovalni projekti. Kontakti: biocolloid@ijs.si, o2-tajnistvo@ijs.si</t>
  </si>
  <si>
    <t>Oprema je namenjena raziskovalni in razvojni dejavnosti. Za delo z opremo so potrebna predhodna znanja, zato uporaba brez pomoči ustrezno kvalificiranega kadra ni možna (interni operater). Možni načini uporabe so: (i) naročila storitev (ii) skupni raziskovalni projekti. Kontakti: biocolloid@ijs.si, o2-tajnistvo@ijs.si</t>
  </si>
  <si>
    <t>Konfokalni mikroskop je primeren za vzporedno vizualizacijo fluorescentno označenih mikroskopskih struktur. Omogoča vizualizacijo petih oken vzbujanja/emisije v valovnih dolžinah VIS in NIR. Oprema je namenjena vizualizaciji označenih bakterijskih celic, agregatov ali biofilmov, označenih biomolekul ali materialov, označenih nanostruktur itd.</t>
  </si>
  <si>
    <t>Rescaning confocal microscope is suitable for simulteous visulaization of fluorescently labeled microscopic structures. It allows the visualization of five excitation/emission windows in VIS and NIR wavelengths. Equipment is purposed for visualization of labeld bacterial cells, aggregates or biofilms, labled biomolecules or materials, labeled nanostructures, etc.</t>
  </si>
  <si>
    <t>Sistem za napredno haptično teleoperacijo robotov za adaptivno sodelovanje s
človekom</t>
  </si>
  <si>
    <t>Advanced haptic teleoperation system for robots for adaptive human collaboration</t>
  </si>
  <si>
    <t>P_XXII_170</t>
  </si>
  <si>
    <t>Po predhodni najavi.</t>
  </si>
  <si>
    <t>With prior notice.</t>
  </si>
  <si>
    <t>Človekova motorična kontrola.</t>
  </si>
  <si>
    <t>Human motor control.</t>
  </si>
  <si>
    <t>Martin
Klanjšek</t>
  </si>
  <si>
    <t>NMR spektrometer za
magnetna polja do 9.4 T</t>
  </si>
  <si>
    <t>NMR spectrometer for magnetic fields up to 9.4 T</t>
  </si>
  <si>
    <t>P_XXII_196</t>
  </si>
  <si>
    <t>Uporabnik, ki si želi dostop do opreme, se mora glede tega dogovoriti s skrbnikom opreme (Martin Klanjšek, martin.klanjsek@ijs.si). Uporaba opreme je mogoča le ob pomoči in nadzoru raziskovalca iz raziskovalne skupine skrbnika opreme. Za uporabnike raziskovalnih skupin z javnih raziskovalnih zavodov in javnih univerz je uporaba v okviru raziskovalnih sodelovanj brezplačna. Delo, ki bo nastalo na podlagi takšnih raziskav, bo veljalo za skupno delo obeh raziskovalnih skupin, kar se bo odslikavalo tudi v skupnem avtorstvu morebitnih znanstvenih člankov, ki bodo nastali na podlagi takšnih raziskav. Za uporabnike iz gospodarstva se bomo držali pravil zapisanih v dokumentu »Pravila za oblikovanje cen za uporabo raziskovalne opreme, obveščanje in poročanje o uporabi raziskovalne opreme« (https://www.arrs.si/sl/infra/oprema/akti/pravila-cene-oprema-maj-23.asp).</t>
  </si>
  <si>
    <t>To access the equipment, a potential user should arrange this with the equipment administrator (Martin Klanjšek, martin.klanjsek@ijs.si). The use is possible only with the help and supervision of a researcher from the equipment administrator's research group. Users of research groups from public research institutes and public universities can use the equipment through research collaborations free of charge. The work generated on the basis of such research will be considered the joint work of both research groups, which will also be reflected in the joint authorship of any scientific articles stemming from such research. For users from the industry, we will adhere to the rules written in the document "Rules for pricing the use of research equipment, information and reporting on the use of research equipment" (https://www.arrs.si/sl/infra/oprema/akti/pravila-cene-oprema-maj-23.asp).</t>
  </si>
  <si>
    <t>NMR spektrometer za magnetna polja do 9.4 T je elektronski del sistema za meritve z jedrsko magnetno resonanco (NMR) v magnetnih poljih do 9.4 T. Spektrometer je namenjen predvsem raziskavam kvantnih materialov, ki jih opravljamo v naši raziskovalni skupini, se pravi kvantnih magnetov in nenavadnih superprevodnikov. Hkrati pa smo, kakor je veljalo doslej, odprti tudi za zanimive predloge raziskav materialov s strani drugi raziskovalnih skupin, tako v Sloveniji kot po svetu.</t>
  </si>
  <si>
    <t>NMR spectrometer for magnetic fields up to 9.4 T is the electronic part of the system for measurements using nuclear magnetic resonance (NMR) in magnetic fields up to 9.4 T. The spectrometer is intended primarily for study of quantum materials, which we carry out in our research group, namely quantum magnets and unusual superconductors. At the same time, as has been the case so far, we are also open to interesting proposals for materials research from other research groups, both in Slovenia and around the world.</t>
  </si>
  <si>
    <t>Boštjan
Jenčič</t>
  </si>
  <si>
    <t>Detektorji rentgenskih žarkov</t>
  </si>
  <si>
    <t>X-ray detectors</t>
  </si>
  <si>
    <t>P_XXII_201</t>
  </si>
  <si>
    <t xml:space="preserve">Dostop je možen v dogovoru z vodjo odseka, prof. dr. Primožem Peliconom (primoz.pelicon@ijs.si). Uporabniki bodo bodo pojasnili namen in cilje raziskav. </t>
  </si>
  <si>
    <t xml:space="preserve">Access will be available through the head of the department, prof. dr. Primož Pelicon (primoz.pelicon@ijs.si). Users will need to summarize the purpose and goals of their research. </t>
  </si>
  <si>
    <t>Detektorji rentgenskih žarkov omogočajo meritev energije in intenzitete rentgentskih žarkov. Ob vzbujanju elementov v vzorcu s protoni, ti elementi izsevajo karakteristične rentgenske žarke, katere je z detektorji moč zaznati in posledično analizirati sestavo preiskovanih tarč.</t>
  </si>
  <si>
    <t xml:space="preserve">X-ray detectors allow for measurement of energy and intensity of X-rays. During the bombardment of matter with protons, the atoms within the matter are excited and emit characteristic X-rays. These X-rays can be detected and analyzed with detectors, which leads to characterization of constituents of analyzed matter.  </t>
  </si>
  <si>
    <t>Sašo
Džeroski</t>
  </si>
  <si>
    <t>Oprema za razvoj in analizo
velikih jezikovnih modelov</t>
  </si>
  <si>
    <t>Equipment for the development and analysis of large language models</t>
  </si>
  <si>
    <t>P_XXII_232</t>
  </si>
  <si>
    <t xml:space="preserve">CPU and GPU servers for data preprocessing and development and testing of machine learning automation processes.	</t>
  </si>
  <si>
    <t xml:space="preserve">77889
77258
77961 
77838 
77068 
77963 
77972 
77225 
77962 
77964 
77965 
77970 
77971 
78006 
78007 
77243 </t>
  </si>
  <si>
    <t>Ana
Mitrović</t>
  </si>
  <si>
    <t>Bioreaktor za gojenje celic v
3D</t>
  </si>
  <si>
    <t>Bioreactor for cultivation of 3D cell cultures</t>
  </si>
  <si>
    <t>P_XXII_238</t>
  </si>
  <si>
    <t>Oprema se nahaja v celičnem laboratoriju odseka B3, IJS. Oprema ja dostopna raziskovalcem z IJS in zunanjim uporabnikom po predhodnem dogovoru (kontakt: ana.mitrovic@ijs.si) v času delovnih ur. Opremo lahko uporabljajo le uporabniki usposobljeni za delo z aparaturo in za delo v celičnem laboratoriju. Možnost brezplačne uporabe v primeru izvajanja skupnih RR projektov in možnost uporabe po ceniku IJS. Po nastavljenem poskusu delo na opremi poteka daljši čas.</t>
  </si>
  <si>
    <t>The equipment is located in the cell laboratory of B3 department, JSI. The equipment is available to researchers from JSI and external users by prior arrangement (contact: ana.mitrovic@ijs.si) within working hours. The equipment can be used only by users trained to work with the equipment and in the cell laboratory. The possibility of free use is offered in case of joint RR project, otherwise the use is charged according to the JSI price list. After experiment set up, the bioreactor is used for cultivation   for a longer period of time.</t>
  </si>
  <si>
    <t>Pridobljena oprema je bioreaktor za gojenje 3D celičnih agregatov (sferoidi, organoidi), ki zagotavlja konstantne pogoje in ustvarja okolje, ki spodbujajo rast, vzdrževanje in funkcionalnost večjih 3D struktur, ki posnemajo lastnosti in vivo tkiv. Bioreaktor je namenjen dolgotrajnemu gojenju kompleksnih 3D celičnih modelov, ki bi ustrezno posnemali patološke procese. Bioreaktor združuje CO2 inkubator z neodvisnimi bioreaktorskimi rotacijskimi sistemi za gojenje celičnih agregatov.</t>
  </si>
  <si>
    <t>The obtained equipment is bioreactor for 3D cell cultures (spheroids, organoids) that provides constant conditions and creates and environment which promotes the growth, maintenance and functionality of larger 3D structures that mimic the properties of in vivo tissues. The bioreactor is used for the long-term cultivation of complex 3D cell models that would adequately mimic pathological conditions. The bioreactor combines CO2 incubator with independent rotating bioreactor system for growing cell aggregates.</t>
  </si>
  <si>
    <t>Z3-50102</t>
  </si>
  <si>
    <t>J3-3071</t>
  </si>
  <si>
    <t>Ana Mitrović</t>
  </si>
  <si>
    <t>J3-60067</t>
  </si>
  <si>
    <t>Milica Perišič Nanut</t>
  </si>
  <si>
    <t>CRP/SVN24-01-International Centre for Genetic Engineering and Biology, LET (‘s) IMPACT</t>
  </si>
  <si>
    <t>Vasyl Shvalya</t>
  </si>
  <si>
    <t>Razpršilni večmerilnik za sub- nanodelce in biomolekule (Light-Scattering Multisizer for Sub-nano Particles and Biomolecules - SANSEI)</t>
  </si>
  <si>
    <t>Light-Scattering Multisizer for Sub-nano Particles and Biomolecules</t>
  </si>
  <si>
    <t>P_XXII_270</t>
  </si>
  <si>
    <t xml:space="preserve">Dynamic Light Scattering (DLS) oprema se uporablja za merjenje hidrodinamičnega premera nanopartiklov v suspenzijah s pomočjo analize nihanj svetlobnih signalov, ki nastanejo zaradi Brownovega gibanja.
Ta tehnologija omogoča hitro in natančno določanje velikostne distribucije delcev, kar je ključno pri karakterizaciji nanomaterialov.
S tem se spremlja stabilnost delcev, zaznava agregacija in oceni dispersija, kar je pomembno za zagotovitev kakovosti izdelkov.(ZetaSizer Ultra od Malvern Panalytical)
</t>
  </si>
  <si>
    <t>Dynamic Light Scattering (DLS) is used to determine the hydrodynamic diameter of nanoparticles by analyzing the fluctuations in light scattering due to their Brownian motion. It offers a rapid and non-invasive way to assess the size distribution and stability of nanoparticles in suspension. The technique is highly sensitive, allowing for the detection of subtle changes in particle size or the early stages of aggregation.  (ZetaSizer Ultra from Malvern Panalytical)</t>
  </si>
  <si>
    <t>P2-0056-20</t>
  </si>
  <si>
    <t>J2-4440</t>
  </si>
  <si>
    <t>J2-50066</t>
  </si>
  <si>
    <t>Oprema za vzbujanje plinskih razelektritev v
(sub)atmosferskem področju za sodobne raziskave materialov, sterilizacijo in pretvorbo plinov</t>
  </si>
  <si>
    <t>Equipment for excitation of gas discharges in the (sub)atmospheric region for modern materials research, sterilization and gas conversion</t>
  </si>
  <si>
    <t>P_XXII_273</t>
  </si>
  <si>
    <t>Oprema je običajno dostopna od ponedeljka do petka med 8:00 in 14:00. Za dogovor o uporabi se je potrebno dogovoriti z vodjo Odseka za tehnologijo površin prof. dr. Alenko Vesel..</t>
  </si>
  <si>
    <t>Equipment is usually available Monday through Friday between 8:00 and 14:00. It is necessary to talk about the use beforehand with the head of the Department of Surface Engineering prof. dr. Alenko Vesel..</t>
  </si>
  <si>
    <t>Raziskovalna oprema zapolnjuje vrzel v obstoječih tehnikah za obdelavo površin trdnih in tekočih materialov s plinsko plazmo, ki jo ustvarjamo v tlačnem območju med 30 in 1000 mbar.</t>
  </si>
  <si>
    <t>The research equipment fills a gap in existing techniques for treating the surfaces of solid and liquid materials with gas plasma, which is generated in a pressure range between 30 and 1000 mbar.</t>
  </si>
  <si>
    <t>L2-4487</t>
  </si>
  <si>
    <t>J2-4480</t>
  </si>
  <si>
    <t>L2-60147</t>
  </si>
  <si>
    <t xml:space="preserve">BORIS TURK </t>
  </si>
  <si>
    <t xml:space="preserve"> Kvadrupol-Orbitrap masni spektrometer sklopljen z LC</t>
  </si>
  <si>
    <t>Quadropole-Orbitrap mass spectrometer with LC</t>
  </si>
  <si>
    <t>P_XXI_120</t>
  </si>
  <si>
    <t>Oprema je dostopna za zunanje uporabnike. Kontaktna oseba prof.dr. Marko Fonović Marko.Fonovic@ijs.si</t>
  </si>
  <si>
    <t>Equipment is available for external users. Contact person prof. Marko Fonovic, PhD Marko.Fonovic@ijs.si</t>
  </si>
  <si>
    <t>Analiza proteinov v kompleksnih bioloških vzorcih.</t>
  </si>
  <si>
    <t>Protein analysis of complex biological samples.</t>
  </si>
  <si>
    <t>PR-02266</t>
  </si>
  <si>
    <t>MIRAN ČEH</t>
  </si>
  <si>
    <t xml:space="preserve">State-of-the-art FIB (Focused Ion Beam) </t>
  </si>
  <si>
    <t>State-of-the-art FIB (Focused Ion Beam)</t>
  </si>
  <si>
    <t>P_XXI_123</t>
  </si>
  <si>
    <t>Opremo lahko uporabljajo vsi kvalificirani operaterji IJS (tudi zunanji), ki so uspešmo zaključili postopek šolanja, ki ga organiziora Center za elektronsko mikroskopijo in mikroanalizo (CEMM). Operaterji z licenco dostopajo do FIB-a na podlagi rezervacij v on-lin rezervacijskem sistemu. Ker je FIB del infrastruktrunega centra CEMM in obenem deluje v okviru infrastrukturnega programa IJS, so termini uporabe operaterjev odvisnio od narave tematike raziskovalnega dela in internega sofinanciranja raziskovalne opreme.</t>
  </si>
  <si>
    <t>The equipment can be used by all qualified IJS operators (including external ones) who have successfully completed the training process organized by the Centre for Electron Microscopy and Microanalysis (CEMM). Licensed operators access the FIB based on reservations made through the on-line reservation system. Since the FIB is part of the CEMM infrastructure centre and operates within the IJS infrastructure program, the usage slots for operators depend on the nature of their research work and internal co-financing of research equipment.</t>
  </si>
  <si>
    <t>State-of-the-art FIB predstavlja kombinacijo vrstičnega elektronskega mikroskopa (SEM) in ionskega žarka in je v glavnem namenjen za pripravo tankih lamel za preiskave s presevno elektronsko mikroskopijo (TEM) oziroma za tehnike nanolitografije. Za pripravo tankih lamel je dodatno potrebna uporaba različnih plinov iz katerih se formirajo zaščitni filmi na površini vzorcev in mehansko manipulatorji za pritrditev narejenih tankih lamel na nosilce za TEM preiskave. FIB je nadalje opremljen tudi z ESD sistemom za kemijsko analizo preiskovanih vzorcev.</t>
  </si>
  <si>
    <t>The state-of-the-art FIB (Focused Ion Beam) system combines a scanning electron microscope (SEM) with an ion beam and is primarily used for the preparation of thin lamellae for transmission electron microscopy (TEM) analysis or for nanolithography techniques. For the preparation of thin lamellae, the use of various gases is required to form protective films on the surface of the samples, along with mechanical manipulators to attach the prepared thin lamellae to holders for TEM analysis. Additionally, the FIB is equipped with an ESD system for chemical analysis of examined samples.</t>
  </si>
  <si>
    <t xml:space="preserve">JANEZ KOVAČ </t>
  </si>
  <si>
    <t xml:space="preserve">XPS spektrometer za analizo površin in tankih plasti </t>
  </si>
  <si>
    <t>XPS spectrometer for analysis of surfaces and thin films</t>
  </si>
  <si>
    <t>P_XXI_152</t>
  </si>
  <si>
    <t>Uporaba opreme je možna za zunanje uporabnike po predhodnem dogovoru. Kontaktirati prof. dr. Janeza Kovača (janez.kovac@ijs.si, tel. 01 477 3403)</t>
  </si>
  <si>
    <t>Application for external users is possible, contact person prof. dr. Janez Kovač (janez.kovac@ijs.si, phone: 01 477 3403)</t>
  </si>
  <si>
    <t>XPS spektrometer omogoča analizo kemične sestave površin in tankih plasti, daje informacije o oksidacijskih stanjih elementov in vrsti kemične vezi ter globinske porazdelitve elementov v zelo tankih plasteh... Opremljen je rentgenskim izvorom na Al anodo, z UV izvorom in z ionsko puško na Ar-ione ter Ar-gruče. Premer rentgenskega žarka je 5 mikrometrov.</t>
  </si>
  <si>
    <t>The XPS spectrometer enables the analysis of the chemical composition of surfaces and thin films and provides information on the oxidation states of elements and the type of chemical bond, the depth distribution of elements in very thin layers... It is equipped with X-ray source from Al-anode, UPS source, an ion gun for Ar ions and Ar clusters. The diameter of the X-ray beam is 5 micrometers.</t>
  </si>
  <si>
    <t>Rok Pestotnik (16354)</t>
  </si>
  <si>
    <t>Oprema za razvoj in karakterizacijo senzorjev posameznih fotonov</t>
  </si>
  <si>
    <t>Equipment for the development and characterisation of single photon sensors</t>
  </si>
  <si>
    <t>P_XXIII_001</t>
  </si>
  <si>
    <t xml:space="preserve">Raziskovalna oprema omogoča  časovno natančne meritve posameRaziskovalna oprema je namenjena razvoju, karakterizaciji in validaciji ultrahitrih fotonskih detektorjev ter večkanalne bralne in časovno-merilne elektronike v izjemno nizkošumnem RF okolju. Omogoča natančne meritve časovne ločljivosti, šuma, linear­nosti, občutljivosti in stabilnosti novih detektorskih prototipov z uporabo femtosekundnega pulznega laserskega vira. Sistem omogoča nadzorovane optične meritve z referenčnimi fotodetektorji in natančno pozicioniranje vzorcev. Večkanalna elektronika bo omogočila sočasno zajemanje in analizo do 4096 kanalov s časovno ločljivostjo pod 100 ps. Infrastruktura je primerna za testiranje detektorjev in elektronike za aplikacije, kjer so zahtevani ultrahitri odzivi in visoka natančnost časovnih meritev.znih fotonov na območju ps. </t>
  </si>
  <si>
    <t>The research equipment is intended for the development, characterisation, and validation of ultrafast photon detectors and multichannel readout and timing electronics in an extremely low-noise RF environment. It enables precise measurements of time resolution, noise, linearity, sensitivity, and stability of new detector prototypes using a femtosecond pulsed laser source. The system supports controlled optical measurements with reference photodetectors and precise sample positioning. The multichannel electronics will allow simultaneous acquisition and analysis of up to 4096 channels with a time resolution below 100 ps. The infrastructure is suitable for testing detectors and electronics for applications requiring ultrafast response and high-precision timing measurements.</t>
  </si>
  <si>
    <t>https://www.ijs.si/ijsw/Znotraj%20hi%C5%A1e/Desno?action=AttachFile&amp;do=get&amp;target=ARIS_Evidenca_opreme_2025.xlsx</t>
  </si>
  <si>
    <t>J1-50229</t>
  </si>
  <si>
    <t>J1-70048</t>
  </si>
  <si>
    <t>J1-4358</t>
  </si>
  <si>
    <t>HE EIC Pathfinder PetVision Grant Agreement 101099896</t>
  </si>
  <si>
    <t>Jernej Fesel Kamenik (24264)</t>
  </si>
  <si>
    <t>Računski strežniki z grafičnimi procesnimi enotami</t>
  </si>
  <si>
    <t>Compute Servers with Graphical Processing Units</t>
  </si>
  <si>
    <t>P_XXIII_003</t>
  </si>
  <si>
    <t>79386, 79387, 79388, 79389, 79390, 79391, 79392, 79393</t>
  </si>
  <si>
    <t>Igor Križaj (412)</t>
  </si>
  <si>
    <t>Ultra visoko zmogljivi sistem za tekočinsko kromatografijo za masno spektroskopijo</t>
  </si>
  <si>
    <t>System for nano-flow ultra-high performance liquid chromatography for mass spectrometry (proteoElute UHPLC)</t>
  </si>
  <si>
    <t>P_XXIII_012</t>
  </si>
  <si>
    <t xml:space="preserve">proteoElute UHPLC je sklopljen z ESI-qTOF masnim spektrometrom in se uporablja za "top-down/bottom-up" kvalitativno in kvantitativno analizo proteinov v bioloških vzorcih. </t>
  </si>
  <si>
    <t xml:space="preserve">proteoElute UHPLC is coupled to ESI-qTOF mass spectrometer and is used for top-down/bottom-up qualitative and quantitative analysis of proteins in biological samples. </t>
  </si>
  <si>
    <t>Matjaž Kavčič (15648)</t>
  </si>
  <si>
    <t>Polprevodniški detektorji fotonov za napredne analize z ionskimi žarki</t>
  </si>
  <si>
    <t>Semiconductor X-ray and gamma detectors for advanced ion beam analysis</t>
  </si>
  <si>
    <t>P_XXIII_028</t>
  </si>
  <si>
    <t>Raziskovalna oprema se nahaja na Mikroanalitskem centru z ionskim pospeševalnikom, ki deluje v okviru Infrastrukturnega programa IJS. Oprema je instalirana na žarkovni liniji z zunanjim žarkom in je dostopna po predhodnem dogovoru. Kontakt preko e-pošte na naslov primoz.pelicon@ijs.si .</t>
  </si>
  <si>
    <t>Research equipment is located at the Microanalytical Center hosting an ion accelerator, which operates within the IJS Infrastructure Programme. The equipment is installed on the external-beam and is accessible by prior arrangement. Contact is available via email at primoz.pelicon@ijs.si .</t>
  </si>
  <si>
    <t>Oprema omogoča detekcijo izsevanih fotonov v energijskem območju rentgenskega sevanja in gama žarkov z visokim izkoristkom ter dobro energijsko ločljivostjo. Detekcijski sistem predstavlja osnovo za izvajanje meritev PIXE/PIGE v zunanji atmosferi pri vzbujanju s fokusiranim curkom pospešenih protonov, kar omogoča določanje ploskovne porazdelitve elementov v vzorcu z mikronsko natančnostjo.</t>
  </si>
  <si>
    <t>The equipment enables the detection of emitted photons in the energy range of X-ray radiation and gamma rays with high efficiency and good energy resolution. The detection system forms the basis for performing PIXE/PIGE measurements in an external atmosphere using excitation with a focused beam of accelerated protons, which allows mapping the areal distribution of elements in a sample with micrometer spatial resolution.</t>
  </si>
  <si>
    <t>127.5 (cena žarkovne ure na pospeševalniku)</t>
  </si>
  <si>
    <t>vključeni v ceno ure</t>
  </si>
  <si>
    <t>Miha Čekada (18271)</t>
  </si>
  <si>
    <t>Optični profilometer</t>
  </si>
  <si>
    <t>Optical profiler</t>
  </si>
  <si>
    <t>P_XXIII_035</t>
  </si>
  <si>
    <t>Po predhodnem dogovoru na naslov miha.cekada@ijs.si.</t>
  </si>
  <si>
    <t>Advance contact to the address miha.cekada@ijs.si.</t>
  </si>
  <si>
    <t xml:space="preserve">Optični profilometer je naprava za brezkontaktno ovrednotenje topografije trdnih površin. Poleg standardnih vzorcev omogoča tudi opazovanje predmetov kompleksnih oblik, kot so orodja in komponente z različnim stanjem površine: polirane, obrabljene, korodirane itd. Rezultat opazovanja vsebuje tako topografijo kot sliko v pravih barvah. </t>
  </si>
  <si>
    <t xml:space="preserve">The optical profiler is a device for non-contact evaluation of topography of solid surfaces. In addition to standard samples, allows the observation of complex-shaped objects, such as tools and components with diverse surface conditions: polished, worn, corroded, etc. The result of an observation contains both topography and a true-color image. </t>
  </si>
  <si>
    <t>Boris Rogelj (15813)</t>
  </si>
  <si>
    <t>Večnamenski čitalec mikroplošč</t>
  </si>
  <si>
    <t>Multifunctional microplate reader</t>
  </si>
  <si>
    <t>P_XXIII_036</t>
  </si>
  <si>
    <t>Dostop do opreme je možen po dogovoru. Kontakt: prof. dr. Boris Rogelj</t>
  </si>
  <si>
    <t xml:space="preserve">Access to equipment is possible by arrangement. Contact: Prof Dr Boris Rogelj </t>
  </si>
  <si>
    <t>Večmodularen čitalec mikrotitrskih plošč omogoča merjenje absorbance, fluorescence, časovno-odvisno merjenje fluorescence in luminiscence na mikrotitrskih ploščah različnih formatov. Čitalec mogoča kontrolo temperature od sobne temperature do 42 °C. Za neprekinjeno merjenje plošč s pokrovom omogoča avtomatsko odpiranja pokrova med samim inkubiranjem oz. pred meritvijo.</t>
  </si>
  <si>
    <t>The modular microtiter plate reader enables measurements of absorbance, fluorescence, time-resolved fluorescence, and luminescence on microtiter plates of various formats. The reader allows temperature control from room temperature to 42 °C. For continuous measurement of plates with lids, it enables automatic lid opening during incubation or before measurement.</t>
  </si>
  <si>
    <t>Dušan Turk (4988)</t>
  </si>
  <si>
    <t>Večfunkcijski čitalec mikrotitrskih plošč</t>
  </si>
  <si>
    <t>TECAN SPARK microplate multimode reader</t>
  </si>
  <si>
    <t>P_XXIII_042</t>
  </si>
  <si>
    <t>Oprema je dostopna po predhodnem dogovoru preko e-pošte: dusan.turk@ijs.si ali tadej.ursic@ijs.si</t>
  </si>
  <si>
    <t>The equipment is available upon e-mail request: dusan.turk@ijs.si or tadej.ursic@ijs.si</t>
  </si>
  <si>
    <t>Večfunkcijski čitalec mikrotitrskih plošč je posebej prilagojen za merjenje in analizo vzorcev v različnih mikrotitrskih ali mikrovolumskih ploščah, kar omogoča visokozmogljive teste z uporabo različnih načinov detekcije: UV-vidna absorbanca, intenziteta in polarizacija fluorescence, časovno-ločljiva fluorescenca, alfa tehnologija in luminiscenca.</t>
  </si>
  <si>
    <t xml:space="preserve">Multimode microplate reader is specifically tailored to measure and analyze samples in various microtiter or microvolume plates enabling high-throughput assays using different detection modes: UV-Vis absorbance, fluorescence intensity and polarization, time-resolved fluorescence, alpha technology and luminescence. </t>
  </si>
  <si>
    <t>1,2,5</t>
  </si>
  <si>
    <t>Boris Turk (7561)</t>
  </si>
  <si>
    <t>Suraj Gupta (55668)</t>
  </si>
  <si>
    <t>Elektrokemijska delovna postaja za meritve visokih tokov pri cepitvi vode za pridobivanje zelenega vodika</t>
  </si>
  <si>
    <t>Electrochemical workstation for high current measurements in water-splitting for green hydrogen generation</t>
  </si>
  <si>
    <t>P_XXIII_049</t>
  </si>
  <si>
    <t>Oprema se nahaja v laboratoriju Odseka za raziskave sodobnih materialov K-9 (pritličje). Opremo lahko uporabljajo le usposobljeni uporabniki. Uporaba opreme deluje po sistemu rezervacij.</t>
  </si>
  <si>
    <t xml:space="preserve">The equipment is located in the laboratory of Advanced Materials department K-9 (ground floor). The equipment can be used only by qualified users. The equipment usage must be reserved. </t>
  </si>
  <si>
    <t>Oprema vključuje 4-kanalni potenciostat in sklop vrtljive diskaste elektrode (RDE). Uporabljata se za elektrokemijsko karakterizacijo tankoplastnih in praškastih katalizatorjev. Oprema se bo uporabljala za preučevanje obnašanja tokovno-napetostnih razmerij vodnih elektrolizatorjev, skupaj z meritvami visokofrekvenčne impedance. Ti testi so ključni za količinsko opredelitev učinkovitosti celic in trajnosti takšnih elektrolizatorjev. Večkanalni potenciostat maksimizira razpoložljiv laboratorijski prostor, omogoča večkratno uporabo in zmanjšuje ogljični odtis, kar prinaša ekonomske in okoljske koristi.</t>
  </si>
  <si>
    <t>The equipment includes a 4-channel potentiostat and a rotating disk electrode (RDE) assembly. They are used for electrochemical characterization of thin film and powder catalysts. The equipment will be used to study current-voltage behaviour of water electrolyzers, along with high frequency impedance measurements. These tests are crucial to quantify the cell efficiency and durability of such electrolyzers. The multi-channel potentiostat maximizes the available lab space, enable multiple use and reduce the carbon footprint, presenting economic and environmental benefits.</t>
  </si>
  <si>
    <t>J2-50055</t>
  </si>
  <si>
    <t>Nina Daneu (19029)</t>
  </si>
  <si>
    <t>GC-0004</t>
  </si>
  <si>
    <t>Emanuela Senjor (51713)
Klementina Polanec, mag. biokem.</t>
  </si>
  <si>
    <t>Konfokalni mikroskop s čitalcem mikrotitrskih plošč</t>
  </si>
  <si>
    <t>Confocal microscope with a microtiter plate reader</t>
  </si>
  <si>
    <t>P_XXIII_051</t>
  </si>
  <si>
    <t>Oprema je dostopna odsekom IJS in zunanjim uporabnikom po predhodnem dogovoru (milica.perisic@ijs.si) in znotraj delovnega časa. Opremo lahko uporabljajo le usposobljeni operaterji. Možnost brezplačne uporabe v primeru izvajanja skupnih RR projektov in možnost uporabe po ceniku IJS.</t>
  </si>
  <si>
    <t>The equipment is available to IJS departments and external users by prior arrangement (contact :milica.perisic@ijs.si) within the working hours. The equipment can be used only by trained operators. The possibility of free use is offered in case of joint RR project, otherwise the use is charged according to the JSI price list.</t>
  </si>
  <si>
    <t>Konfokalni mikroskop s čitalcem mikrotitrskih plošč omogoča merjenje absorbance, fluorescence, luminiscence ter časovno-odvisno (kinetično) spremljanje signalov na ploščah različnih formatov. Sistem omogoča stabilne pogoje za vzorce med meritvami, vključno z regulacijo CO₂ in kisika (O₂). Poleg klasičnih meritev omogoča tudi slikovno podprto analizo vzorcev za celične in biokemijske aplikacije. Primeren je za rutinske meritve in naprednejše analize, kjer sta pomembna tako signal kot vizualna kontrola vzorca.</t>
  </si>
  <si>
    <t>A confocal microscope with a microtiter plate reader enables measurement of absorbance, fluorescence, and luminescence, as well as time-resolved (kinetic) monitoring of signals in plates of various formats. The system provides stable conditions for samples during measurements, including regulation of CO₂ and oxygen (O₂). In addition to standard measurements, it also enables image-based analysis of samples for cellular and biochemical applications. It is suitable for routine measurements and more advanced analyses where both the signal and visual inspection of the sample are important.</t>
  </si>
  <si>
    <t>Igor Križaj  (00412)</t>
  </si>
  <si>
    <t xml:space="preserve">P4-0432 </t>
  </si>
  <si>
    <t>Ana Rotter/Jerica Sabotič   (23576)</t>
  </si>
  <si>
    <t xml:space="preserve">P2-0091 </t>
  </si>
  <si>
    <t>Matjaž Spreitzer   (24273)</t>
  </si>
  <si>
    <t>Andrej Gams (25638)</t>
  </si>
  <si>
    <t>Štirinožni mobilni robot z manipulatorjem, naravnim haptičnim vmesnikom in sistemom sledenja</t>
  </si>
  <si>
    <t>P_XXIII_054</t>
  </si>
  <si>
    <t>Oprema se nahaja na odseku E1. Uporaba s strani zunanjih RO je možna po predhodnem dogovoru,  odvisno od trenutnega poteka razsikav. Za dostop je potrebno kontaktirati skrbnika (andrej.gams@ijs.si) ter vodjo odseka E1 (ales.ude@ijs.si).</t>
  </si>
  <si>
    <t>The equipment is located at department E1. Use by external ROs is possible by prior arrangement, depending on the current course of research. To gain access, it is necessary to contact the caretaker (andrej.gams@ijs.si) and head of the department (ales.ude@ijs.si).</t>
  </si>
  <si>
    <t>Sistem zajema tri komponente - štirinožnega robota z manipulatorjem, haptični vmesnik za naravni vmesnik ter sistem za zajemanje gibanja za meritve dogajanja v prostoru. Vsaka komponenta se lahko uporablja ločeno oziroma skupaj kot celoten sistem za vodenje in sledenje izvajanja premikanja štirinožnega robota z manipulatorjem.</t>
  </si>
  <si>
    <t>The system comprises three components: a quadruped robot with a manipulator, a haptic interface for natural interaction, and a motion capture system for measuring events in the environment. Each component can be used independently or together as an integrated system for controlling and tracking the execution of movements of the quadruped robot with a manipulator.</t>
  </si>
  <si>
    <t>79475
79476
79690
79782</t>
  </si>
  <si>
    <t>national</t>
  </si>
  <si>
    <t>Igor Muševič (9089)</t>
  </si>
  <si>
    <t>Sistem za karakterizacijo fluorescence mikrodelcev in virov v mikrofotonskem in mikrofluidičnem vezju</t>
  </si>
  <si>
    <t>System for the characterization of fluorescence of microparticles and sources in microphotonic and microfluidic circuits</t>
  </si>
  <si>
    <t>P_XXIII_055</t>
  </si>
  <si>
    <t>Oprema je na voljo po predhodnem dogovoru s skrbnikom. Uporaba je možna samo ob prisotnosti izučenega operaterja.</t>
  </si>
  <si>
    <t>The equipment is available by prior agreement with the administrator. Use is possible only in the presence of a trained operator.</t>
  </si>
  <si>
    <t>Sistem za karakterizacijo fluorescence mikrodelcev in virov v mikrofotonskem in mikrofluidičnem vezju je namenjen merjenju, analizi in primerjavi fluorescenčnih lastnosti mikrodelcev ter svetlobnih virov, ki so integrirani v mikrofotonska in mikrofluidična vezja. Omogoča nadzorovano vzbujanje fluorescence, zaznavanje oddane svetlobe ter oceno učinkovitosti, stabilnosti in prostorske porazdelitve signala. Tak sistem se uporablja predvsem pri razvoju in testiranju lab-on-a-chip naprav, biosenzorjev ter naprednih fotonskih komponent za kemijske, biološke in medicinske aplikacije.</t>
  </si>
  <si>
    <t>The system for the characterization of fluorescence of microparticles and sources in microphotonic and microfluidic circuits is intended for the measurement, analysis, and comparison of the fluorescence properties of microparticles and light sources integrated into microphotonic and microfluidic circuits. It enables controlled excitation of fluorescence, detection of the emitted light, and evaluation of signal efficiency, stability, and spatial distribution. Such a system is primarily used in the development and testing of lab-on-a-chip devices, biosensors, and advanced photonic components for chemical, biological, and medical applications.</t>
  </si>
  <si>
    <t>78841
79039
79120</t>
  </si>
  <si>
    <t>Aljaž Drnovšek (35463)</t>
  </si>
  <si>
    <t>GDOES naprava za globinsko analizo prevlek</t>
  </si>
  <si>
    <t>GDOES unit for depth profiling of coatings</t>
  </si>
  <si>
    <t>P_XXIII_063</t>
  </si>
  <si>
    <t>Po predhodnem dogovoru na naslov aljaz.drnovsek@ijs.si.</t>
  </si>
  <si>
    <t>Advance contact to the address aljaz.drnovsek@ijs.si.</t>
  </si>
  <si>
    <t>Naprava z uporabo razelektritvene optične emisijske spektroskopije (GDOES) meri globinski profil kemijske sestave. Prvenstveno je namenjena za ovrednotenje prevlek in površin materialov v mikrometrskem velikostnem redu debelin prevlek. Rezultat meritve je koncentracija posameznih kemijskih elementov v odvisnosti od globine.</t>
  </si>
  <si>
    <t>The device uses glow discharge optical emission spectroscopy (GDOES) to measure the chemical composition depth profile. It is primarily dedicated to evaluate coatings and surfaces of materials in micrometer range of coating thickness. The measurement result is concentration of individual chemical elements in dependence of depth.</t>
  </si>
  <si>
    <t>Petra Jenuš Belec (33403)</t>
  </si>
  <si>
    <t>Visokotemperaturni in visokozmogljivi instrument za brezkontaktno merjenje toplotne difuzivnosti, specifične toplote in toplotne prevodnosti materialov od sobne temperature do 1500 °C</t>
  </si>
  <si>
    <t>High temperature and high performance test instrument for contactless measurement of thermal diffusivity, specific heat and thermal conductivity from room temperature up to 1500°C (samples temperature 1250°C)</t>
  </si>
  <si>
    <t>P_XXIII_075</t>
  </si>
  <si>
    <t xml:space="preserve">Oprema je dostopna vsem izučenim uporabnikom iz IJS in IMT. Aparatura se nahaja v E28. Rezervacijski sistem je urejen z Google koledarjem. </t>
  </si>
  <si>
    <t>The equipment is accessible to all trained users from JSI and IMT. The equipment is located in E28. The reservation system is managed via Google Calendar.</t>
  </si>
  <si>
    <t>Instrument za brezkontaktno merjenje toplotne difuzivnosti, specifične toplote in toplotne prevodnosti pri visokih temperaturah je visokotehnološka naprava, zasnovana za natančno karakterizacijo toplotnih lastnosti materialov v ekstremnih temperaturnih pogojih. Uporablja se za merjenje toplotnih lastnosti naprednih materialov, kot so kovinske zlitine, keramika, kompoziti in materiali za elektronske komponente.</t>
  </si>
  <si>
    <t>The instrument for contactless measurement of thermal diffusivity, specific heat, and thermal conductivity at high temperatures is a high-tech device designed for the precise characterization of the thermal properties of materials under extreme temperature conditions. It measures the thermal properties of advanced materials such as metal alloys, ceramics, composites, and materials for electronic components.</t>
  </si>
  <si>
    <t>79681
79533</t>
  </si>
  <si>
    <t>PR-10961, P2-0087</t>
  </si>
  <si>
    <t>Aljaž Iveković</t>
  </si>
  <si>
    <t>Tomaž Ivančič</t>
  </si>
  <si>
    <t>Miha Škarabot (12338)</t>
  </si>
  <si>
    <t>P_XXIII_080</t>
  </si>
  <si>
    <t>Za prvi dostop je potreben dogovor s skrbnikom, sledi uvajanje v delo z mikroskopom in uvedba v samostojno uporabo mikroskopa. Izučeni uporabniki dostopajo preko rezervacijskega sistema.</t>
  </si>
  <si>
    <t>For first access, an arrangement with the administrator is required, followed by training in the use of the microscope and induction into independent operation of the microscope. Trained users access the system via the reservation system</t>
  </si>
  <si>
    <t>Mikroskop na atomsko silo se uporablja za preiskovanje površinskih lastnosti materialov. Uporablja se za visoko-ločljivo slikanje topografije različnih materialov, možno je hkratno merjenje električnih in mehanskih lastnosti vzorcev. Meritve se lahko izvajajo na zraku ali v tekočinskem mediju in je primeren za slikanje bioloških vzorcev. Omogoča tudi spektroskopijo sil med površinami v različnih medijih.</t>
  </si>
  <si>
    <t>Atomic force microscopy is used to investigate the surface properties of materials. It is used for high-resolution imaging of the topography of various materials, and it enables simultaneous measurement of the electrical and mechanical properties of samples. Measurements can be performed in air or in a liquid medium, and it is suitable for imaging biological samples. It also enables force spectroscopy between surfaces in different media</t>
  </si>
  <si>
    <t>Tomaž Rijavec (27542)</t>
  </si>
  <si>
    <t>Naprava za spectroelektrokemijske RAMAN analize (spelec-RAMAN)</t>
  </si>
  <si>
    <t>P_XXIII_087</t>
  </si>
  <si>
    <t>Miran Mozetič (10429)</t>
  </si>
  <si>
    <t>Naprava za in-situ merjenje oprijema plazemsko obdelanih vzorcev</t>
  </si>
  <si>
    <t>Device for in-situ adhesion measurment of plasma-treated samples</t>
  </si>
  <si>
    <t>P_XXIII_090</t>
  </si>
  <si>
    <t>Oprema je običajno dostopna od ponedeljka do petka med 8:00 in 14:00. Za dogovor o uporabi se je potrebno dogovoriti z vodjo Odseka za tehnologijo površin prof. dr. Alenko Vesel.</t>
  </si>
  <si>
    <t>Equipment is usually available Monday through Friday between 8:00 and 14:00. It is necessary to talk about the use beforehand with the head of the Department of Surface Engineering prof. dr. Alenko Vesel.</t>
  </si>
  <si>
    <t>Raziskovalna oprema omogoča merjenje adhezivnosti med plazemsko obdelanimi materiali.</t>
  </si>
  <si>
    <t>The research equipment enables adhesion measurements between plasma-treated materials.</t>
  </si>
  <si>
    <t>Matjaž Humar (29528)</t>
  </si>
  <si>
    <t>Kvantni optični sistem za generacijo in karakterizacijo prepletenih fotonov</t>
  </si>
  <si>
    <t>Quantum optical system for generation and characterization of entangled photons</t>
  </si>
  <si>
    <t>P_XXIII_092</t>
  </si>
  <si>
    <t>Oprema je dostopna  akademskim institucijam in gospodarskim družbam ob predhodnem kontaktu na matjaz.humar@ijs.si</t>
  </si>
  <si>
    <t>Ta kvantni optični sistem generira in karakterizira prepletene fotone, pri čemer uporaba tekočih kristalov omogoča nastavljivost njihovih kvantnih stanj. Oprema je ključna za tekoče raziskave na področju kvantnih komunikacij, računalništva in metrologije, saj zapolnjuje kritično vrzel v infrastrukturi, zaradi katere so meritve prej potekale v tujini. Sistem omogoča prebojne dosežke, kot so generacija fotonskih parov znotraj biološke snovi in razvoj več-pikselnih nastavljivih virov. V slovenskem prostoru je sistem unikaten zaradi specifičnih tehničnih lastnosti, mednarodno pa izstopa, ker nobena druga skupina ne dela s tovrstnimi organskimi in biološkimi viri. Sestav vključuje vrhunske komponente, kot so detektor s superprevodnimi detektorji, superkontinuumski vlakenski laser in različni precizni optični elementi.</t>
  </si>
  <si>
    <t>This quantum optical system generates and characterizes entangled photons, primarily utilizing liquid crystals to enable the tunability of quantum states. The equipment is vital for ongoing research in quantum communication, computing, and metrology, filling a critical infrastructure gap as previous measurements were conducted abroad. The system facilitates groundbreaking achievements, such as generating photon pairs within biological matter and developing multi-pixel tunable sources. It is unique within Slovenia due to its specific technical specifications and remains internationally distinct as no other research group currently works with these specific organic and biological sources. The setup consists of high-end components including a superconducting nanowire detector, a supercontinuum fiber laser, and various precision optical elements.</t>
  </si>
  <si>
    <t>79262
79255
79503
79504
79505
79506
79872
79873
79535
79537
79605
79606
79607
79772
79769
79640
79925
79926
79927
79928</t>
  </si>
  <si>
    <t>Benjamin Zorko (15811)</t>
  </si>
  <si>
    <t>Pasivni detektorji za ugotavljanje ravni ionizirajočega sevanja v različnih okoljih</t>
  </si>
  <si>
    <t>Passive detectors for determining levels of ionizing radiation in different environments</t>
  </si>
  <si>
    <t>P_XXIII_096</t>
  </si>
  <si>
    <t>Opremo lahko uporabljajo usposobljeni posamezniki, zaposleni na Institutu »Jožef Stefan«. Dostop je mogoč v delovnem času oziroma izven tega po predhodnem dogovoru s skrbnikom opreme. Oprema se nahaja na Jamovi cesti 39, v sobi N26. V primeru vzporedne uporabe za projektno delo in redne aktivnosti je potrebna predhodna rezervacija termina.</t>
  </si>
  <si>
    <t>Equipment may be used by trained personnel employed at the Jožef Stefan Institute. Access is available during regular working hours or outside these hours by prior agreement with the equipment manager. The equipment is located at Jamova cesta 39, room N26. In the case of parallel use for project work and routine activities, prior reservation of a time slot is required.</t>
  </si>
  <si>
    <t>Novi pasivni detektorji sevanja omogočajo boljše raziskave naravnega zunanjega sevanja (ionizirajočo komponento kozmičnega sevanja), radona in drugih prispevkov k zunanjemu sevanju ter osebnih doz, saj krepijo znanstveni pomen Slovenije. Mreža pasivnih detektorjev po državi zagotavlja celovit pregled ravni ionizirajočega zunanjega sevanja, posebej na radonsko ogroženih območjih. Raziskave bodo izboljšale razumevanje vplivov sevanja na okolje in zdravje ljudi. Zbrani podatki bodo pomembni za znanstveno skupnost in odločevalce. Projekt bo povečal prepoznavnost Laboratorija za dozimetrijo.</t>
  </si>
  <si>
    <t>New passive radiation detectors enable better research into natural external radiation (the ionising component of cosmic radiation), radon and other contributions to external radiation and personal doses, as they strengthen Slovenia's scientific significance. A network of passive detectors across the country provides a comprehensive overview of ionising external radiation levels, especially in areas at risk of radon. The research will improve our understanding of the effects of radiation on the environment and human health. The data collected will be important for the scientific community and decision-makers. The project will raise the profile of the Dosimetry Laboratory.</t>
  </si>
  <si>
    <t>Vladimir Radulović (32163)</t>
  </si>
  <si>
    <t>Sistem za nevtronsko dozimetrijo na reaktorju TRIGA na IJS</t>
  </si>
  <si>
    <t>System for neutron dosimetry at the JSI TRIGA reactor</t>
  </si>
  <si>
    <t>P_XXIII_099</t>
  </si>
  <si>
    <t>Po predhodnem dogovoru preko e-maila: vladimir.radulovic@ijs.si</t>
  </si>
  <si>
    <t>By prior arrangement via e-mail address: vladimir.radulovic@ijs.si.</t>
  </si>
  <si>
    <t>Oprema je namenjena razširitvi raziskav na področju nevtronske dozimetrije in razvoja detektorjev, zlasti z uporabo nestandardnih jedrskih reakcij in novih konverterskih materialov. Omogočala bo varno delo z odprtimi viri sevanja, pripravo in obsevanje različnih tarčnih materialov v reaktorju TRIGA ter natančne meritve inducirane aktivnosti z obstoječo opremo za spektrometrijo žarkov gama. Oprema bo podkrepila možnosti za izvajanje in sodelovanje pri domačih ter mednarodnih raziskavah.</t>
  </si>
  <si>
    <t>The equipment is intended to extend research capabilities in neutron dosimetry and detector development, particularly through the use of non-standard nuclear reactions and new materials for converting neutrons into charged particles. It will enable safe work with unsealed radiation sources, preparation and irradiation of various target materials in the TRIGA reactor, and precise measurements of induced activity using existing systems for gamma ray spectrometry. The equipment will increase the possibilities to carry out and collaborate in national and international research activities.</t>
  </si>
  <si>
    <t>79678
79713
79774
79775
79660
79235
79279</t>
  </si>
  <si>
    <t>Tomaž Klobučar (13599)</t>
  </si>
  <si>
    <t>Oprema za raziskave in razvoj novih metod kibernetske varnosti na podlagi velikih jezikovnih modelov</t>
  </si>
  <si>
    <t>Equipment for research and development of new cybersecurity methods based on large language models</t>
  </si>
  <si>
    <t>P_XXIII_101</t>
  </si>
  <si>
    <t>Politika dostopa daje prednost raziskovalnim programom, povezanih s kibernetsko varnostjo in velikimi jezikovnimi modeli. Oprema je na voljo tudi drugim raziskovalnim organizacijam in zainteresiranim uporabnikom pod pogoji, ki omogočajo njeno uporabo za projekte, financirane iz državnega proračuna. Uporabniki lahko zaprosijo za dostop do opreme na e-naslovu info@e5.ijs.si.</t>
  </si>
  <si>
    <t>The access policy gives priority to research programmes related to cybersecurity and large language models. The equipment is also available to other research organisations and interested users, provided it is used for projects funded from the state budget. Users may request access to the equipment at info@e5.ijs.si.</t>
  </si>
  <si>
    <t>Raziskovalna oprema je namenjena raziskavam in razvoju na področju kibernetske varnosti, predvsem varnostnih mehanizmov in storitev na podlagi velikih jezikovnih modelov (LLM). Oprema omogoča razvoj rešitev in prilagajanje lokalnih LLM potrebam različnih primerov uporabe umetne inteligence za povečanje kibernetske varnosti.</t>
  </si>
  <si>
    <t>The research equipment is intended for research and development in the field of cyber security, primarily security mechanisms and services based on large language models (LLMs). The equipment enables the development of solutions and the adaptation of local LLMs to meet the needs of various artificial intelligence use cases to increase the level of cybersecurity.</t>
  </si>
  <si>
    <t>Gregor Dolanc (15735)</t>
  </si>
  <si>
    <t>Oprema za raziskave in aplikacije na področju tehnologije vodenja procesov</t>
  </si>
  <si>
    <t>P_XXIII_106</t>
  </si>
  <si>
    <t>79310
79311
79312
79776
79754
79755
79756
79753
79682
79806
79869
79870
79836
79830
79849
79850
79832
79851
79852
79853
79854
79855
79856
79974
79975
79976
79977
79978
79979
79980
79981
79982
79983
79586
79703
79704</t>
  </si>
  <si>
    <t>Ester Heath (12315)</t>
  </si>
  <si>
    <t>Tekočinski kromatograf ultra visoke ločljivosti sklopljen s tandemskim kvadrupolnim masnim spektrometrom (UHPLC-TQMS)</t>
  </si>
  <si>
    <t>P_XXIII_107</t>
  </si>
  <si>
    <t>Helena Motaln (21397)</t>
  </si>
  <si>
    <t>Sistem za gojenje celic v 3D (sferoidov)</t>
  </si>
  <si>
    <t>3D-cell/spheroid culture system</t>
  </si>
  <si>
    <t>P_XXIII_109</t>
  </si>
  <si>
    <t xml:space="preserve">The CERO 3D Incubator &amp; Bioreactor enables advanced, physiologically relevant 3D cell culture by providing tightly controlled temperature, CO₂, and pH conditions within a closed, light-protected system optimized for long-term cultivation. Its gentle, impeller-free horizontal rotation in CEROtubes minimizes shear stress while ensuring efficient nutrient supply and gas exchange, which is critical for maintaining the structural and functional integrity of spheroids and organoids. The system supports parallel cultivation of up to four independent vessels with flexible working volumes (3–50 mL), allowing scalable, reproducible generation of large numbers of spheroids and organoids from hiPSCs, primary cells, and adult stem cells. </t>
  </si>
  <si>
    <t>Inkubator CERO 3D omogoča gojenje 3D celičnih kultur v fizioloških pogojih, saj zagotavlja strog nadzor nad temperaturo, CO₂ in pH pogoji v zaprtem, svetlobno zaščitenem sistemu, optimiziranem za dolgotrajno gojenje. S posebnim horizontalnim vrtenjem CERO epruvet se zmanjšujejo strižne napetosti, hkrati pa zagotavlja učinkovita oskrba s hranili in izmenjavo plinov, kar je ključnega pomena za ohranitev strukturne in funkcionalne integritete sferoidov in organoidov. Sistem podpira vzporedno gojenje do štirih neodvisnih epruvet s prilagodljivimi delovnimi volumni (3–50 ml), kar omogoča ponovljivo generiranje večjega števila sferoidov in organoidov iz hiPSC, primarnih celic in odraslih matičnih celic.</t>
  </si>
  <si>
    <t>GC-005</t>
  </si>
  <si>
    <t>Roman Jerala (6628)</t>
  </si>
  <si>
    <t>J-3-60057</t>
  </si>
  <si>
    <t>Milica Perišič Nanut (36596)</t>
  </si>
  <si>
    <t>Igor Vaskivskyi (38346)</t>
  </si>
  <si>
    <t>Naprava za študij dinamike kvantnih sistemov v širokem spektralnem območju</t>
  </si>
  <si>
    <t>The setup for studying quantum systems in a broad spectral range</t>
  </si>
  <si>
    <t>P_XXIII_112</t>
  </si>
  <si>
    <t xml:space="preserve">Sistem omogoča generacijo sub‑100 fs laserskih sunkov z visoko energijo in je namenjen naprednim časovno‑odvisnim spektroskopijam in raziskavam nelinearnih pojavov v kvantnih materialih. Omogoča prilagodljivo izbiro vzbujanja in detekcije ter deluje kot osrednja platforma za preučevanje ultrahitrih elektronskih, spinovskih in mrežnih procesov. Integriran je v raziskovalno infrastrukturo JSI in podpira eksperimente z LT‑STM, EUV polarimetrijo ter magneto‑optičnimi tehnikami. </t>
  </si>
  <si>
    <t>The system enables the generation of sub‑100 fs, high‑energy laser pulses and is intended for advanced time‑resolved spectroscopies and studies of nonlinear phenomena in quantum materials. It provides flexible control of excitation and detection and serves as a central platform for investigating ultrafast electronic, spin, and lattice dynamics. It is integrated into the JSI research infrastructure and supports experiments using LT‑STM, EUV polarimetry, and various magneto‑optical techniques.</t>
  </si>
  <si>
    <t>79282
79257
78934
77401</t>
  </si>
  <si>
    <t>Janez Zavašnik (33329)</t>
  </si>
  <si>
    <t>Plinski razdelilnik in kolektor z integriranim analizatorjem ostankov plina (RGA) za in situ poskuse na nano ravni</t>
  </si>
  <si>
    <t>Gas splitter and collector with integrated residual gas analyzer (RGA) for in situ nanoscale experiments</t>
  </si>
  <si>
    <t>P_XXIII_125</t>
  </si>
  <si>
    <t>Dostop do opreme: po dogovoru (odsek F6 janez.zavasnik@ijs.si)</t>
  </si>
  <si>
    <t>Access to the device: via agreement (department F6 janez.zavasnik@ijs.si)</t>
  </si>
  <si>
    <t xml:space="preserve">Nadgradnja transmisijskega mikroskopa z RGA analizatorjem omogoča raziskovalcem in-situ analize materialov v spremenljvivi atmosferi in temperaturi za analizo oksidacijskih in redukcijskih procesov površin na nanometrskem nivoju, učinkovitost katalitskih nanomaterialov, ker vpogled v fazne transformacije povzročene z zunanjimi dejavniki, na nanometrskem nivoju. Nova oprema omogoča raziskovalcem da presežejo trenutne omejitve raziskovalne opreme, saj omogoča preiskave hidriranih vzorcev, izpostavitev redukcijski in oksidacijski atmosferi, vodni pari ali mešanici plinov, v kombinaciji s povišano temperaturo. </t>
  </si>
  <si>
    <t>The upgrade of the transmission microscope with an RGA analyzer enables researchers to perform in situ analyses of materials under variable atmospheric and temperature conditions. This setup facilitates the investigation of oxidation and reduction processes on surfaces at the nanometer scale, the efficiency of catalytic nanomaterials, and provides insight into phase transformations induced by external factors at the nanometer level. The new equipment allows researchers to overcome the current limitations of research tools by enabling the examination of hydrated samples and exposing them to reducing and oxidizing atmospheres, water vapor, or gas mixtures, all in combination with variable temperature.</t>
  </si>
  <si>
    <t>Jurij Simčič (18891)</t>
  </si>
  <si>
    <t>Eksperimentalna postaja za raziskave nastanka in dinamike vodnih molekul na luni</t>
  </si>
  <si>
    <t>Integrated Experimental Station for the Study of Lunar Water Origins</t>
  </si>
  <si>
    <t>P_XXIII_131</t>
  </si>
  <si>
    <t xml:space="preserve">Oprema je instalirana v eksperimentalni hali H01 Infrastrukturnega centra MIC odseka F2 na IJS . Oprema, ki je specifična za raziskovanje tvorbe vode v mineralih,  je dostopna  uporabnikom . Uporabniki se glede časa in načina uporabe opreme dogovorijo z odgovorno osebo (jurij.simcic@ijs.si). </t>
  </si>
  <si>
    <t>The equipment is installed in the experimental hall H01 of the MIC Infrastructure Center, F2 Department, at the Jožef Stefan Institute (JSI). The equipment, which is specific to research on the formation of water in minerals, is available to outside users. Users arrange the time and mode of use of the equipment with the responsible person (jurij.simcic@ijs.si ).</t>
  </si>
  <si>
    <t>Eksperimantalna postaja je sestavljena iz vakuumske celice s  tlakom pod 1e-10 mbara, manipulatorja vzorcev s hlajenjem do 77K in gretjem do 1000K, masnega spektrometra in infrardečega laserja za izvajanje tehnike LIBS, s katero lahko merimo globinske profile vodnih molekul v različnih mineralih (olivin, steklo, silika).</t>
  </si>
  <si>
    <t>The experimental station consists of a vacuum chamber with a pressure below 1 × 10⁻¹⁰ mbar, a sample manipulator with cooling down to 77 K and heating up to 1000 K, a mass spectrometer, and an infrared laser for performing the LIBS technique, which enables measurement of depth profiles of water molecules in various minerals (olivine, glass, silica).</t>
  </si>
  <si>
    <t>3,4,4,6</t>
  </si>
  <si>
    <t>2,1,4,4</t>
  </si>
  <si>
    <t>3,1,1,3</t>
  </si>
  <si>
    <t>Sašo Džeroski (11130)</t>
  </si>
  <si>
    <t>Oprema za intenzivno računalniško obdelavo in shranjevanje občutljivih podatkov</t>
  </si>
  <si>
    <t>Research equipment for intensive computational processing and storage of sensitive data</t>
  </si>
  <si>
    <t>P_XXIII_133</t>
  </si>
  <si>
    <t>CPU in GPU strežniki za obdelavo  občutljivih podatkov in oprema za razvoj in testiranje metod za obdelavo občutljivih podatkov, ter oprema za shranjevanje občutljivih podatkov</t>
  </si>
  <si>
    <t>CPU and GPU servers for processing sensitive data, equipment for development and testing of appropriate processing methods and equipment for storage of sensitive data</t>
  </si>
  <si>
    <t>78986
78987
78988
79837
65659
65658
65695
65696
79758
79757
79759
79760
79779
79778
79691
79692
79693
79694
79695
79696
79777
79813
79826
79827
79828
79816
79829
79785
79786
79787
79814
79985
79839
79886
79922
79892
79838
79923
79924
79986
79984
79619
79572
79573</t>
  </si>
  <si>
    <t>Marko Štrok (28486)</t>
  </si>
  <si>
    <t>Tekočinsko scintilacijski števec s tehnologijo GCT</t>
  </si>
  <si>
    <t>Liquid scintillation counter with GCT technology</t>
  </si>
  <si>
    <t>P_XXIII_136</t>
  </si>
  <si>
    <t>Za dostop do opreme se obrnite na Marka Štrok (marko.strok@ijs.si).</t>
  </si>
  <si>
    <t>For the access to the equipment please contact Marko Štrok (marko.strok@ijs.si)</t>
  </si>
  <si>
    <t xml:space="preserve">Oprema je prvenstveno namenjena meritvam nizkih aktivnsti sevalcev beta in alfa v različnih vzorcih. Radionuklid, ki je predmet meritve je potrebno tipično predhodno izolirati od ostalih motečih sevalcev beta oz. alfa in izoliran vzorec pripraviti v obliki primerni za meritve. </t>
  </si>
  <si>
    <t>The equipment is intended primarily for measurements of low activities of beta and alpha emitters in various samples. The radionuclide that is the subject of the measurement must be typically previously isolated from other interferring beta or alpha emitters and the separated sample must be prepared in a form suitable for measurements.</t>
  </si>
  <si>
    <t>Nadgradnja multikolektorskega masnega spektrometra na induktivno sklopljeno plazmo</t>
  </si>
  <si>
    <t>Upgrade of inductively coupled plasma multicollector mass spectrometer</t>
  </si>
  <si>
    <t>P_XXIII_139</t>
  </si>
  <si>
    <t xml:space="preserve">Oprema je namenjena zelo natančnim meritvam izotopskih razmerij različnih kemijskih elementov v različnih tipih vzorcev. Kemijski element je tipično potrebno predhodno izolirati od ostalih interferenc v vzorcu. Nadgradnja multikolektorskega masnega spektrometra na induktivno sklopljeno plazmo omogoča večjo občutljivost in stabilnost signala ter s tem povezano manjšo potrebo po količini kemijskega elementa potrebnega za dosego enakih zmogljivosti kot pred nadgranjo. </t>
  </si>
  <si>
    <t>The equipment is intended for very precise measurements of isotopic ratios of various chemical elements in various types of samples. The chemical element typically needs to be previously isolated from other interferences in the sample. Upgrading of inductively coupled plasma multicollector mass spectrometer allows for greater sensitivity and signal stability and, consequently, a lower need for the amount of chemical element needed to achieve the same performance as before the upgrade.</t>
  </si>
  <si>
    <t>Aljaž Čufar (36329)</t>
  </si>
  <si>
    <t>Nadgradnja računalniške gruče po sistemu »na ključ«</t>
  </si>
  <si>
    <t>Turnkey upgrade of a computer cluster</t>
  </si>
  <si>
    <t>P_XXIII_146</t>
  </si>
  <si>
    <t>Računalniška gruča z večjim številom jeder, namenjena izračunom, ki kjer lahko uporabimo paralelno računanje za pospešitev računanja. Nadgradnja gruče vsebuje nov datotečni strežnik in 6 računskih vozlišč, ki vsebujejo po 2 x 32 jedrna procesorja in 1024 GB spomina.</t>
  </si>
  <si>
    <t>Compute cluster with large number of CPU cores for simulations that can take advantage of parallel computing. Cluster upgrade consists of a new file server and 6 nodes with 2 x 32 core processors and 1024 GB of memory.</t>
  </si>
  <si>
    <t>65270 16</t>
  </si>
  <si>
    <t>Mitja Kelemen (37782)</t>
  </si>
  <si>
    <t>Visko napetostni napajalniki za potrebe ionske optike</t>
  </si>
  <si>
    <t>P_XXIII_165</t>
  </si>
  <si>
    <t>Centrifuga za večje prostornine</t>
  </si>
  <si>
    <t>Sorvall Lynx Superspeed centrifuge</t>
  </si>
  <si>
    <t>P_XXIII_170</t>
  </si>
  <si>
    <t>Dostop do opreme je treba najaviti najmanj 3 dni vnaprej tako, da uporabnik kontaktira tajništvo (po e-pošti ali telefonu) in navede ime in priimek, namen uporabe, želeni termin ter trajanje uporabe; po potrditvi s strani tajništva je dostop omogočen v dogovorjenem terminu.</t>
  </si>
  <si>
    <t>Access to the equipment must be requested at least 3 days in advance by contacting the administrative office (via email or phone) and providing the user’s name, purpose of use, desired date and time, and duration; access will be granted upon confirmation by the administrative office.</t>
  </si>
  <si>
    <t>Centrifuga Sorvall Lynx 6000 je namenjena visoko-hitrostni in visoko-kapacitetni centrifugaciji bioloških in kemičnih vzorcev (npr. celice, celični lizati, proteini, nukleinske kisline) z največjim skupnim volumnom do 6 litrov. Omogoča uporabo različnih rotorjev in nastavkov, natančen nadzor hitrosti, temperature in časa ter varno in zanesljivo delovanje za rutinske in raziskovalne laboratorijske postopke.</t>
  </si>
  <si>
    <t>The Sorvall Lynx 6000 centrifuge is intended for high-speed and high-capacity centrifugation of biological and chemical samples (e.g. cells, cell lysates, proteins, nucleic acids) with a maximum total volume of up to 6 liters. It supports a wide range of rotors and adapters, provides precise control of speed, temperature, and time, and ensures safe and reliable operation for routine and research laboratory applications.</t>
  </si>
  <si>
    <t xml:space="preserve">Kristian Radan </t>
  </si>
  <si>
    <t>Nadgradnja nizkotemperaturnega ramanskega spektrometra</t>
  </si>
  <si>
    <t>Upgrade of the low-temperature Raman spectrometer</t>
  </si>
  <si>
    <t>P_XXIII_189</t>
  </si>
  <si>
    <t>Uporaba je možna po predhodnem dogovoru (kristian.radan@ijs.si ali matic.lozinsek@ijs.si)</t>
  </si>
  <si>
    <t>Access is possible upon demand (kristian.radan@ijs.si or matic.lozinsek@ijs.si)</t>
  </si>
  <si>
    <t>Benjamin Podmiljšak (24982)</t>
  </si>
  <si>
    <t>Mlin na plinski curek</t>
  </si>
  <si>
    <t>Jet Mill</t>
  </si>
  <si>
    <t>P_XXIII_205</t>
  </si>
  <si>
    <t>Zaradi kompleksnosti naprave je uporaba možna le s predhodno najavo in dogovorjenim sestankom glede možnosti uporabe. Mletje izvaja izključno usposobljen kader.</t>
  </si>
  <si>
    <t>Due to the complexity of the equipment, its use is only possible upon prior notification and a scheduled meeting to discuss usage options. The milling is carried out exclusively by trained personnel.</t>
  </si>
  <si>
    <t>Mlin na plinski curek je namenjen ultra finemu mletju praškov z uporabo stisnjenega plina brez mehanskega stika med delci in mlevnimi elementi. Omogoča natančen nadzor velikosti delcev ter preprečuje kontaminacijo materiala. Primeren je za obdelavo temperaturno občutljivih in reaktivnih materialov. Oprema omogoča uporabo inertnih plinov (npr. dušik ali argon), kar zagotavlja varno mletje občutljivih materialov.</t>
  </si>
  <si>
    <t>The jet mill is intended for ultra-fine grinding of powders using compressed gas, without mechanical contact between the particles and milling components. It enables precise control of particle size and minimizes material contamination. The system is suitable for processing temperature-sensitive and reactive materials. The equipment allows the use of inert gases (e.g., nitrogen or argon), ensuring safe milling of sensitive materials.</t>
  </si>
  <si>
    <t>Inštitut za kovinske materiale in tehnologije</t>
  </si>
  <si>
    <t>P2-0132</t>
  </si>
  <si>
    <t>Matjaž Godec</t>
  </si>
  <si>
    <t>VAKUUMSKA PEČ ZA TOPLOTNO OBDELAVO IPSEN VTTC-324R Z HOLOGENIM OHLAJANJEM POD VISOKIM PRITISKOM DUŠIKA</t>
  </si>
  <si>
    <t xml:space="preserve">Vacuum furnace for heat treatment IPSEN VTTC-324R </t>
  </si>
  <si>
    <t>Lastna sredstva</t>
  </si>
  <si>
    <t>Izvajanje storitev po dogovoru.</t>
  </si>
  <si>
    <t>Performing service by agreement.</t>
  </si>
  <si>
    <t>Naprava se uporablja za toplotno obdelavo zlitin</t>
  </si>
  <si>
    <t>Equipment for heat treatment of tool steel</t>
  </si>
  <si>
    <t>https://www.imt.si/organizacijske-enote/infrastrukturna-organizacijska-enota</t>
  </si>
  <si>
    <t>P2-0050</t>
  </si>
  <si>
    <t>Bojan Podgornik</t>
  </si>
  <si>
    <t>raziskave materialov za industrijo</t>
  </si>
  <si>
    <t>Slovenska industrija</t>
  </si>
  <si>
    <t>Tuja industrija</t>
  </si>
  <si>
    <t>VAKUUMSKA INDUKCIJSKA LABORATORIJSKA PEČ ZA IZDELAVO JEKLA IN DRUGIH ZLITIN</t>
  </si>
  <si>
    <t>Vacuum induction furnace for production of steel and other alloys</t>
  </si>
  <si>
    <t>Naprava se uporablja za izdelavo novih zlitin</t>
  </si>
  <si>
    <t>Equipment for melting and casting of alloys</t>
  </si>
  <si>
    <t>ELEKTRIČNA LABORATORIJSKA PEČ ZA IONSKO NITRIRANJE</t>
  </si>
  <si>
    <t>Laboratory nitriding furnace</t>
  </si>
  <si>
    <t>Naprava se uporablja za nitriranje površin orodij</t>
  </si>
  <si>
    <t>Equipment for plasma nitriding</t>
  </si>
  <si>
    <t xml:space="preserve">MIKROSKOP JEOL JSM 6500 F - vrstični elektronski mikroskop z EDS/WDS/EBSD </t>
  </si>
  <si>
    <t>Electron microanalyzer JOEL JSM 6500 F with EDS/WDS/EBSD</t>
  </si>
  <si>
    <t>Izvajanje storitev po dogovoru</t>
  </si>
  <si>
    <t xml:space="preserve">Performing service by agreement </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</si>
  <si>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</si>
  <si>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</si>
  <si>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J2-60033</t>
  </si>
  <si>
    <t>Uroš Trdan</t>
  </si>
  <si>
    <t>J3-60063 </t>
  </si>
  <si>
    <t>Veronika Kralj Iglič</t>
  </si>
  <si>
    <t>Janez Šetina</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</si>
  <si>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</si>
  <si>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</si>
  <si>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</si>
  <si>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</si>
  <si>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</si>
  <si>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</si>
  <si>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 xml:space="preserve">MASNI SPEKTOMETER HIDEN HAL/3F RC 301 </t>
  </si>
  <si>
    <t xml:space="preserve">Mass spectrometer HIDEN HAL/3F RC 301 </t>
  </si>
  <si>
    <t>Oprema se uporabja za analiziranje kemijske sestave plinov</t>
  </si>
  <si>
    <t>Equipment is used for gas chemical analysis</t>
  </si>
  <si>
    <t>GATAN PECS 682 (IONSKI NAPRAŠEVALNIK)</t>
  </si>
  <si>
    <t>GATAN PECS 682 (ion sputtering)</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</si>
  <si>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</si>
  <si>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</si>
  <si>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</si>
  <si>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MERILNIK  TLAKA RPM 4</t>
  </si>
  <si>
    <t>Working ethalon</t>
  </si>
  <si>
    <t>Uporaba za namene kalibracije</t>
  </si>
  <si>
    <t>Using for calibrations</t>
  </si>
  <si>
    <t>JEOL CROSS SECTION POLISHER</t>
  </si>
  <si>
    <t xml:space="preserve">Ostalo </t>
  </si>
  <si>
    <t>Uporaba za pripravo vzorcev</t>
  </si>
  <si>
    <t>Using for sample preparation</t>
  </si>
  <si>
    <t>JEOL ION SLICER</t>
  </si>
  <si>
    <t>N2-0416 </t>
  </si>
  <si>
    <t>J2-60051 </t>
  </si>
  <si>
    <t>Matej Hočevar</t>
  </si>
  <si>
    <t xml:space="preserve">INSTRON-DINAMIČNI 250 KN + Računalniško vodenje statičnega in dinamičnega preskuševalnega stroja INSTRON (1255 in 8802) </t>
  </si>
  <si>
    <t>Dynamic testing machine +/- 250 kN load, with high temperature furnace, extensiometer and software.</t>
  </si>
  <si>
    <t>Paket 13, nadgradnja Paket 21</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</si>
  <si>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</si>
  <si>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</si>
  <si>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</si>
  <si>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</si>
  <si>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5 / P21-051</t>
  </si>
  <si>
    <t>L2-50060 </t>
  </si>
  <si>
    <t>Jaka Burja</t>
  </si>
  <si>
    <t>N2-0375 </t>
  </si>
  <si>
    <t>Jaka Tušek</t>
  </si>
  <si>
    <t>MERILNIK TRDOTE VICKERS</t>
  </si>
  <si>
    <t>Vickers micro-hardness</t>
  </si>
  <si>
    <t>Oprema je namenjena merjenju mikrotrdo</t>
  </si>
  <si>
    <t>Equipment is used for Vickers micro-hardness</t>
  </si>
  <si>
    <t>PROGRAMSKA OPREMA THERMO-CALC</t>
  </si>
  <si>
    <t xml:space="preserve"> THERMO-CALC</t>
  </si>
  <si>
    <t>Program se uporablja za simulacijo napovedi faznih diagramov</t>
  </si>
  <si>
    <t>Program is used for simulation of phase diagrams</t>
  </si>
  <si>
    <t>SPEKTROMETER PRISMA PLUS MASNI</t>
  </si>
  <si>
    <t xml:space="preserve">PRISMA PLUS MASS SPEKTROMETER </t>
  </si>
  <si>
    <t xml:space="preserve">Spektrometer se uporablja za določevanje kemijske sestave </t>
  </si>
  <si>
    <t>Spectrometer is used for kemichal analysis</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</si>
  <si>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</si>
  <si>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</si>
  <si>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</si>
  <si>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</si>
  <si>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GATAN NOSILEC ZA GRETJE VZORCEV</t>
  </si>
  <si>
    <t>GATAN for sample heating</t>
  </si>
  <si>
    <t>Nosilec se uporablja za in-situ analize</t>
  </si>
  <si>
    <t>Heating stage is used for in-situ analysis</t>
  </si>
  <si>
    <t>Aleksandra Kocijan</t>
  </si>
  <si>
    <t>ANALIZATOR ZLITIN XL3T 980S HE GOLDD +</t>
  </si>
  <si>
    <t>portable XRF analyser</t>
  </si>
  <si>
    <t>Naprava se uporablje za deločitev kemijske swestave materiala</t>
  </si>
  <si>
    <t>Equipment for kemichal analysis for materials</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</si>
  <si>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</si>
  <si>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</si>
  <si>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</si>
  <si>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</si>
  <si>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</si>
  <si>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</si>
  <si>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</si>
  <si>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Konfokalni  mikroskop</t>
  </si>
  <si>
    <t>Confocal  microscope</t>
  </si>
  <si>
    <t>Naprava je namenjena raziskavam materialov</t>
  </si>
  <si>
    <t>Equipment for materials research</t>
  </si>
  <si>
    <t>P16-125</t>
  </si>
  <si>
    <t xml:space="preserve">J7-4493 </t>
  </si>
  <si>
    <t>Jure Derganc</t>
  </si>
  <si>
    <t>ODPRTA INDUKCIJSKA TALILNA PEČ Z GENERATORJEM</t>
  </si>
  <si>
    <t>Open induction furnace with generator</t>
  </si>
  <si>
    <t>P16 - 141</t>
  </si>
  <si>
    <t>PEČ EUP-K 650/1300</t>
  </si>
  <si>
    <t>Furnace EUP-K 650/1300</t>
  </si>
  <si>
    <t>ANALITIČNI KVADROPOLNI SPEKTROMETER</t>
  </si>
  <si>
    <t>Analytical mass spectometer</t>
  </si>
  <si>
    <t>P16 - 142</t>
  </si>
  <si>
    <t>ELTRA CS-800 analizator</t>
  </si>
  <si>
    <t>ELTRA CS-800 analyser</t>
  </si>
  <si>
    <t>Naprava je namenjena kemijski analizi vsebnosti C in S</t>
  </si>
  <si>
    <t>Equipment for chemical analysis of C and S</t>
  </si>
  <si>
    <t>THERMO-CALC</t>
  </si>
  <si>
    <t>Svetlobni mikroskop Axio Imager Z2M</t>
  </si>
  <si>
    <t>Microscope Axio Imager Z2M</t>
  </si>
  <si>
    <t>Svetlobni mikroskop</t>
  </si>
  <si>
    <t>Light mycroscope</t>
  </si>
  <si>
    <t>J4-4548 </t>
  </si>
  <si>
    <t>Anja Klančnik</t>
  </si>
  <si>
    <t>Elektronski mikroskop</t>
  </si>
  <si>
    <t>Mikroskop Crossbeam 550 FE-SEM Gemini II</t>
  </si>
  <si>
    <t>Sodobna raziskovalna oprema Vrstični elektronski mikroskop opremljen s FIB, EDS, STEM, EBSD za raziskave materialov</t>
  </si>
  <si>
    <t>Advanced research equipment Scanning electron microscope equiped with FIB, EDS, STEM, EBSD for materials investigations</t>
  </si>
  <si>
    <t>N2-0425</t>
  </si>
  <si>
    <t>Nejc Hodnik</t>
  </si>
  <si>
    <t>GC-0004 </t>
  </si>
  <si>
    <t>Borut Žužek</t>
  </si>
  <si>
    <t xml:space="preserve">Zwick Roell Kappa DS 50 kN, naprava za lezenje </t>
  </si>
  <si>
    <t>Zwick Roell Kappa DS 50 kN creep testing</t>
  </si>
  <si>
    <t>Naprava za lezenje z možnostjo utrujanja pri temperaturi do 1200 °C</t>
  </si>
  <si>
    <t>Creep testing device with the possibility of fatigue up to 1200 ° C</t>
  </si>
  <si>
    <t>P17-119</t>
  </si>
  <si>
    <t xml:space="preserve">Aconity MINI 3D tiskalnik za kovinske materiale </t>
  </si>
  <si>
    <t xml:space="preserve">Aconity MINI 3Dprinter for metallic materials </t>
  </si>
  <si>
    <t>3D tiskalnik za kovinske materiale (laboratorijsko usmerjena AM SLM naprava) z možnostjo ogrevanja podlage do 800 °C</t>
  </si>
  <si>
    <t>3D printer for metallic materials (laboratory AM SLM instrument) with heat stage up to 800 °C</t>
  </si>
  <si>
    <t>P17-102</t>
  </si>
  <si>
    <t>ELEMENTRAC ONH</t>
  </si>
  <si>
    <t>ELEMENTRAC ONH analyzer</t>
  </si>
  <si>
    <t>Naprava je namenjena kemijski analizi vsebnosti O, N, H</t>
  </si>
  <si>
    <t>Equipment for chemical analysis of O, N, H</t>
  </si>
  <si>
    <t>Žaga za razrez vzorcev Accutom-100</t>
  </si>
  <si>
    <t>Precision cutting and grinding machine</t>
  </si>
  <si>
    <t>Žaga za razrez vzorcev</t>
  </si>
  <si>
    <t>Tegramin 30 brusilna polirna nap.</t>
  </si>
  <si>
    <t>Grinding and polishing machine</t>
  </si>
  <si>
    <t>brusilna polirna naprava</t>
  </si>
  <si>
    <t>Generator za indukcijsko segrevanje htg-600</t>
  </si>
  <si>
    <t>Induction heating generator type htg-6000</t>
  </si>
  <si>
    <t>Naprava za indukcijsko segrevanje</t>
  </si>
  <si>
    <t>Equipment for induction heating</t>
  </si>
  <si>
    <t>Agilent 5800 VDV ICP-OES Spektrometer</t>
  </si>
  <si>
    <t>Agilent 5800 VDV ICP-OES Spectrometer</t>
  </si>
  <si>
    <t>Naprava je namenjena kemijski analizi</t>
  </si>
  <si>
    <t>Equipment for chemical analysis</t>
  </si>
  <si>
    <t>P19-44</t>
  </si>
  <si>
    <t>Računalniško krmiljena naprava za celovito vrednotenje lastnosti orodnih jekel</t>
  </si>
  <si>
    <t>Computer - controlled device for comprehensive evaluation of tool steel properties</t>
  </si>
  <si>
    <t>Naprava za pripravo vzorcev</t>
  </si>
  <si>
    <t>Equipment for sample preparation</t>
  </si>
  <si>
    <t>P19-115</t>
  </si>
  <si>
    <t>I0-0006</t>
  </si>
  <si>
    <t>Atomizer (plazemsko ultrazvočni) AMAZEMET</t>
  </si>
  <si>
    <t>Plasma ultrasonic atomizer AMAZEMET</t>
  </si>
  <si>
    <t>Naprava za izdelavo kovinskih prahov</t>
  </si>
  <si>
    <t>Equipment for metal powder production</t>
  </si>
  <si>
    <t>P19-43</t>
  </si>
  <si>
    <t>Nap za difer.vrst. kalorimetrijo – DSC 404</t>
  </si>
  <si>
    <t>Differential scanning calorimetry DSC 404</t>
  </si>
  <si>
    <t>Naprava za termično analizo</t>
  </si>
  <si>
    <t>Equipment for thermal analysis</t>
  </si>
  <si>
    <t>Nap.za difer.vrst. kalorimetrijo - DSC 204</t>
  </si>
  <si>
    <t>Differential scanning calorimetry DSC 204</t>
  </si>
  <si>
    <t>PHI VersaProbe IIIAD scan.XPS Microprobe</t>
  </si>
  <si>
    <t xml:space="preserve">Paket 19 </t>
  </si>
  <si>
    <t>Naprava za analizo površin</t>
  </si>
  <si>
    <t>Equipment for surface analysis</t>
  </si>
  <si>
    <t>Vrstični presevni elektr.mikroskop</t>
  </si>
  <si>
    <t>Transmission electron microscope</t>
  </si>
  <si>
    <t>Naprava za analizo materialov</t>
  </si>
  <si>
    <t>Equipment for analysis of materials</t>
  </si>
  <si>
    <t>Rentgenski fluorescenčni spektrometer XRF</t>
  </si>
  <si>
    <t>X-ray Fluorescence Spectrometer</t>
  </si>
  <si>
    <t xml:space="preserve">https://www.imt.si/organizacijske-enote/infrastrukturna-organizacijska-enota </t>
  </si>
  <si>
    <t>P20-099</t>
  </si>
  <si>
    <t xml:space="preserve">Naprava za horizontalno kontinuirno litje </t>
  </si>
  <si>
    <t>Horizontal continuous casting machine</t>
  </si>
  <si>
    <t>P20-097</t>
  </si>
  <si>
    <t xml:space="preserve">Laboratorijska visokotlačna vakuumska kalilna peč  </t>
  </si>
  <si>
    <t>Laboratory high-pressure vacuum furnace</t>
  </si>
  <si>
    <t>P20-100</t>
  </si>
  <si>
    <t>Črtomir Donik</t>
  </si>
  <si>
    <t>SIMS sklopljen s FIB-SEM aparatom</t>
  </si>
  <si>
    <t>SIMS coupled with FIB-SEM</t>
  </si>
  <si>
    <t>P20-098</t>
  </si>
  <si>
    <t>PRENOS.EMISIJ.SPEKTROMETER PMI-MASTER Smart</t>
  </si>
  <si>
    <t>Portable Spark OES Spectrometer PMI-MASTER Smart</t>
  </si>
  <si>
    <t>Naprava za kemijsko analizo</t>
  </si>
  <si>
    <t>Equipment for chemical  analysis</t>
  </si>
  <si>
    <t>P2-033</t>
  </si>
  <si>
    <t>Barbara Šetina Batič</t>
  </si>
  <si>
    <t>Naprava za ionsko jedkanje,poliranje in napraševan</t>
  </si>
  <si>
    <t>Device for ion etching, polishing and ion sputtering</t>
  </si>
  <si>
    <t>Wquipment for ion etching, polishing and ion sputtering</t>
  </si>
  <si>
    <t>P21-034</t>
  </si>
  <si>
    <t>Visokoločljivostni presevni mikroskop TEM</t>
  </si>
  <si>
    <t>P21-052</t>
  </si>
  <si>
    <t>Irena Paulin</t>
  </si>
  <si>
    <t>Digitalni stereo mikroskop KEYENCE</t>
  </si>
  <si>
    <t>Digital stereo microscope KEYENCE</t>
  </si>
  <si>
    <t>P2-147</t>
  </si>
  <si>
    <t>Gleeble Simulacijski Sistem</t>
  </si>
  <si>
    <t>Gleeble Simulation System</t>
  </si>
  <si>
    <t>Simulator termomehanskih procesov</t>
  </si>
  <si>
    <t>Physical simulator of thermo-mechanical processes</t>
  </si>
  <si>
    <t>Naprava za merjenje zaostalih napetosti</t>
  </si>
  <si>
    <t>A device for measuring residual stresses</t>
  </si>
  <si>
    <t>Naprava za merjene zaostalih napetosti po principu vrtanja luknjice</t>
  </si>
  <si>
    <t>Equipment for direct residual stress measurement using hole drilling methodsurface analysis</t>
  </si>
  <si>
    <t>P22-16</t>
  </si>
  <si>
    <t>Marko Sedlaček</t>
  </si>
  <si>
    <t>FALCON 800 G2 INNOVATEST - avt.mer.trdote</t>
  </si>
  <si>
    <t>FALCON 800 G2 INNOVATEST - automatic hardness tester</t>
  </si>
  <si>
    <t>Naprava za merjenje trdote</t>
  </si>
  <si>
    <t>Equipment for  hardness measurement</t>
  </si>
  <si>
    <t>P22-276</t>
  </si>
  <si>
    <t>Naprava za fazne in elementne analize (EDS +EBSD)</t>
  </si>
  <si>
    <t>Device for phase and elemental analyses (EDS + EBSD)</t>
  </si>
  <si>
    <t>6723-24</t>
  </si>
  <si>
    <t>P22-68</t>
  </si>
  <si>
    <t>ACONITY 3D printer LBM</t>
  </si>
  <si>
    <t>3D tiskalnik za kovinske materiale</t>
  </si>
  <si>
    <t xml:space="preserve">3D printer for metallic materials </t>
  </si>
  <si>
    <t>P22-60</t>
  </si>
  <si>
    <t>Tegramin, Pametna naprava za pripravo vzorcev za mikrostrukturno karakterizacijo zahtevnih materialov;</t>
  </si>
  <si>
    <t>Tegramin,  sample preparation device for microstructural characterization of demanding materials;</t>
  </si>
  <si>
    <t>Paket-23</t>
  </si>
  <si>
    <t>Sample preparation device</t>
  </si>
  <si>
    <t>006819</t>
  </si>
  <si>
    <t>P23-255</t>
  </si>
  <si>
    <t>Tenupol 5, Oprema za mehansko in elektrokemijsko pripravo vzorcev za visokoločljivostne transmisijske elektronske mikroskope</t>
  </si>
  <si>
    <t>Tenupol 5, Electrochemical sample preparation device for high-resolution transmission electron microscopes</t>
  </si>
  <si>
    <t>006820</t>
  </si>
  <si>
    <t>P23-248</t>
  </si>
  <si>
    <t>Well 3500 Premium Vertical Model precizna diamantna žaga</t>
  </si>
  <si>
    <t>Well 3500 Premium Vertical Model precision diamond saw</t>
  </si>
  <si>
    <t>Naprava za precizno žaganje</t>
  </si>
  <si>
    <t>Precision sawing device</t>
  </si>
  <si>
    <t>006822</t>
  </si>
  <si>
    <t>Žična erozija Mitshubishi, CNC naprava za precizno žično erozijo</t>
  </si>
  <si>
    <t>Mitshubishi wire erosion, CNC machine for precision wire erosion</t>
  </si>
  <si>
    <t>Naprava za precizno žično erozijo</t>
  </si>
  <si>
    <t>Machine for precision wire erosion</t>
  </si>
  <si>
    <t>006824</t>
  </si>
  <si>
    <t>P23-243</t>
  </si>
  <si>
    <t>Peč za žarenje v vodiku in interni zaščitni atmosferi</t>
  </si>
  <si>
    <t>Annealing furnace in hydrogen and internal protective atmosphere</t>
  </si>
  <si>
    <t>Naprava za žarjenje</t>
  </si>
  <si>
    <t xml:space="preserve">Device for annealing </t>
  </si>
  <si>
    <t>006825</t>
  </si>
  <si>
    <t>P23-230</t>
  </si>
  <si>
    <t>Naprava za lasersko kaljenje in navarjenje plasti in površinsko toplotno obdelavo</t>
  </si>
  <si>
    <t>Device for laser hardening and cladding of layers, and surface heat treatment</t>
  </si>
  <si>
    <t>006827</t>
  </si>
  <si>
    <t>P23-229</t>
  </si>
  <si>
    <t>Geološki zavod Slovenije</t>
  </si>
  <si>
    <t>0215-003</t>
  </si>
  <si>
    <t>P1-0011</t>
  </si>
  <si>
    <t>dr. Jure Atanackov</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</si>
  <si>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</si>
  <si>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</si>
  <si>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</si>
  <si>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</si>
  <si>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</si>
  <si>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</si>
  <si>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15989, 15990, 15991, 15992, 15993, 15994, 15995, 15996, 15997, 15998, 15999, 16000, 16001,16002</t>
  </si>
  <si>
    <t>https://www.geo-zs.si/?option=com_content&amp;view=article&amp;id=797</t>
  </si>
  <si>
    <t>0215-006</t>
  </si>
  <si>
    <t>P1-0020</t>
  </si>
  <si>
    <t>mag. Andrej Lapanje</t>
  </si>
  <si>
    <t>17541</t>
  </si>
  <si>
    <t>Oprema za karotažne meritve Robertson Geologging, elektro umeritvena naprava za karotažo, sonda za meritev geometrije vrtine in karotažni računalnik</t>
  </si>
  <si>
    <t>Geophysical borehole logging equipment</t>
  </si>
  <si>
    <t xml:space="preserve">Gre za specifično terensko opremo za meritve v vrtinah, ki je nameščena na tovorno vozilo. Uporaba je možna samo z operativno ekipo. Cena se prilagaja glede na tip projekta, zahtevnost raziskave in terenske razmere. </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</si>
  <si>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</si>
  <si>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</si>
  <si>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</si>
  <si>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</si>
  <si>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https://www.geo-zs.si/?option=com_content&amp;view=article&amp;id=796</t>
  </si>
  <si>
    <t>1, 3, 4, 5</t>
  </si>
  <si>
    <t>AlfaGeo d.o.o.</t>
  </si>
  <si>
    <t>I0-0007</t>
  </si>
  <si>
    <t>Petra Škrap</t>
  </si>
  <si>
    <t>Sistem za izdelavo geoloških zbruskov in poliranih preparatov (Logitech)</t>
  </si>
  <si>
    <t>Trimming, lapping and polishing system, Logitech</t>
  </si>
  <si>
    <t>Dostop do opreme po dogovoru s skrbnikom. Priprava preparatov traja več ur.</t>
  </si>
  <si>
    <t>Access to equipment via contact person. Preparation of specimens lasts several hours.</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</si>
  <si>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</si>
  <si>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</si>
  <si>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https://www.geo-zs.si/?option=com_content&amp;view=article&amp;id=795</t>
  </si>
  <si>
    <t>5, 7</t>
  </si>
  <si>
    <t>Petra Škrap, Matej Cevzar</t>
  </si>
  <si>
    <t>Petra Škrap,Matej Cevzar</t>
  </si>
  <si>
    <t>Katja Koren Pepelnik</t>
  </si>
  <si>
    <t>Picarro laserski analizator izotopske sestave vode</t>
  </si>
  <si>
    <t>Picarro isotope water laser analyzer</t>
  </si>
  <si>
    <t>Dostop do opreme po dogovoru s skrbnikom. Zahtevano predhodno znanje rokovanja z laserskim izotopskim analizatorjem in primerne priprave vzorcev</t>
  </si>
  <si>
    <t>Access to equipment via contact person. Required advance knowledge of laser isotope analyser handling and sample preparation</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</si>
  <si>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</si>
  <si>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</si>
  <si>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https://www.geo-zs.si/?option=com_content&amp;view=article&amp;id=802</t>
  </si>
  <si>
    <t>Tinkara Kepic (Za Anja Koroša)</t>
  </si>
  <si>
    <t xml:space="preserve">SAFEN </t>
  </si>
  <si>
    <t>Tinkara Kepic (Za Katja Koren Pepelnik)</t>
  </si>
  <si>
    <t>Tinkara Kepic (Za Nina Rman)</t>
  </si>
  <si>
    <t>Tinkara Kepic (Za Luka Serianz)</t>
  </si>
  <si>
    <t>dr. Matevž Novak</t>
  </si>
  <si>
    <t>Digitalni optični mikroskop (Keyence)</t>
  </si>
  <si>
    <t>Digital optic microscope (Keyence)</t>
  </si>
  <si>
    <t>Analize za zunanje naročnike izvajamo izučeni in izkušeni operaterji GeoZS po predhodnem dogovoru in v terminih dogovorjenih s skrbnikom opreme.</t>
  </si>
  <si>
    <t>Analyses for external clients are performed by trained and experienced GeoZS operators upon prior agreement and at times agreed with the person responsible for the equipment.</t>
  </si>
  <si>
    <t>Digitalni mikroskop visoke ločljivosti s pomično glavo in programsko opremo za analizo in meritve vzorcev ima veliko globinsko ostrino in napredne merilne funkcije. Omogoča popoln 360-stopinjski pregled v 2D in tudi 3D načinu. Ima širok spekter povečav; optična povečava je 20- do 500-kratna, digitalna povečava pa do 2.500-kratna. Uporaben je za petrografske, sedimentološke in paleontološke preiskave v presevni in odsevni svetlobi. Uporaben je tudi za analize okoljskih medijev, arheoloških artefaktov in drugih materialov.</t>
  </si>
  <si>
    <t>The high-resolution digital microscope with movable head and software for sample analysis and measurement has high depth of field and advanced measuring functions. It offers a full 360-degree view in both 2D and 3D modes. It has a wide range of magnifications; optical zoom is 20x to 500x and digital zoom is up to 2,500x. It is useful for petrographic, sedimentological, and paleontological studies in transmitted and reflected light. It is also suitable for analysis of environmental media, archeological artifacts and other materials.</t>
  </si>
  <si>
    <t>https://www.geo-zs.si/?option=com_content&amp;view=article&amp;id=912</t>
  </si>
  <si>
    <t>Tinkara Kepic</t>
  </si>
  <si>
    <t>Matej Ceuzar</t>
  </si>
  <si>
    <t>Matevž Novak</t>
  </si>
  <si>
    <t>Rok Brajković</t>
  </si>
  <si>
    <t>Luna</t>
  </si>
  <si>
    <t>Marko Prapertnik</t>
  </si>
  <si>
    <t>Sistem drobljenja kamnin Fritsch Pulverisette 1/13 premium</t>
  </si>
  <si>
    <t>Fritsch Pulverisette 1/13 premium</t>
  </si>
  <si>
    <t>Sistem drobljenja na osnovi čeljustnega in diskastega drobilca iz W karbida, do zrnavosti 0.05 mm</t>
  </si>
  <si>
    <t>Pulverising system based on W-carbide jaw and disc crushers up to 0.05 mm grain size</t>
  </si>
  <si>
    <t>https://www.geo-zs.si/?option=com_content&amp;view=article&amp;id=1028</t>
  </si>
  <si>
    <t>dr. Marjana Zajc</t>
  </si>
  <si>
    <t>Sistem za georadarske meritve</t>
  </si>
  <si>
    <t xml:space="preserve">System for Ground penetrating radar (GPR) measurements </t>
  </si>
  <si>
    <t>Uporaba georadarske opreme je namenjena raziskovalcem Geološkega zavoda Slovenije. Po dogovoru izvajamo georadarske raziskave tudi za zunanje naročnike.</t>
  </si>
  <si>
    <t xml:space="preserve">Georadar je neinvazivna geofizikalna metoda, s katero lahko z uporabo anten različnih frekvenc določimo prisotnosti geoloških struktur in drugih diskontinuitet v plitvem podpovršju. Z uporabo georadarja lahko brez posega v okolje dobimo podatke o prisotnosti razpok, prelomnih con, plastnatosti kamnin, kraških jam in drugih kraških pojavov, vlage in plinov v tleh, ter tudi o globini do podzemne vode, drsnih ploskev plazov, o debelini in lastnostih posameznih talnih horizontov in plasti, lahko pa tudi lociramo različne zakopane objekte in morebitna orudenja.  </t>
  </si>
  <si>
    <t>GPR is a non-invasive geophysical method that can be used to determine the presence of geological structures and other discontinuities in the shallow subsurface using antennas of different frequencies. Using GPR, we can obtain data on the presence of cracks, fracture zones, stratification of rocks, karst caves and other karst features, moisture and gases in the soil, as well as the depth to groundwater, landslides, the thickness and properties of individual soil horizons and layers. We can also locate various buried objects and possible mineral ores.</t>
  </si>
  <si>
    <t>https://www.geo-zs.si/?option=com_content&amp;view=article&amp;id=1034</t>
  </si>
  <si>
    <t>0215-005</t>
  </si>
  <si>
    <t>dr. Miloš Miler</t>
  </si>
  <si>
    <t>Vrstični elektronski mikroskop na poljsko emisijo (FE-SEM) z možnostjo delovanja v nizkem vakuumu z energijsko disperzijskim spektrometrom (EDS), difrakcijo povratno sipanih elektronov (EBSD) in katodoluminiscenco (CL)</t>
  </si>
  <si>
    <t>Field emission scanning electron microscope (FE-SEM) with low-vacuum mode, energy dispersive spectrometer (EDS), electron backscatter diffraction (EBSD) and cathodoluminescence (CL)</t>
  </si>
  <si>
    <t>FE-SEM/EDS/EBSD/CL se uporablja za poglobljene in specialne raziskave, ki vključujejo podrobnejše analize mikromorfologije površine, kemične sestave in mikrostruktur različnih nosilcev geoloških in geokemičnih informacij na submikronskem nivoju ter identifikacijo polimorfnih mineralov in faz v različnih geoloških in okoljskih medijih. Informacije pridobljene s tem sistemom prispevajo k razumevanju naravnih in antropogenih procesov v okolju.</t>
  </si>
  <si>
    <t xml:space="preserve">FE-SEM/EDS/EBSD/CL is used for in-depth and specialized research, which includes more detailed analyses of surface micromorphology, chemical composition and microstructures of different carriers of geological and geochemical information at the submicron level and identification of polymorphic minerals and phases in different geological and environmental media. The information obtained with this system contributes to the understanding of natural and anthropogenic processes in the environment.
</t>
  </si>
  <si>
    <t>17321, 17292, 17287</t>
  </si>
  <si>
    <t>https://www.geo-zs.si/?option=com_content&amp;view=article&amp;id=973</t>
  </si>
  <si>
    <t>Okvara</t>
  </si>
  <si>
    <t>Miloš Miler</t>
  </si>
  <si>
    <t>16309</t>
  </si>
  <si>
    <t>DMT Summit X One oprema za seizmične geofizikalne  raziskave</t>
  </si>
  <si>
    <t>DMT Summit X One equipment for seismic geophysical surveying</t>
  </si>
  <si>
    <t>DMT Summit X One je modularen sistem za zajem seizmičnih podatkov s pasivnim ali  aktivnim seizmičnim virom. Uporablja se za širok spekter seizmičnih metod, med katere sodijo: visokoločljiva refleksijska seizmika (HRS) – 2D in 3D, seizmična refrakcijska tomografija (SRT), večkanalna spektralna analiza seizmičnih valov (MASW) – pasiven in aktiven, downhole meritve.</t>
  </si>
  <si>
    <t>The DMT Summit X One is a modular seismic data acquisition system with a passive or active seismic source. It is used for a wide range of seismic methods including: High Resolution Seismic Reflection method (HRS) - 2D and 3D, Seismic Refraction Tomography (SRT), Multichannel Analysis of Surface Waves (MASW) - passive and active, downhole measurements.</t>
  </si>
  <si>
    <t>https://www.geo-zs.si/?option=com_content&amp;view=article&amp;id=1033</t>
  </si>
  <si>
    <t>Elvira Colmenarejo Calero</t>
  </si>
  <si>
    <t>Konfokalni Ramanski mikroskop z vmesnikom za in-situ SEM-Ramansko analizo</t>
  </si>
  <si>
    <t>Confocal Raman microscope with interface for in-situ SEM-Raman analysis</t>
  </si>
  <si>
    <t>Konfokalni Ramanski mikroskop z vmesnikom za in-situ SEM Ramansko analizo se uporablja za kemijsko-mineraloško in strukturno karakterizacijo anorganskih geoloških materialov in strukturno opredelitev organskih materialov.</t>
  </si>
  <si>
    <t>Confocal Raman microscope with an interface for in-situ SEM-Raman is used to perform analysis for the chemical-mineralogical and structural characterization of inorganic geological materials and the structural identification of organic materials.</t>
  </si>
  <si>
    <t>17734, 17735</t>
  </si>
  <si>
    <t>https://www.geo-zs.si/?option=com_content&amp;view=article&amp;id=1560</t>
  </si>
  <si>
    <t>P1-0419</t>
  </si>
  <si>
    <t>dr. Andrej Novak</t>
  </si>
  <si>
    <t>Sistem laserskega merilnika delcev in analize dinamične slike</t>
  </si>
  <si>
    <t>Laser particle sizer and dynamic image analysis system</t>
  </si>
  <si>
    <t xml:space="preserve">Sistem laserskega merilnika delcev in analize dinamične slike omogoča mejrenje delcev ali z metodo laserske difrakcije ali z metodo analize oblike in velikosti delcev na podlagi slike. Laserska metoda omogoča merjenje delcev od 0.01 do 3800 μm v suspenziji vode ali zraka. Metoda analize dinamične slike omogoča merjenje delcev v suspenziji vode v razponu od  5 μm – 3 mm ter od 20 μm – 20 mm v suspenziji zraka. </t>
  </si>
  <si>
    <t>The laser particle sizer and dynamic image analysis system enables particle measurement either by laser diffraction or by image-based particle shape and size analysis. The laser method enables the measurement of particles in water or air suspension in the measuring range from 0.01 to 3800 μm. The dynamic image analysis method enables the measurement of particles in water suspension in the range of 5 μm - 3 mm and from 20 μm - 20 mm in air suspension.</t>
  </si>
  <si>
    <t>17728, 17729, 17730, 17731, 17732, 17733</t>
  </si>
  <si>
    <t>https://www.geo-zs.si/?option=com_content&amp;view=article&amp;id=1561</t>
  </si>
  <si>
    <t>4, 5</t>
  </si>
  <si>
    <t>Andrej Novak, Savo Vuksanovič</t>
  </si>
  <si>
    <t>dr. Roguer Edmundo Placencia Gomez</t>
  </si>
  <si>
    <t>Sistem za geoelektrične meritve</t>
  </si>
  <si>
    <t>Geoelectrical measurement system</t>
  </si>
  <si>
    <t>Terrameter LS 2 je sistem za zajem podatkov, ki se uporablja za meritve električne upornosti (ERT), inducirane polarizacije (IP) in lastnega potenciala (SP). Meritve se uporabljajo za geotehnične, podzemne, mineralne, okoljske raziskave ipd.</t>
  </si>
  <si>
    <t>The ABEM Terrameter LS 2 is an elecrical data acquisition system for self-potential (SP), dc-resistivity, and time-domain induced polarization (IP) measurements. It is ideal for geotechnical, groundwater, mineral, environmental surveys, etc.</t>
  </si>
  <si>
    <t>https://www.geo-zs.si/?option=com_content&amp;view=article&amp;id=1562</t>
  </si>
  <si>
    <t>ONKOLOŠKI INŠTITUT LJUBLJANA</t>
  </si>
  <si>
    <t>Srdjan Novaković</t>
  </si>
  <si>
    <t>SEKVENTOR DRUGE GENERACIJE-MISEQDX-ILLUMINA</t>
  </si>
  <si>
    <t>NGS – next generation sequenator</t>
  </si>
  <si>
    <t>Programi, projekti ARIS</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</si>
  <si>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</si>
  <si>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</si>
  <si>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</si>
  <si>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</si>
  <si>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</si>
  <si>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Programi - Onkološki inštitut Ljubljana</t>
  </si>
  <si>
    <t>P3-0352</t>
  </si>
  <si>
    <t>Vida Stegel</t>
  </si>
  <si>
    <t>P3-0321</t>
  </si>
  <si>
    <t>APARAT X-RAY GULMAY MOD. D3225</t>
  </si>
  <si>
    <t>X-RAY MACHINE GULMAY</t>
  </si>
  <si>
    <t>Za izvajanje ionizirajočega obsevanja celic, tkiv in celotnega organizma laboratorijskih miši</t>
  </si>
  <si>
    <t>For ionizing iradiation of cells, tissues and whole laboratory mice.</t>
  </si>
  <si>
    <t>Simona Kranjc Brezar, Urška Kamenšek, Urša Lampreht Tratar, Tim Božič, Ajda Medved, Saša Kupčič, Boštjan Markelc, Veronika Škrjanc, Lara Snoj, Maja Cvetanoska</t>
  </si>
  <si>
    <t>J1-60017 </t>
  </si>
  <si>
    <t>Urša Lampreht Tratar, Maja Čemažar, Boštjan Markelc, Jaka Vrevc Žlajpah</t>
  </si>
  <si>
    <t>J3-50108 </t>
  </si>
  <si>
    <t>Simona Kranjc Brezar, Urška Kamenšek, Urša Lampreht Tratar, Tim Božič, Boštjan Markelc</t>
  </si>
  <si>
    <t>L3-50111 </t>
  </si>
  <si>
    <t>Ajda Medved, Tanja Jesenko, Urška Kamenšek, Simona Kranjc Brezar, Urša Lampreht Tratar, Tim Božič</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</si>
  <si>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</si>
  <si>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</si>
  <si>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</si>
  <si>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</si>
  <si>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</si>
  <si>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</si>
  <si>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</si>
  <si>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J3-60068</t>
  </si>
  <si>
    <t>J2-50068</t>
  </si>
  <si>
    <t>Maja Čemažar, Boštjan Markelc, Tanja Jesenko, Simona Kranjc Brezar, Gregor Serša</t>
  </si>
  <si>
    <t>Prenosni ultrazvok Mindary M9GI</t>
  </si>
  <si>
    <t>Portable ultrasound system Mindraz M9GI</t>
  </si>
  <si>
    <t>Za potrebe sledenja učinkov elektroterapije in elektrokemoterapije, specifično za spremlanje strukturnih sprememb tkiva ter pretoka krvi.</t>
  </si>
  <si>
    <t>For observation of the effects of electroporation and electrochemotherapy on the level of tissue structure and blood flow.</t>
  </si>
  <si>
    <t>42221-ULTRAZVOK MINDRAY M9                                           42222-VOZIČEK UMT-500 Z PEM-51
042041 - Anestezijski aparat VetFlo</t>
  </si>
  <si>
    <t>P17</t>
  </si>
  <si>
    <t>J3-50110</t>
  </si>
  <si>
    <t>Urša Lampreht Tratar, Maja Čemažar, Boštjan Markelc, Jaka Vrevc Žlajpah, Saša Kupčič</t>
  </si>
  <si>
    <t xml:space="preserve">Sistem za avtomatizirano digitalno mikroskopijo in več-funkcijsko detekcijo
</t>
  </si>
  <si>
    <t>Cytation 1Cell Imaging Multi-Mode Reader</t>
  </si>
  <si>
    <t>Za merjenje testov, ki temeljijo na spremembah v absorbanci ter fluorescenci ter multimodalno slikanje celičnih kultur, z možnostjo  inkubacije celic (CO2, O2, Temperatura)</t>
  </si>
  <si>
    <t>For measuring tests based on changes in absorbance or fluorescence and multimodal imaging of cell cultures, with the possibility of incubation of cells (CO2, O2, Temperature)</t>
  </si>
  <si>
    <t>43839-CYTATION 1 CELL IMAGING-SISTEM ZA AVT. DIG.MIKROSKOPIRANJE</t>
  </si>
  <si>
    <t>P18</t>
  </si>
  <si>
    <t>P3-0428</t>
  </si>
  <si>
    <t>Urša Lampreht Tratar, Tim Božič</t>
  </si>
  <si>
    <t>Optični sistem za spremljanje uspešnosti proti-tumorskih terapij na in vitro ter in vivo nivoju</t>
  </si>
  <si>
    <t xml:space="preserve">IVIS Lumina XRMS III &amp; Zeiss Axio Obsever 7  </t>
  </si>
  <si>
    <t>Za avtomatizirano slikanje bioluminiscence, fluorescence ter rentgensko slikanje miši v anesteziji in s multimodalno slikanje celičnih kultur, z možnostjo inkubacije celic (CO2, O2, Temperatura)</t>
  </si>
  <si>
    <t>For automated bioluminescence, fluorescence and X-ray imaging of mice under anaesthesia and multimodal imaging of cell cultures, with the option of cell incubation (CO2, O2, Temperature)</t>
  </si>
  <si>
    <t>048120 - IVIS Lumina XRMS Series III
048208 - ZEISS Axio Observer 7</t>
  </si>
  <si>
    <t>P21</t>
  </si>
  <si>
    <t>Univerzitetni klinični center Maribor</t>
  </si>
  <si>
    <t>P4-0220</t>
  </si>
  <si>
    <t>Nadja Kokalj Vokač</t>
  </si>
  <si>
    <t>Aparat za avotmatizirano sekvenciranje PSQ 96, System SQA Pyrosequencing</t>
  </si>
  <si>
    <t>Beckman Coulter sekvenator 285501 CEQ 8000 Genetic analysis system</t>
  </si>
  <si>
    <t>Oprema je dostopna po dogovoru</t>
  </si>
  <si>
    <t>Equipment is available according to agreement</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</si>
  <si>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</si>
  <si>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</si>
  <si>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http://www.ukc-mb.si</t>
  </si>
  <si>
    <t>Iztok Takač</t>
  </si>
  <si>
    <t>3D/4D digitalni diagnostični ultrazvočni aparat za aplikacije v ginekologiji Accuvix-xq prestige</t>
  </si>
  <si>
    <t>3D/4D digital diagnostic ultrasound machine for applications in gynecology Accuvix-xq prestige</t>
  </si>
  <si>
    <t>Ultrazvočni pregledi v ginekologiji. Abdominalni in vaginalni pregledi.</t>
  </si>
  <si>
    <t>Ultrasonics examinations in gynecology. Abdominal and vaginal examinations.</t>
  </si>
  <si>
    <t>Raziskovalni fluorescenčni mikroskop z računalniško opremo za analizo slike</t>
  </si>
  <si>
    <t xml:space="preserve">Research light microscope with computer software for image analysis </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</si>
  <si>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</si>
  <si>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</si>
  <si>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P3-0335</t>
  </si>
  <si>
    <t>Vojko Flis</t>
  </si>
  <si>
    <t>Ultrazvočni diagnostični aparat</t>
  </si>
  <si>
    <t xml:space="preserve">Diagnostic ultrasound machine </t>
  </si>
  <si>
    <t>Ultrazvočni pregledi v abdominalni urgenci. Abdominalni in vaskularni pregledi.</t>
  </si>
  <si>
    <t>Ultrasound examinations of acute abdomen. Abdominal and vascular examinations.</t>
  </si>
  <si>
    <t>Visokoresolucijski čitalec za mikromreže</t>
  </si>
  <si>
    <t>Microarray scanner</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</si>
  <si>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</si>
  <si>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</si>
  <si>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P2-0046</t>
  </si>
  <si>
    <t>Artur Pahor</t>
  </si>
  <si>
    <t>Digitalni ultrazvočni aparat ALOKA Alpha 10 z LCD monitorjem</t>
  </si>
  <si>
    <t xml:space="preserve">Ultrasound machine ALOKA Alpha 10 with monitor </t>
  </si>
  <si>
    <t>Ultrazvok srca in ožilja</t>
  </si>
  <si>
    <t>Cardiac and vascular ultrasound</t>
  </si>
  <si>
    <t>P3-0327</t>
  </si>
  <si>
    <t>Borut Kovačič</t>
  </si>
  <si>
    <t>Sistem video za morfodinamiko zarodkov</t>
  </si>
  <si>
    <t>Time lapsse system</t>
  </si>
  <si>
    <t>Paket 15</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</si>
  <si>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</si>
  <si>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</si>
  <si>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</si>
  <si>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</si>
  <si>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 xml:space="preserve">Optična oprema za mikrokirurške operacije na modih in mikrofertilizacijo s semenčicami iz tkiva mod pri moških s težko obliko azoospermije </t>
  </si>
  <si>
    <t>Optical equipment for microsurgical testicular biopsy and intracytoplasmic sperm injection with testicular spermatozoa in men with a severe azospermia</t>
  </si>
  <si>
    <t>En del optične opreme se uporablja za identifikacijo semenskih kanalčkov z ohranjeno spermatogenezo med mikrokirurško biopsijo testisa. Drugi del optične opreme se uporablja za identifikacijo in izolacijo sperme iz bioptičnega tkiva, ki se nato uporablja v postopku intracitoplazmatske injekcije semenčic v procesu oploditve in vitro.</t>
  </si>
  <si>
    <t>One part of the optical equipment is used to identify tubuli seminiferi with preserved spermatogenesis during microsurgical testicular biopsy. The second part of optical equipment is used to identify and isolate sperm from bioptic tissue , which is then used in the intracytoplasmic sperm injection in the in vitro fertilization process.</t>
  </si>
  <si>
    <t>132892; 133312</t>
  </si>
  <si>
    <t>P3-0036</t>
  </si>
  <si>
    <t>Jernej Dolinšek</t>
  </si>
  <si>
    <t>Aparat za diagnostiko zgornjega prebavnega trakta Laborie Solar GI</t>
  </si>
  <si>
    <t>HRMI - High Resolution Manometry and Impedance</t>
  </si>
  <si>
    <t>Sistem omogoča hkratno zajemanje številnih podatkov o tlaki in impedanci v požiralniku od žrela do želodca. Omogoča natančno analizo in diagnostiko motenj požiranja v skladu s klasifikacijo Chicago.</t>
  </si>
  <si>
    <t>The system allows the simultaneous capture of a number of data on pressure and impedance in the esophagus from the throat to the stomach. It allows accurate analysis and diagnosis of swallowing disorders according to the Chicago classification.</t>
  </si>
  <si>
    <t>Sekvenator za genske analize MiSeq</t>
  </si>
  <si>
    <t>MiSeq - Illumina</t>
  </si>
  <si>
    <t>Omogoča analizo več vzorcev in več genov hkrati, sekvenciranje amplikonov in tarčno sekvenciranje.</t>
  </si>
  <si>
    <t>It allows the analysis of multiple samples and multiple genes simultaneously, amplicon sequencing, and target sequencing.</t>
  </si>
  <si>
    <t>Aparat UZ GE Voluson P8</t>
  </si>
  <si>
    <t>Ultrasound GE Voluson P8</t>
  </si>
  <si>
    <t>Ultrazvočni pregledi v ginekologiji.</t>
  </si>
  <si>
    <t>Ultrasonics examinations in gynecology</t>
  </si>
  <si>
    <t>Modularna inkubatorska postaja ESCO MAV-4D8-MC, Inkubator ESCO MRI-6A10</t>
  </si>
  <si>
    <t>Modular incubator station</t>
  </si>
  <si>
    <t>Postaja zagotavlja kontrolirano inkubacijo človeških jajčnih celic in zarodkov.</t>
  </si>
  <si>
    <t>The station provides controlled incubation of human eggs and embryos.</t>
  </si>
  <si>
    <t>143666; 143667; 143668; 143669</t>
  </si>
  <si>
    <t>53,46;
 53,57;
 53,57;
 53,42</t>
  </si>
  <si>
    <t>2,30;
 2,39;
 2,39; 
2,26</t>
  </si>
  <si>
    <t>6,48;
 6,50;
 6,50;
 6,48</t>
  </si>
  <si>
    <t>44,68;
44,68;
44,68
44,68</t>
  </si>
  <si>
    <t xml:space="preserve">Aparat za verižno reakcijo s polimerazo v realnem času </t>
  </si>
  <si>
    <t>Real-time polymerase chain reaction apparatus</t>
  </si>
  <si>
    <t>Aparat za verižno reakcijo s polimerazo v realnem času omogoča natančno določanje nukleinskih kislin v bioloških vzorcih.</t>
  </si>
  <si>
    <t>Real-time polymerase chain reaction apparatus enables accurate determination of nucleic acids in biological samples.</t>
  </si>
  <si>
    <t>Veèprekatni inkubator z integrirano kamero, mikroskopom in raèunalniškim programom za sledenje morfodinamike razvoja zarodkov in vitro.</t>
  </si>
  <si>
    <t>Multi-chamber incubator with integrated camera, microscope and computer program for tracking the morphodynamics of embryo development in vitro</t>
  </si>
  <si>
    <t>The equipment is installed in the Department of Reproductive Medicine and Gynecological Endocrinology. The equipment is accessible to external users by agreement with the process manager, Prof. Borut Kovačič, Univ. B.Sc. biol., PhD.</t>
  </si>
  <si>
    <t>Inkubatorji s time-lapse sistemom v Sloveniji so, vendar tako napredne tehnologije s tako nadzorovanimi fizikalno parametri in tako napredno pripadajočo programsko opremo, kot jih nudi zgoraj omenjena oprema, v Sloveniji ni.</t>
  </si>
  <si>
    <t>There are incubators with a time-lapse system in Slovenia, but there is no such advanced technology with such controlled physical parameters and such advanced related software as the above-mentioned equipment offers in Slovenia.</t>
  </si>
  <si>
    <t>Avtomatiziran sistem za sekvenciranje naslednje generacije s povezljivim in komplementarnim sistemom za izolacijo nukleinskih kislin</t>
  </si>
  <si>
    <t>Automated Next Generation Sequencing System with Linkable and Complementary Nucleic Acid Isolation System</t>
  </si>
  <si>
    <t xml:space="preserve">Avtomatiziran sistem za sekvenciranje naslednje generacije s povezljivim in komplementarnim sistemom za izolacijo nukleinskih kislin omogoča najsodobnejšo, najučinkovitejšo in časovno najbolj racionalen sistem za proučevanje tumorskih genomov. Sekvenatorji naslednje generacije so v genetski laboratorijih zaradi svoje široke rabe skoraj popolnoma izpodrinili uporabo klasičnih metod, kot sta sekvenciranje po Sangerju in RT-PCR. Pri proučevanju tumorskih genomov so pri sekvenciranju ključni vnosi majhne količine začetnega vzorca, preprečevanje kontaminacije, zelo dobra sledljivost vzorcev ter dobra očutljivost in natačnost dobljenih analiz. </t>
  </si>
  <si>
    <t>An automated next-generation sequencing system with a linkable and complementary nucleic acid isolation system provides the most modern, efficient and time-efficient system for studying tumor genomes. Due to their widespread use, next-generation sequencers have almost completely replaced the use of classical methods such as Sanger sequencing and RT-PCR in genetic laboratories. In the study of tumor genomes, the input of a small amount of the initial sample, prevention of contamination, very good traceability of the samples and good sensitivity and accuracy of the obtained analyzes are key in sequencing.</t>
  </si>
  <si>
    <t>00160750; 00160749; 00160772</t>
  </si>
  <si>
    <t>6,78; 4,78; 5,78</t>
  </si>
  <si>
    <t xml:space="preserve">6,37;
 6,98;
 6,98;
</t>
  </si>
  <si>
    <t>48,78; 48,78; 48,78</t>
  </si>
  <si>
    <t xml:space="preserve">Univerza v Ljubljani, Medicinska fakulteta </t>
  </si>
  <si>
    <t>Damjana Rozman</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</si>
  <si>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</si>
  <si>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</si>
  <si>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</si>
  <si>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</si>
  <si>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</si>
  <si>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</si>
  <si>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290111001863-računalnik k čitalcu biočipov (32.867,63)
290111001870-čitalec biočipov (38.390,92),  
1902- UV pečica za mreženje DNA (977,32)-NI V REGISTRU
1869-centrifuga vakuumska (11.287,06)
290111001871-robot za čitalec biočipov (30.221EUR), spektrofotometer</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</si>
  <si>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</si>
  <si>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</si>
  <si>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https://www.mf.uni-lj.si/ibk/oprema</t>
  </si>
  <si>
    <t>glede na izvajalca; različni profili opreaterjev</t>
  </si>
  <si>
    <t>Robert Zorec</t>
  </si>
  <si>
    <t>Sklop raziskovalne opreme za celično inženirstvo</t>
  </si>
  <si>
    <t>2002, nadgradnja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</si>
  <si>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</si>
  <si>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</si>
  <si>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</si>
  <si>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</si>
  <si>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</si>
  <si>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http://lnmcp.mf.uni-lj.si/Neuroendo/Oprema.html</t>
  </si>
  <si>
    <t>25,00 €/uro</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</si>
  <si>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</si>
  <si>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</si>
  <si>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</si>
  <si>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</si>
  <si>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</si>
  <si>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</si>
  <si>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</si>
  <si>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290114002874-mikroskop (52.203,66)</t>
  </si>
  <si>
    <t>https://www.mf.uni-lj.si/application/files/7415/8391/7733/Razpolozljiva_raziskovalna_oprema_UL_MF.pdf</t>
  </si>
  <si>
    <t>4 Oprema za analizo / Analitical facilites</t>
  </si>
  <si>
    <t>glede na izvajalca; različni profili operaterjev</t>
  </si>
  <si>
    <t>Andrej Zupan</t>
  </si>
  <si>
    <t>Transgenomic Wave DHPLC sistem za analizo DNA in odkrivanje mutacij</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</si>
  <si>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</si>
  <si>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</si>
  <si>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</si>
  <si>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</si>
  <si>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</si>
  <si>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</si>
  <si>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spletna stran ne obstaja</t>
  </si>
  <si>
    <t>ni neizučenih uporabnikov</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</si>
  <si>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</si>
  <si>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</si>
  <si>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</si>
  <si>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</si>
  <si>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</si>
  <si>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</si>
  <si>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</si>
  <si>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</si>
  <si>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http://www.imi.si/raziskovalna-dejavnost/raziskovalna-oprema</t>
  </si>
  <si>
    <t>Potočnik Nejka</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</si>
  <si>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</si>
  <si>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</si>
  <si>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</si>
  <si>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</si>
  <si>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</si>
  <si>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</si>
  <si>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</si>
  <si>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</si>
  <si>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</si>
  <si>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</si>
  <si>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</si>
  <si>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</si>
  <si>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290126001199 -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</si>
  <si>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</si>
  <si>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</si>
  <si>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</si>
  <si>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</si>
  <si>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</si>
  <si>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</si>
  <si>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</si>
  <si>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290104000851-aparat za poizkuse na izoliranem srcu</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</si>
  <si>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</si>
  <si>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</si>
  <si>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</si>
  <si>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</si>
  <si>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Univerza v Ljubljani, Medicinska fakulteta</t>
  </si>
  <si>
    <t>Vita Dolžan</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</si>
  <si>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</si>
  <si>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</si>
  <si>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</si>
  <si>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</si>
  <si>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</si>
  <si>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</si>
  <si>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(11.944,98)-NI V REGISTRU, 290111001752 - centrifuga hlajena (24.901,04)</t>
  </si>
  <si>
    <t>http://ibk.mf.uni-lj.si/equipment</t>
  </si>
  <si>
    <t>N/A</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</si>
  <si>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</si>
  <si>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</si>
  <si>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</si>
  <si>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</si>
  <si>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</si>
  <si>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</si>
  <si>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</si>
  <si>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https://www.mf.uni-lj.si/ibf/raziskovanje</t>
  </si>
  <si>
    <t>Oprema za pripravo in analizo bio-čipov - sklop II</t>
  </si>
  <si>
    <t xml:space="preserve">Equipment for preparing and analysing bio-chips </t>
  </si>
  <si>
    <t>Aparatura za avtomatsko  hibridizacijo in spiranje DNA čipov</t>
  </si>
  <si>
    <t>Equipment for automatic hibridization and washing  chips</t>
  </si>
  <si>
    <t>290111002031-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</si>
  <si>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</si>
  <si>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</si>
  <si>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</si>
  <si>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</si>
  <si>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</si>
  <si>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</si>
  <si>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Marko Kreft</t>
  </si>
  <si>
    <t>Oprema za večkanalno mikroskopsko dinamično slikanje</t>
  </si>
  <si>
    <t>Equipment for multichannel dynamic microscopy imaging</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</si>
  <si>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</si>
  <si>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</si>
  <si>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v 5D, shranjevanje in analiza slik</t>
  </si>
  <si>
    <t>Imaging live and fixed cell in 5D, storage and analysis of images</t>
  </si>
  <si>
    <t>290114003082 - mikroskop konfokalni (110.544)</t>
  </si>
  <si>
    <t>25 EUR/uro</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</si>
  <si>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</si>
  <si>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</si>
  <si>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</si>
  <si>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</si>
  <si>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290105001569 - mikroskop invertni (112.669) z 290105001651 modul konfokalni  (122.575,81 = 235.244,81 EUR</t>
  </si>
  <si>
    <t>Peter Veranič</t>
  </si>
  <si>
    <t xml:space="preserve">Mikroskop Axio Imager z dodatkom ApoTome </t>
  </si>
  <si>
    <t xml:space="preserve">Microscope Axio Imager 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</si>
  <si>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</si>
  <si>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</si>
  <si>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</si>
  <si>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</si>
  <si>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290102001315 - mikroskop apotome (101.110)</t>
  </si>
  <si>
    <t>spletna stran v delu</t>
  </si>
  <si>
    <t>50,00 €/uro</t>
  </si>
  <si>
    <t xml:space="preserve">Sklop raziskovalne opreme za detekcijo, analizo in uničevanje visoko nevarnih patogenov: mikroskop flourescentni </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</si>
  <si>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</si>
  <si>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</si>
  <si>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</si>
  <si>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</si>
  <si>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290312004431- mikroskop flourescentni (29.472)</t>
  </si>
  <si>
    <t>Sklop raziskovalne opreme za detekcijo, analizo in uničevanje visoko nevarnih patogenov: parni sterilizator (avtoklav)</t>
  </si>
  <si>
    <t>System for detection, analysis and decontamination of highly pathogenic microorganisms: avtoclav</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</si>
  <si>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</si>
  <si>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</si>
  <si>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</si>
  <si>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Marko Živin</t>
  </si>
  <si>
    <t>Oprema za meritve izražanja genov v živčevju in mišicah</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</si>
  <si>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</si>
  <si>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</si>
  <si>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</si>
  <si>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</si>
  <si>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</si>
  <si>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290114002994,290114002993, 334</t>
  </si>
  <si>
    <t>https://www.mf.uni-lj.si/raziskovanje/oprema</t>
  </si>
  <si>
    <t>Emil Hudomalj</t>
  </si>
  <si>
    <t>Strežniška raziskovalna osrednja oprema na MF</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</si>
  <si>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</si>
  <si>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</si>
  <si>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</si>
  <si>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</si>
  <si>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</si>
  <si>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</si>
  <si>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</si>
  <si>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Damjan Glavač</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</si>
  <si>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</si>
  <si>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</si>
  <si>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</si>
  <si>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</si>
  <si>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290213003836 - sistem za dvodimenz.elektroforezo (33.123)</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</si>
  <si>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</si>
  <si>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</si>
  <si>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</si>
  <si>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</si>
  <si>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</si>
  <si>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</si>
  <si>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</si>
  <si>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</si>
  <si>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Dušan Šuput</t>
  </si>
  <si>
    <t>Laboratorij za mikrospektrofluorimetrijo</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</si>
  <si>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</si>
  <si>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</si>
  <si>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</si>
  <si>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</si>
  <si>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</si>
  <si>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t>
  </si>
  <si>
    <t>http://www.mf.uni-lj.si/CKF</t>
  </si>
  <si>
    <t>10,11,70</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</si>
  <si>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</si>
  <si>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</si>
  <si>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</si>
  <si>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</si>
  <si>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</si>
  <si>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Janez Stare</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</si>
  <si>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</si>
  <si>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</si>
  <si>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</si>
  <si>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</si>
  <si>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</si>
  <si>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</si>
  <si>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</si>
  <si>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</si>
  <si>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</si>
  <si>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</si>
  <si>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</si>
  <si>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</si>
  <si>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</si>
  <si>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</si>
  <si>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</si>
  <si>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</si>
  <si>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290111002364 - sistem PCR real time (42.928)</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</si>
  <si>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</si>
  <si>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</si>
  <si>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</si>
  <si>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</si>
  <si>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290111002405- aparat za koncentracijo vzorcev (25.196)</t>
  </si>
  <si>
    <t xml:space="preserve">            Jure Derganc</t>
  </si>
  <si>
    <t>Sistem za biofizikalno karakterizacijo na podlago pritrjenih celic                                      Nadgradnja sistema za biofizikalno karakterizacijo na podlago pritrjenih celic</t>
  </si>
  <si>
    <t>2008, nadgradnja 2015</t>
  </si>
  <si>
    <t>Optical tweezers</t>
  </si>
  <si>
    <t>Paket 13, nadgradnja Paket 16</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</si>
  <si>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</si>
  <si>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</si>
  <si>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</si>
  <si>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</si>
  <si>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</si>
  <si>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Mojca Mally</t>
  </si>
  <si>
    <t>Miroslav Petrovec</t>
  </si>
  <si>
    <t>Detekcijski in dokumentacijski mini center za raziskovanje značilnosti manj pogostih patogenih mikrobov</t>
  </si>
  <si>
    <t xml:space="preserve"> Mini center for detection
 and documentation of characteristics of rare pathogens.</t>
  </si>
  <si>
    <t>Pomnoževalnik DNK, LightCycler 2.0 – pomnoževanje NK</t>
  </si>
  <si>
    <t>LightCycler 2.0 – Nucleic acid amplification</t>
  </si>
  <si>
    <t>5236 - analizator genetski (93.062)
290312005066 - sistem analitski (67.632)</t>
  </si>
  <si>
    <t>Oprema za mikrofluorimetrijo</t>
  </si>
  <si>
    <t>Equipment for 
microfluorimetry</t>
  </si>
  <si>
    <t>Slikanje živih in fiksiranih celic, shranjevanje in analiza slik</t>
  </si>
  <si>
    <t>Imaging live and fixed cells, storage and analysis of images</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</si>
  <si>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</si>
  <si>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</si>
  <si>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</si>
  <si>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</si>
  <si>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290106002337- agregat diesel (42.118), aktivna omrežna oprema</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</si>
  <si>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</si>
  <si>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</si>
  <si>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</si>
  <si>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</si>
  <si>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290106002298 - aparat EKG (1.270)
290106002263 - aparat za spremljanje oksigenacije v tkivu (46,800)
2106 -sistem za mikrodializo (5.173,76)</t>
  </si>
  <si>
    <t>Barokomora</t>
  </si>
  <si>
    <t>Hyperbaric 
chamber</t>
  </si>
  <si>
    <t>Barokomora je namenjena za zdravljenje določenih obolenj. Cena enega standardnega potopa (15m 90 minut O2) 113 EUR.</t>
  </si>
  <si>
    <t>Treatment
 available 
24 hours 
a day.</t>
  </si>
  <si>
    <t>290106002101 - komora 
hiperbarična (114.113)</t>
  </si>
  <si>
    <t>Sistem za visokotlačno tekočinsko kromatografijo</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</si>
  <si>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</si>
  <si>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</si>
  <si>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</si>
  <si>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290111001674 - nanašalec 
vzorcev avtomatski HPLC (17.425,17)
290111001676- spektrofotometer (23.095,30)
290111001675 - detektor radioaktivnosti (14.960,69)</t>
  </si>
  <si>
    <t>Alojz Ihan</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</si>
  <si>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</si>
  <si>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</si>
  <si>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</si>
  <si>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</si>
  <si>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290312004875 - pretočni 
citometer</t>
  </si>
  <si>
    <t>4-Sistem za analizo</t>
  </si>
  <si>
    <t>glede na izvajalca; različni profili opreaterjev; uvajanje novih uporabnikov 28,00 €/uro</t>
  </si>
  <si>
    <t xml:space="preserve">Univerza v Ljubljani, Medicinska 
fakulteta </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</si>
  <si>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</si>
  <si>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</si>
  <si>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</si>
  <si>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</si>
  <si>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</si>
  <si>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</si>
  <si>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 xml:space="preserve">Univerza v Ljubljani, Medicinska
 fakulteta </t>
  </si>
  <si>
    <t>Celična kirurgija</t>
  </si>
  <si>
    <t>Cell Surgery</t>
  </si>
  <si>
    <t>Laser tweezer 
manipulations 
in living cells</t>
  </si>
  <si>
    <t>Oprema za pripravo in analizo bio-čipov nizke gostote (nadgradnja Centra za funkcijsko genomiko in bio-čipe; sklop 2)</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</si>
  <si>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</si>
  <si>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</si>
  <si>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</si>
  <si>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</si>
  <si>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290111002357 - hibridizacijska postaja Tecan; 4/07    (39.914,45)
290111002382 - aparat za vizualizacijo biočipov (36.108)</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</si>
  <si>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</si>
  <si>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</si>
  <si>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</si>
  <si>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</si>
  <si>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</si>
  <si>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</si>
  <si>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</si>
  <si>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</si>
  <si>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</si>
  <si>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290104001953 - pretočni 
citometer (138.627)</t>
  </si>
  <si>
    <t>http://www.mf.uni-lj.si/ifet</t>
  </si>
  <si>
    <t xml:space="preserve">glede na izvajalca; različni profili opreaterjev; </t>
  </si>
  <si>
    <t>Nataša Debeljak</t>
  </si>
  <si>
    <t>Sklop za visokozmogljivostno 
določanje nukleotidnih 
zaporedij, Genome Sequencer 
FLX (Roche) – 1. sklop</t>
  </si>
  <si>
    <t>High-throughput sequencing platform equipment, for Genome Sequencer FLX (Roche) -1st Assembly</t>
  </si>
  <si>
    <t xml:space="preserve">Paket 14 </t>
  </si>
  <si>
    <t>Možnost dostopa v Medicinskem Centru za molekularno biologijo (MCMB) glede na 
dogovor s skrbnikom opreme (mcmb@mf.uni-lj.si).</t>
  </si>
  <si>
    <t>After prior agreement with the curator of eqiupment at Medical Centre for Molecular Biology (mcmb@mf.uni-lj.si).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</si>
  <si>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</si>
  <si>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</si>
  <si>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</si>
  <si>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glede na potrebe postopka uporabnika / naročnika</t>
  </si>
  <si>
    <t>http://ibk.mf.uni-lj.si/equipment/quickgene-810.html</t>
  </si>
  <si>
    <t>4-sistemi za analize</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</si>
  <si>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</si>
  <si>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</si>
  <si>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</si>
  <si>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</si>
  <si>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</si>
  <si>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10-Sistemi za biomedicinsko slikanje</t>
  </si>
  <si>
    <t xml:space="preserve">glede na izvajalca; različni profili opreaterjev, </t>
  </si>
  <si>
    <t>Oprema za osrednjo 
strežniško in omrežno 
podporo na Medicinski 
fakulteti - 1. in 2. sklop</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</si>
  <si>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</si>
  <si>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</si>
  <si>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</si>
  <si>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290135000744-49
290135000734-43, 290135000750-54, 
290135000835-37</t>
  </si>
  <si>
    <t xml:space="preserve">Nanomehano-optična mikroskopija za biomedicino                            Nadgradnja konfokalnega mikroskopa </t>
  </si>
  <si>
    <t>2011, nadgradnja 2015</t>
  </si>
  <si>
    <t xml:space="preserve">Paket 14              </t>
  </si>
  <si>
    <t>290114002634-mikroskop konfokalni</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</si>
  <si>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</si>
  <si>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</si>
  <si>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</si>
  <si>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</si>
  <si>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</si>
  <si>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290111002675-sistem za biočipe na kroglicah</t>
  </si>
  <si>
    <t>glede na izvajalca; različni profili opreraterjev; glede na potrebe postopka uporabnika / naročnika</t>
  </si>
  <si>
    <t>http://www.mf.uni-lj.si/IBK/oprema</t>
  </si>
  <si>
    <t>Magnetno resonančni tomograf</t>
  </si>
  <si>
    <t>Oprema je trenutno na voljo drugim uporabnikom . Obvezno je delo z izučenimi in pooblaščenimi operaterji. Meritve praviloma trajajo več ur. Za dolgotrajnejše delo je potreben poseben dogovor. Za medicinske raziskave je potrebno dovoljenje republiške komisije za medicinsko etiko. Podrobnosti glede uporabe so navedene na spletni strani CKF / MRI. Namen uporabe je potrebno dogovoriti vsaj 2 tedna pred začetkom dela</t>
  </si>
  <si>
    <t>Reservation and contract needed. The equipment is available for other researchers, partly as collaboration. For medical research a valid approval from the committee of RS for medical ethic is mandatory. The equipment can be used only with trained engineers of radiology. Details of terms of use are posted on our web site. Details of use must be settled at least 2 weeks before the start of use of the tomograph.</t>
  </si>
  <si>
    <t>MRI, MRS, DTI, traktografija, DWI, DWI celega telesa, BOLD fMRI, ASL, VBM</t>
  </si>
  <si>
    <t>MRI, MRS, DTI, tractography, DWI, whole body DWI, BOLD fMRI, VBM, ASL etc.</t>
  </si>
  <si>
    <t>290114003656-tomograf magnetnoresonančni (nadgradnja 2023)</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</si>
  <si>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</si>
  <si>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</si>
  <si>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</si>
  <si>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</si>
  <si>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290312016713 čitalec fluoresc.</t>
  </si>
  <si>
    <t>Individualna nabava</t>
  </si>
  <si>
    <t>Nadgradnja konfokalnega mikroskopa</t>
  </si>
  <si>
    <t>Glej vrstico 55 povečanje vrednosti konfokalnega mikroskopa</t>
  </si>
  <si>
    <t>290114002634, 290114003317,  doknjižba k tej inventarni številki (Paket 16)</t>
  </si>
  <si>
    <t>Sistem za vnos DNK v celice</t>
  </si>
  <si>
    <t>System for DNA delivery in cells</t>
  </si>
  <si>
    <t>290114003997-sistem za vnos DNK v celice</t>
  </si>
  <si>
    <t>Motoriziran invertni mikroskop Axio Observer Z1</t>
  </si>
  <si>
    <t>Motorised inverted microscope Axko Observer Z1</t>
  </si>
  <si>
    <t>Slikanje živih in fiksiranih celic</t>
  </si>
  <si>
    <t>Imaging live and fixed cell</t>
  </si>
  <si>
    <t>290114004036-mikroskop invertni</t>
  </si>
  <si>
    <t xml:space="preserve">ION S5 SYSTEM               </t>
  </si>
  <si>
    <t xml:space="preserve">ION S5 SYSTEM         </t>
  </si>
  <si>
    <t>Možnost dostopa do opreme na Inštitutu za patologijo glede na 
dogovor s skrbnikom opreme.</t>
  </si>
  <si>
    <t>Access to the equipment is possible by arrangement with the custodian at the Institute of Pathology UL MF.</t>
  </si>
  <si>
    <t>Sistem nove generacije sekvenciranja (NGS).</t>
  </si>
  <si>
    <t>Določanje nukleotidnega zaporedja visoke zmogljivosti.</t>
  </si>
  <si>
    <t>290213004826-sistem za določanje nuk.zaporedja</t>
  </si>
  <si>
    <t>P3-0043</t>
  </si>
  <si>
    <t>Sergej Pirkmajer</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</si>
  <si>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</si>
  <si>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</si>
  <si>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</si>
  <si>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</si>
  <si>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</si>
  <si>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</si>
  <si>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290114004040-čitalec multipleksni</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</si>
  <si>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</si>
  <si>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</si>
  <si>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</si>
  <si>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</si>
  <si>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Sklop za funkcijsko analizo - funkcijska genomika: Sklop 2</t>
  </si>
  <si>
    <t>Platform for functional analysis - Functional Genomics : 2st Assembly</t>
  </si>
  <si>
    <t xml:space="preserve">Tea Lanišnik Rižner </t>
  </si>
  <si>
    <t xml:space="preserve">Sistem MAGPIX </t>
  </si>
  <si>
    <t>Bio-Plex® MAGPIX™ Multiplex Reader</t>
  </si>
  <si>
    <t>Možnost dostopa do opreme  glede na dogovor z vodjo programske skupine prof. Lanišnik Rižner (tea.lanisnik-rizner@mf.uni-lj.si)</t>
  </si>
  <si>
    <t>Oproma omogoča merjenje več analitov (proteinov) v vzorcu z uporabo testov na osnovi magnetnih kroglic.</t>
  </si>
  <si>
    <t>The equipment enables enables simultaneous detection of multiple analytes (proteins) in a single sample using magnetic bead-based assays.</t>
  </si>
  <si>
    <t>glede na potrebe uporabnika / naročnika</t>
  </si>
  <si>
    <t>https://www.mf.uni-lj.si/ibk/raziskovanje/tme/equipment#s, https://www.mf.uni-lj.si/ibk/oprema</t>
  </si>
  <si>
    <t>NA</t>
  </si>
  <si>
    <t>Mikroskopska kamera</t>
  </si>
  <si>
    <t>Dostop do opreme možen po dogovoru z Infrastrukturnim centrom BMCB, Inštitut za biologijo celice.</t>
  </si>
  <si>
    <t>Access to the equipment is possible by arrangement with theInfrastructural centre BMCM, Institute of Cell Biology</t>
  </si>
  <si>
    <t>Nadgradnja obstoječega sistema presevne elektronske mikroskopije</t>
  </si>
  <si>
    <t xml:space="preserve">Upgrade of the existing  system of transmission electron microscopy. </t>
  </si>
  <si>
    <t>290102001822-kamera mikros.</t>
  </si>
  <si>
    <t>a) 100€ ( z DDV)  / uro mikroskopije z operaterjem  ( zunanji uporabniki);                      b) 30€ ( z DDV) / uro mikroskopije samostojno (interni uporabniki )                     c) 70,00 € ( z DDV)  / uro mikroskopiranje z operaterjem (zunanji uporabniki)                    d) 20,00€ (zDDV) / uro mikroskopiranje samostojno (interni uporabniki)</t>
  </si>
  <si>
    <t xml:space="preserve">  Uroš Tkalec</t>
  </si>
  <si>
    <t>11088, 26467</t>
  </si>
  <si>
    <t>Sistem za pripravo in vizualizacijo kapljične mikrofluidike</t>
  </si>
  <si>
    <t>System for preparation and visualization of droplet microfluidics</t>
  </si>
  <si>
    <t>Po individualnem dogovoru. Za dostop do opreme prosim pošljite elektronsko pošto na uros.tkalec@mf.uni-lj.si s kratkim opisom predvidenega dela in okvirnim časovnim planom.</t>
  </si>
  <si>
    <t>Use of equipment upon individual agreement. In order to access the equipment please write an email to uros.tkalec@mf.uni-lj.si with a brief description of the work planned and the approximate time needed to complete it.</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</si>
  <si>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</si>
  <si>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</si>
  <si>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290105001736-sistem za obdelavo st.kapilar, 290105001737,kamera hitra</t>
  </si>
  <si>
    <t>4.03 Gibanje</t>
  </si>
  <si>
    <t>4.03.01 Visokohitrostni video</t>
  </si>
  <si>
    <t xml:space="preserve">Sistem za spremljanje energijskega metabolizma živih celic  </t>
  </si>
  <si>
    <t>System for analysis of energy metabolisms of  cells</t>
  </si>
  <si>
    <t>Dostop do opreme možen na Inštitutu za farmakologijo in ekseprimentalno toksikologijo po dogovoru s skrbnikom opreme (bojan.bozic@mf.uni-lj.si; mojca.pavlin@mf.uni-lj.si)</t>
  </si>
  <si>
    <t>After prior agreement with the curator of eqiupment (bojan.bozic@mf.uni-lj.si; mojca.pavlin@mf.uni-lj.si) at the Institute of Pharmacology and Experimental Toxicology</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</si>
  <si>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</si>
  <si>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</si>
  <si>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290105001741-analizator celičnih metabolatov</t>
  </si>
  <si>
    <t xml:space="preserve"> 120€ ( z DDV)  / uro uporabe naprave Seahorse analyser z operaterjem  ( zunanji uporabniki);                      b) 60€ ( z DDV) / uro uporabe z operaterjem    člani UL ) , c) člani konzorcija-interni uporabniki 0 EUR                    </t>
  </si>
  <si>
    <t>Material po porabi</t>
  </si>
  <si>
    <t xml:space="preserve"> 100€ ( z DDV)  / uro uporabe naprave Seahorse analyser z operaterjem  ( zunanji uporabniki);                      b) 50€ ( z DDV) / uro uporabe z operaterjem    člani UL ) , c) člani konzorcija-interni uporabniki 0 EUR                    </t>
  </si>
  <si>
    <t>P1-0170</t>
  </si>
  <si>
    <t>Aljoša Bavec</t>
  </si>
  <si>
    <t>Sklop opreme za analizo biomarkerjev in molekularnih interakcij: 1. del. Inštrument Monolith NT115 za detekcijo molekulskih interakcij</t>
  </si>
  <si>
    <t xml:space="preserve">138.043,00 </t>
  </si>
  <si>
    <t>Možnost dostopa do opreme na Inštitutu za biokemijo glede na 
dogovor s skrbnikom opreme (aljosa.bavec@mf.uni-lj.si).</t>
  </si>
  <si>
    <t>Access to the equipment is possible by arrangement with the custodian at the Institute of Biochemistry UL MF   (aljosa.bavec@mf.uni-lj.si).</t>
  </si>
  <si>
    <t>Inštrument za detekcijo molekulskih interakcij na principu termofereze</t>
  </si>
  <si>
    <t>290111005326-instr. Za detekcijo molek.interakcij</t>
  </si>
  <si>
    <t>Metka Lenassi</t>
  </si>
  <si>
    <t>Sklop opreme za analizo biomarkerjev in molekularnih interakcij, 2. del: Inštrument  NanoSight NS300 z enoto za avtomatizirano merjenje nanodelcev</t>
  </si>
  <si>
    <t xml:space="preserve">Instrument NanoSight NS300 connected to the autosampler </t>
  </si>
  <si>
    <t xml:space="preserve">83.498,00 </t>
  </si>
  <si>
    <t>Možnost dostopa do opreme na Inštitutu za biokemijo in molekularno genetiko glede na 
dogovor s skrbnikom opreme (metka.lenassi@mf.uni-lj.si).</t>
  </si>
  <si>
    <t>Access to the equipment is possible by arrangement with the custodian at the Institute of Biochemistry and Molecular Genetics UL MF  (metka.lenassi@mf.uni-lj.si).</t>
  </si>
  <si>
    <t>Inštrument za merjenje velikosti in koncentracije nanodelcev</t>
  </si>
  <si>
    <t>To determine the size and concentration of nanoparticles</t>
  </si>
  <si>
    <t>290111005415-sistem za analizo biomarkerjev</t>
  </si>
  <si>
    <t xml:space="preserve">Cena brez ddv: za RO 6,93 EUR/uro; tržna cena 10,14 EUR/uro </t>
  </si>
  <si>
    <t>10 EUR/uro za strokovnega sodelavca; 13 EUR/uro za doktorja znanosti</t>
  </si>
  <si>
    <t>4 Sistemi za analize</t>
  </si>
  <si>
    <t>P3-0171</t>
  </si>
  <si>
    <t>Transkranialna magnetna stimulacija za neinvazivno stimulacijo možganeske skorje poskusnih živali</t>
  </si>
  <si>
    <t>System for transcranial magnetic stimulation of cerebral cortex in rats</t>
  </si>
  <si>
    <t>Po dogovoru s skrbnikom in vodjo programa P3-0171. Za dostop do naprave je pogoj opravljen tečaj za delo z laboratorijskimi živalmi.</t>
  </si>
  <si>
    <t>Prior agreement with the curator and principal investigator of the program. Potential users should have completed the Course for work with laboratory animals.</t>
  </si>
  <si>
    <t>Sistem MagVenture za transkranialno magnetno stimulacijo in sondo za stimulacijo možganske skorje pri podganah</t>
  </si>
  <si>
    <t>MagVenture system for transcranial magnetic stimulation and a cooled rat coil</t>
  </si>
  <si>
    <t>290114006431-simulator repet.transkanalni</t>
  </si>
  <si>
    <t>Raziskovalna oprema je na voljo le po dnevih, saj postopki običajno trajajo več kot 6 ur na poskus.   Stroški dela so lahko ocenjeni z obsegom ur, še raje pa v obliki vsebinskega sodelovanja. Po dosedanji praksi je za sklop raziskav polno sodeloval po  en raziskovalec in en tehnik .</t>
  </si>
  <si>
    <t xml:space="preserve">Oprema je amortizirana, se še vedno občasno uporablja. Na voljo  po predhodnem dogovoru in izpolnitvi kadrovskih pogojev.                </t>
  </si>
  <si>
    <t>5, 60</t>
  </si>
  <si>
    <t>P3-0310</t>
  </si>
  <si>
    <t>Nadgradnja konfokalnega mikroskopa na Zeiss LSM 800 KMAT</t>
  </si>
  <si>
    <t>Upgrade of confocal microscope to Zeiss LSM 800 KMAT</t>
  </si>
  <si>
    <t>Paket 17, nadgradnja Paket 18</t>
  </si>
  <si>
    <t>290114004534-mikroskop konf. (doknj k inv.št)</t>
  </si>
  <si>
    <t>P3-0449</t>
  </si>
  <si>
    <t>Tea Lanišnik Rižner</t>
  </si>
  <si>
    <t>HPLC omogoča ločevanje 
komponent z nizko molekulsko 
maso na koloni z ustreznim 
nosilcem s pomočjo topila 
(mobilne faze), ki pod visokim 
pritiskom potuje skozi kolono.  
Omogoča tudi analizo radioaktivno 
označenih vzorcev. Sklopljen z masnim spectrometerom Sciex 3500</t>
  </si>
  <si>
    <t>HPLC is used for separation 
of low molecular weight 
molecules  in tandem with mass spectrometer Sciex 3500</t>
  </si>
  <si>
    <t>Sklop opreme za analizo biomarkerjev in molekularnih interakcij, 3. del: Inštrument  Quantstudio 7 za kvantitativno analizo nukleinskih kislin v realnem času</t>
  </si>
  <si>
    <t>Instrument Quantstudio7 for the quantitative analysis of nucleic acids</t>
  </si>
  <si>
    <t xml:space="preserve">79.300,00 </t>
  </si>
  <si>
    <t>Možnost dostopa do opreme na Inštitutu za biokemijo in molekularno genetiko glede na 
dogovor s skrbnikom opreme (vita.dolzan@mf.uni-lj.si).</t>
  </si>
  <si>
    <t>Access to the equipment is possible by arrangement with the custodian at the Institute of Biochemistry and Molecular Genetics UL MF  (vita.dolzan@mf.uni-lj.si).</t>
  </si>
  <si>
    <t xml:space="preserve"> Inštrument za kvantitativno analizo nukleinskih kislin v realnem času</t>
  </si>
  <si>
    <t>Instrument for kvantitative real time PCR</t>
  </si>
  <si>
    <t>glede na potrebe postopka uporabnika / naročnika oziroma 32 Eur brez DDV/uporabo</t>
  </si>
  <si>
    <t>P1-0390</t>
  </si>
  <si>
    <t>Kvantitativna metabolomika:  nadgradnja sistema za tekočinsko kromatografijo</t>
  </si>
  <si>
    <t>Quantitative metabolomics: upgrade of the liquid chromatography system</t>
  </si>
  <si>
    <t>Možnost dostopa do opreme  glede na dogovor z vodstvom in zaposlenimi na  CFGBC ali preko elektronske pošte: CFGBC @mf.uni-lj.si</t>
  </si>
  <si>
    <t>Access to the equipment is possible by agreement with management and workers CFGBC or by reservation on CFGBC @mf.uni-lj.si</t>
  </si>
  <si>
    <t>Masni spektrometer SCIEX TripleQuad3500, generator dušika Genius 1024</t>
  </si>
  <si>
    <t>Mass spectrometer SCIEX TripleQuad3500, nitrogen generator Genius 1024</t>
  </si>
  <si>
    <t>290111005841-spektrofotometer masnos.</t>
  </si>
  <si>
    <t>P3-0054</t>
  </si>
  <si>
    <t>Sistem za sekvenciranje po Sangerju in izvajanje fragmentnih analiz s pomočjo kapilarne elektroforeze.</t>
  </si>
  <si>
    <t>System for Sanger sequencing and fragment analysis by capillary electrophoresis</t>
  </si>
  <si>
    <t>Instrument za določanje nukleotidnega zaporedja po Sangerju in opravljanje fragmentne analize s pomočjo kapilarne elektroforeze.</t>
  </si>
  <si>
    <t xml:space="preserve">Instrument for nucleic acids Sanger sequencing and fragment analysis by capillary electrophoresis. </t>
  </si>
  <si>
    <t>290213005213-aparat za sekveniranje</t>
  </si>
  <si>
    <t>60,00 €/uro</t>
  </si>
  <si>
    <t>https://www.mf.uni-lj.si/raziskovanje</t>
  </si>
  <si>
    <t>Sklop opreme za pripravo bioloških vzorcev na analize biomarkerjev: Elektronska 96-kanalna pipeta z nosilcem mikroploščic</t>
  </si>
  <si>
    <t>VIAFLO 384Handheld Electronic 96 Channel Pipette</t>
  </si>
  <si>
    <t>Elektronska 96-kanalna pipeta za pripravo bioloških vzorcev</t>
  </si>
  <si>
    <t>Elektronska 96-kanalna pipeta za pripravo bioloških vzorcev, Ultracentrifuga</t>
  </si>
  <si>
    <t>290111005771, 290111005422</t>
  </si>
  <si>
    <t>glede na potrebe postopka uporabnika / naročnika oziroma 12 Eur brez DDV/uporabo</t>
  </si>
  <si>
    <t>1.965,89 in 8.125,96</t>
  </si>
  <si>
    <t>Sklop opreme za analize celic v realnem času</t>
  </si>
  <si>
    <t>A set of equipment for real-time cell analysis</t>
  </si>
  <si>
    <t>Fazno kontrastni mikroskop InCellis (Bertin)</t>
  </si>
  <si>
    <t>Phase Contrast Microscope In Cellis (Bertin)</t>
  </si>
  <si>
    <t>290111005297-mikroskop celični</t>
  </si>
  <si>
    <t>Uroš Tkalec</t>
  </si>
  <si>
    <t>Polarizacijski optični mikroskop z dodatki</t>
  </si>
  <si>
    <t>Polarized light microscope with accessories</t>
  </si>
  <si>
    <t xml:space="preserve">Polarizacijski optični mikroskop z dodatki omogoča vizualizacijo prosojnih in dvolomnih vzorcev v polarizirani vidni svetlobi. Uporablja se lahko diaskopski in episkopski način osvetljevanja, kar je pripravno tudi za opazovanje tankih slojev tekočin na mikrostrukturiranih neprosojnih podlagah. Mikroskop omogoča povečave od 20x do 500x. </t>
  </si>
  <si>
    <t>The polarizing optical microscope with accessories enables the visualization of translucent and birefringent patterns in polarized visible light. Diascopic and episcopic illumination can be used, which is suitable for observing thin layers of liquids on microstructured opaque substrates. The microscope allows magnifications from 20x to 500x.</t>
  </si>
  <si>
    <t>290105001753-mikroskop lab.</t>
  </si>
  <si>
    <t>Filip Ferš (MR)</t>
  </si>
  <si>
    <t>Sistem za multikanalno fluoresčenčno označevanje ter detekcijo in analizo proteinov in DNA</t>
  </si>
  <si>
    <t>System for multichannel fluorescent labelling,  detection and analysis of proteins and DNA</t>
  </si>
  <si>
    <t>290114006234-mikroskop stereo, 290114004314-aparat PCR, 290114004315-centrifuga</t>
  </si>
  <si>
    <t>685,25, 5.069,23 in 1.481,37</t>
  </si>
  <si>
    <t>Sistem za spremljanje PCR v realnem času ter detekcijo nukleotidnih sprememb z analizo talilne krivulje pri visoki ločljivosti</t>
  </si>
  <si>
    <t>Real-time PCR system with high resolution analysis.</t>
  </si>
  <si>
    <t>Instrument za spremljanje PCR reakcije v realnem času z analizo talilne krivulje pri visoki ločljivosti.</t>
  </si>
  <si>
    <t>Instrument for detection of PCR reaction in real-time with possibility of high resolution melt analysis.</t>
  </si>
  <si>
    <t>290213005500-aparat PCR</t>
  </si>
  <si>
    <t>P3-0154</t>
  </si>
  <si>
    <t>Branimir Leskošek</t>
  </si>
  <si>
    <t>Zagonska računalniška gruča in diskovno polje za Arhiv raziskovalnih podatkov UL MF (ARM)</t>
  </si>
  <si>
    <t>Starting HPC and storage cluster for Archive of research data of Faculty of Medicine (ARM)</t>
  </si>
  <si>
    <t>Po individualnem dogovoru. Za dostop do opreme prosim izpolnite informativno prijavo projekta na https://elixir-slovenia.org/sl/naroci-storitev/. Po oddaji vas bomo kontaktiral za podrobnosti dostopa.</t>
  </si>
  <si>
    <t>Use of equipment upon individual agreement. For access please submit the informative order form at https://elixir-slovenia.org/order-a-service/. After submission you will be contacted for access details.</t>
  </si>
  <si>
    <t>Namen začetne računalniške gruče je dostop do procesorske moči za vse raziskovalce s področja ved o življenju za razvoj in testiranje bioinformatskih algoritmov in analiz ter omogočanje varnega dolgotrajnega arhiva raziskovalnih podatkov za vse raziskovalce/oddelke, ki upravljanja s podatki še nimajo urejenega (v obsegu, kot ga gruča omogoča).</t>
  </si>
  <si>
    <t>Aim of starting computer cluster is to enable access to compute power for all researchers from life science area for development and testing bioinformatical algorithms and analyses and to enable access to sustainable long term archive for all researchers/departments that doesn't have data management in place (in the amount that cluster allows).</t>
  </si>
  <si>
    <t>290135001539, 290135001897-strežnika</t>
  </si>
  <si>
    <t>https://elixir-slovenia.org/sl/dry-lab-slo/</t>
  </si>
  <si>
    <t>1, 2, 5</t>
  </si>
  <si>
    <t>14, 23, 25, 57,59</t>
  </si>
  <si>
    <t>Fusion FX, Vilber, sistem za slikanje in analizo gelov in blotov</t>
  </si>
  <si>
    <t xml:space="preserve">Fusion FX, Vilber, documentation system for gels and blots </t>
  </si>
  <si>
    <t>Sistem za visokoločljivostno detekcijo, dokumentiranje in analizo kemiluminiscenčnih, UV in fluorescenčnih signalov na gelih ali blotih (odtis western).</t>
  </si>
  <si>
    <t>System for high resolution detection and documentation of chemiluminescence, UV and fluorescence signals from gels and Western blot images.</t>
  </si>
  <si>
    <t>290114006179-aparat za slikanje gelov in membran</t>
  </si>
  <si>
    <t>potrebno dodati na stran MF raziskovalna oprema</t>
  </si>
  <si>
    <t>P3-0083</t>
  </si>
  <si>
    <t>BD FACS Aria II-pretočni citometer za ločevanje celic</t>
  </si>
  <si>
    <t>BD FACS Aria II cell sorter</t>
  </si>
  <si>
    <t>Možnost dostopa do opreme na Inštitutu za mikrobiologijo in imunologijo glede na dogovor s skrbnikom opreme (andreja-natasa.kopitar@mf.uni-lj.si)</t>
  </si>
  <si>
    <t>Access to the equipment is possible by arrangement with the custodian at the Institute for microbiology and immunology UL MF(andreja-natasa.kopitar@mf.uni-lj.si)</t>
  </si>
  <si>
    <t xml:space="preserve">Pretočni citometer za ločevanje celic BD FACS Aria III. 15 parametersko zaznavanje imunofluorescenčno označenih celic in njihovo razvrščanje za nadalnje genske in funkcijske teste. </t>
  </si>
  <si>
    <t xml:space="preserve">BD FACSAria II cell sorter has 3 laser wavelength-633 nm, 488 nm and 405nm and can measure up to 15 colors simultaneously and sort 4 cell population at once.  </t>
  </si>
  <si>
    <t>290312024418-citometer pretočni</t>
  </si>
  <si>
    <t xml:space="preserve"> 100€ ( z DDV)  / uro uporabe naprave BD Aria III z operaterjem  ( zunanji uporabniki); 90€ ( z DDV) / uro uporabe z operaterjem  člani UL )</t>
  </si>
  <si>
    <t xml:space="preserve">http://www.imi.si/raziskovalna-dejavnost/raziskovalna-oprema </t>
  </si>
  <si>
    <t>4-sistem za analizo</t>
  </si>
  <si>
    <t>izučeni uporabnik 105€/uro, neziučeni uporabnik 115€/uro</t>
  </si>
  <si>
    <t>Irena Zupanic Pajnič</t>
  </si>
  <si>
    <t xml:space="preserve">EZ1 Advanced XL </t>
  </si>
  <si>
    <t>EZ 1 Advanced / Qiagen</t>
  </si>
  <si>
    <t>Dostopna v LMG / ISM; Možno je analizirati le vzorce DNA pridobljene iz starodavnih bioloških materialov zaradi preprečevanje kontaminacije</t>
  </si>
  <si>
    <t>Equipment is situated at the Laboratory for Molecular Genetics; Institute of Forensic Medicine: It is possible to use the equipment for analysis of ancient biological material because of the contamination prevention.</t>
  </si>
  <si>
    <t>Uporablja se za izolacijo in purifikacijo nukleinskih kislin pri vzorcih z  nizko vsebnostjo DNK (kosti)</t>
  </si>
  <si>
    <t>It is used for DNA purification for samples that contain low levels of DNA (bones)</t>
  </si>
  <si>
    <t>290409003240-aparat za avtom. izolacijo DNK</t>
  </si>
  <si>
    <t>Souporaba možna le za analizo arheoloških vzorcev. Cena po dogovoru z morebitnim uporabnikom.</t>
  </si>
  <si>
    <t>Stroški materiala in storitev za vzdrževanje opeme so določeni glede na vsakoletne pogodbe  z dobavitelji / serviserji  (redni letni servisi) in so odvisni tudi od števila urgentnih (predhodno nenapovedanih) intrervencij na aparaturi.</t>
  </si>
  <si>
    <t xml:space="preserve">Stroški so določeni s številom uporabljenih kartuš . </t>
  </si>
  <si>
    <t>potrebno dodati na stran IMI MF UL raziskovalna oprema (http://www.imi.si/raziskovalna-dejavnost/raziskovalna-oprema</t>
  </si>
  <si>
    <t>QuantStudio QS5 Real Time PCR System</t>
  </si>
  <si>
    <t>QuantStudio QS5 Real Time PCR System / Appllied Biosystem</t>
  </si>
  <si>
    <t>Dostopna v LMG / ISM</t>
  </si>
  <si>
    <t>Equipment is situated at the Laboratory for Molecular Genetics; Institute of Forensic Medicine</t>
  </si>
  <si>
    <t>Uporablja se za določanje količine in  kvalitete DNK v izolatu</t>
  </si>
  <si>
    <t>It  provides  the information regarding DNA quantity and quality of a given sample</t>
  </si>
  <si>
    <t>290409003239-aparat za kvant.DNA</t>
  </si>
  <si>
    <t>50,00 Eur / h   ( z DDV)</t>
  </si>
  <si>
    <t>Stroški materiala in storitev za vzdrževanje opeme so določeni glede na vsakoletne pogodbe  z dobavitelji / serviserji in so odvisni tudi od števila urgentnih / (predhodno nenapovedanih) intrervencij na aparaturi.</t>
  </si>
  <si>
    <t>Glede na  dogovor z uporabnikom</t>
  </si>
  <si>
    <t>Konfokalna nadgradnja za optično pinceto</t>
  </si>
  <si>
    <t>Confocal module for optical tweezers</t>
  </si>
  <si>
    <t>Po individualnem dogovoru. Za dostop do opreme prosim pošljite elektronsko pošto na jure.derganc@mf.uni-lj.si s kratkim opisom predvidenega dela in okvirnim časovnim planom.</t>
  </si>
  <si>
    <t>Use of equipment upon individual agreement. In order to access the equipment please write an email to jure.derganc@mf.uni-lj.si with a brief description of the work planned and the approximate time needed to complete it.</t>
  </si>
  <si>
    <t>Nadgradnja omogoča hkratno uporabo konfokalne mikroskopije in optične pincete</t>
  </si>
  <si>
    <t>The system for simultaneous use of optical tweezers and confocal microscopy</t>
  </si>
  <si>
    <t xml:space="preserve">290105002036-nastavek za kon. za pros. slikanje </t>
  </si>
  <si>
    <t>Sklop opreme za analize celic v realnem času Actiwatch Spectrum PRO System</t>
  </si>
  <si>
    <t>naprave za spremljanje dnevno-nočne aktivnosti pri človeku,  Actiwatch Spectrum PRO System</t>
  </si>
  <si>
    <t>Actiwatch Spectrum PRO System</t>
  </si>
  <si>
    <t>290111003724-290111003727-aparat za spremljanje akt. In spanja</t>
  </si>
  <si>
    <t>Sklop opreme za analize celic v realnem času  Esco LVG-3AG-F8 in PCR-3A1</t>
  </si>
  <si>
    <t>Laminarija za pripravo vzorcev</t>
  </si>
  <si>
    <t>Laminarium for preparing the samples</t>
  </si>
  <si>
    <t>290111005892, 290111005808</t>
  </si>
  <si>
    <t>953,21 in 1.029,88</t>
  </si>
  <si>
    <t>Sklop opreme za analize celic v realnem času oprema Eppendorf</t>
  </si>
  <si>
    <t>Nadgradnja aparata, pipetirnega robota EpMotion 5075t</t>
  </si>
  <si>
    <t>Upgrade the EpMotion 5075t system, pipeting robot</t>
  </si>
  <si>
    <t>Sklop opreme za analize celic v realnem času Centrifuga Eppendorf</t>
  </si>
  <si>
    <t xml:space="preserve">hlajena centrifuga 5910 R Eppendorf </t>
  </si>
  <si>
    <t>refrigerated centrifuge 5910 R Eppendorf</t>
  </si>
  <si>
    <t>Sklop opreme za analize celic v realnem času Synergy Neo2</t>
  </si>
  <si>
    <t>Luminometer za merjenje luminescence v realnem času</t>
  </si>
  <si>
    <t>Luminometer for measuring real-time luminescence</t>
  </si>
  <si>
    <t>290111005810-luminometer</t>
  </si>
  <si>
    <t>Sklop opreme za funkcijske analize genoma</t>
  </si>
  <si>
    <t>A set of equipment for functional genome analysis</t>
  </si>
  <si>
    <t>Možnost dostopa do opreme  glede na dogovor z vodstvom in zaposlenimi na  MCMB</t>
  </si>
  <si>
    <t>Access to the equipment is possible by agreement with management and workers MCMB</t>
  </si>
  <si>
    <t>Sonikator za npr. razbijanje celic, fragmentacijo kromatina.</t>
  </si>
  <si>
    <t>sonicator for e.g. cell lysis, chromatine fragmentation.</t>
  </si>
  <si>
    <t>290111005291-sonikator</t>
  </si>
  <si>
    <t>nadgradnja Affymetrix sistema</t>
  </si>
  <si>
    <t>upgrade of the Affymetrix system</t>
  </si>
  <si>
    <t>290111002375-sistem za pripravo in analizo biočipov</t>
  </si>
  <si>
    <t>Rok Romih</t>
  </si>
  <si>
    <t>Po dogovoru z vodstvom Centra za elektronsko mikroskopija na IBC ali preko elektronske pošte: rok.romih@mf.uni-lj.si</t>
  </si>
  <si>
    <t>By agreement with management of Center for electron microscopy or by e-mail: rok.romih@mf.uni-lj.si</t>
  </si>
  <si>
    <t>Kriokomora na ultramikrotomu za rezanje ultratankih rezin pri kriogenih temperaturah</t>
  </si>
  <si>
    <t>Leica EM FC7 low temperature sectioning system for Leica EM UC7</t>
  </si>
  <si>
    <t>290102002597-kriokomora</t>
  </si>
  <si>
    <t>https://www.mf.uni-lj.si/ibc/predstavitev</t>
  </si>
  <si>
    <t>glede na izvajalca</t>
  </si>
  <si>
    <t>P3-0108</t>
  </si>
  <si>
    <t>Možnost dostopa do opreme na Inštitutu za biokemijo in molekularno genetiko  po dogovoru z Laboratorijem za translacijsko medicinsko biokemijo (inge.sotlar@mf.uni-lj.si).</t>
  </si>
  <si>
    <t>Access to the equipment is possible by arrangement with the Laboratory for Translational Medical Biochemistry at the Institute of Biochemistry and Molecular Genetics UL MF  (inge.sotlar@mf.uni-lj.si).</t>
  </si>
  <si>
    <t xml:space="preserve">Hlajena centrifuga 5910 Ri Eppendforf </t>
  </si>
  <si>
    <t>Refrigerated centrifuge 5910 Ri Eppendorf</t>
  </si>
  <si>
    <t>290111005861-centrifuga hlajena</t>
  </si>
  <si>
    <t>Možnost dostopa na Inštitutu za biokemijo in molekularno genetiko glede na dogovor z vodstvom in odgovornimi osebami ali preko rezervacije na spletnem koledarju iBright</t>
  </si>
  <si>
    <t>Access to the Institute of biochemistry and molecular genetics upon agreement with management and responsible people for the machine, or through reservation on the online calendar</t>
  </si>
  <si>
    <t>iBright; Naprava za slikanje gelov nukleinskih kislin in membran prenosa western</t>
  </si>
  <si>
    <t>Aparature for imaging nucleic acid gels and immuno (western) blotting membranes</t>
  </si>
  <si>
    <t>290111005378-aparat za slikanje gelov</t>
  </si>
  <si>
    <t>Oprema :: UL Medicinska fakulteta (uni-lj.si)</t>
  </si>
  <si>
    <t>Globoko zamrzovalna omara - 80 st.C; deep freezer</t>
  </si>
  <si>
    <t>Deep freezer - 80 st.C</t>
  </si>
  <si>
    <t>290111005267-omara zamrzovalna</t>
  </si>
  <si>
    <t>Tatjana Avšič-Županc</t>
  </si>
  <si>
    <t>QIAcuity Four - naprava za kamrično digitalno reakcijo s polimerazo</t>
  </si>
  <si>
    <t>QIAcuity Four - chamber-based digital PCR instrument</t>
  </si>
  <si>
    <t>Možnost dostopa do opreme na Inštitutu za mikrobiologijo in imunologijo UL MF glede na dogovor s skrbnikom opreme.</t>
  </si>
  <si>
    <t>Access to the equipment is possible by arrangement with the custodian at the Institute of Microbiology and Immunology UL MF.</t>
  </si>
  <si>
    <t>Popolnoma integriran digitalni PCR aparat za absolutno kvantifikacijo tarčnih nukleinskih kislin, ki zazna do 5 fluorescentnih barvil.</t>
  </si>
  <si>
    <t>Fully integrated digital PCR instrument for absolute quantification of nucleic acid targets detecting up to 5 fluorescent dyes.</t>
  </si>
  <si>
    <t>290312022922-aparat PCR</t>
  </si>
  <si>
    <t>potrebno dodati na stran IMI MF UL raziskovalna oprema (http://www.imi.si/raziskovalna-dejavnost/raziskovalna-oprema)</t>
  </si>
  <si>
    <t>Igor Kopač</t>
  </si>
  <si>
    <t>CAD-CAM za digitalizacijo v zobozdravstvu "CC Universe 589"</t>
  </si>
  <si>
    <t>CAD CAM equipment for use in dentistry CC Universe 589</t>
  </si>
  <si>
    <t>Možnost dostopa do opreme na Katedri za somatološko protetiko MF glede na dogovor s skrbnikom opreme.</t>
  </si>
  <si>
    <t xml:space="preserve">Access to the equipment is possible by arrangement with the custodian at the Prosthodontic department of MF. </t>
  </si>
  <si>
    <t>Računalniško vodena rezkalna enota za izdelavo različnih protetičnih restavracij.</t>
  </si>
  <si>
    <t>Computer assisted milling machine for use in dentistry</t>
  </si>
  <si>
    <t>290126003342-sistem CAD CAM</t>
  </si>
  <si>
    <t>Sistem za slikovno zajemanje presnovnih procesov v celicah</t>
  </si>
  <si>
    <t>System for rapid metabolic imaging of single cells</t>
  </si>
  <si>
    <t>Sistem za slikovno zajemanje presnovnih procesov v celicah temelji na meritvah fluorescence in je namenjen študiju presnovnih procesov v posamrznih celicah. Sistem omogoča meritve FRET.</t>
  </si>
  <si>
    <t>System for rapid metabolic imaging of single cells is based on fluorescence measurements and is intended for the study of metabolic processes in cells. The system enables FRET.</t>
  </si>
  <si>
    <t>290114004534-mikroskop kon. (doknj k inv.št)</t>
  </si>
  <si>
    <t>15,25 €/uro</t>
  </si>
  <si>
    <t>P3-0293</t>
  </si>
  <si>
    <t>Večnamenski brezžični 64 kanalni EEG/fNIRS sistem</t>
  </si>
  <si>
    <t>Flexible, wireless 64-channel EEG/fNIRS system</t>
  </si>
  <si>
    <t>Dostopnost po dogovoru (MF IFET in UKC - Stomatološke klinike). Kontaktni e-mail je stoma.ifet.nevro@gmail.com</t>
  </si>
  <si>
    <t>For the use of the equipment contact (MF IFET and the Departmento of Stomatology of the UMC LJ) via the email; stoma.ifet.nevro@gmail.com</t>
  </si>
  <si>
    <t>Naparava za kombinirano ali ločeno zajemanje električnih signalov nevronov v humane možganskem korteksu in spremljanja deoksigeniranega in oksigeniranega hemoglobina  v korteksu.</t>
  </si>
  <si>
    <t>The measurment of electrical signals of neuronal activity in the human cortex and of the levels of deoxygenated and oxygenated hemoglobin.</t>
  </si>
  <si>
    <t>290104002970-aparat za snemanje EEG</t>
  </si>
  <si>
    <t>Odvisno od potrebe uporabnika, materialni stroški so 5-10 € na meritev. Ocena 20 € za uro dela.</t>
  </si>
  <si>
    <t>~10e</t>
  </si>
  <si>
    <t>7e</t>
  </si>
  <si>
    <t>20e</t>
  </si>
  <si>
    <t>Sklop opreme za pripravo bioloških vzorcev na analize biomarkerjev: Preparativna ultracentrifuga za večje volumne</t>
  </si>
  <si>
    <t xml:space="preserve">Ultracentrifuge Optima XPN 80 </t>
  </si>
  <si>
    <t>Preparativna ultracentrifuga za večje volumne (doseže hitrosti do 800.000 xg) omogoča ločevanje in izolacijo (nano)delcev biološkega izvora iz razredčenih tekočin.</t>
  </si>
  <si>
    <t xml:space="preserve">Ultracentrifuge Optima XPN 80 enables separation and isolation of (nano)particles from diluted fluids </t>
  </si>
  <si>
    <t>290111005422-ultracentrifuga</t>
  </si>
  <si>
    <t>854 EUR za redni letni servis + izredni stroški</t>
  </si>
  <si>
    <t>17 Raziskovalna oprema za klinične raziskave</t>
  </si>
  <si>
    <t>Scintilacijski analizator PerkinElmer MicroBeta2</t>
  </si>
  <si>
    <t>Scintilation analysator PerkinElmer MicroBeta2</t>
  </si>
  <si>
    <t xml:space="preserve">Scintilacijski analizator omogoča merjenje radioaktivnih vzorcev v mikroploščah, epruvetah ali filtrov papirjih. Omogoča: merjenje β- in γ-sevanja s tekočinsko scintilacijo ali brez nje; Omogoča merjenje vzorcev, označenih s ³H, ¹⁴C, ³²P, ³³P, ³⁵S, ⁵¹Cr, ¹²⁵I. 
Možnost branja mikroplošč (96-, 384- in 24-jamčnih); top- &amp; bottom counting;
možnost merjeInja luminescence, poleg radioaktivnega sevanja. </t>
  </si>
  <si>
    <t>The scintillation analyzer enables the measurement of radioactive samples in microplates, tubes, or filter papers. It allows: measurement of β- and γ-radiation with or without liquid scintillation; measurement of samples labeled with ³H, ¹⁴C, ³²P, ³³P, ³⁵S, ⁵¹Cr, ¹²⁵I.
It supports reading of microplates (96-, 384-, and 24-well); top- &amp; bottom counting;
the ability to measure luminescence in addition to radioactive radiation.</t>
  </si>
  <si>
    <t>Sklop za digitalni PCR: Inštrument QuantStudio AbsoluteQ za absolutno kvantifikacijo DNA in RNA, genotipizacijo, gensko ekspresijo, detekcijo redkih mutacij in patogenov brez potrebe po umeritveni krivulji</t>
  </si>
  <si>
    <t>Digital PCR kit: QuantStudio AbsoluteQ instrument for absolute quantification of DNA and RNA, genotyping, gene expression, detection of rare mutations and pathogens without the need for a calibration curve</t>
  </si>
  <si>
    <t>Access to the equipment is possible by arrangement with the custodian at the Institute of Biochemistry and Molecular genetics UL MF (vita.dolzan@mf.uni-lj.si).</t>
  </si>
  <si>
    <t xml:space="preserve"> Inštrument za absolutno kvantifikacijo DNA in RNA, genotipizacijo, gensko ekspresijo, detekcijo redkih mutacij in patogenov brez potrebe po umeritveni krivulji</t>
  </si>
  <si>
    <t>instrument for absolute quantification of DNA and RNA, genotyping, gene expression, detection of rare mutations and pathogens without the need for a calibration curve</t>
  </si>
  <si>
    <t>glede na potrebe postopka uporabnika / naročnika oziroma 45 Eur brez DDV/uporabo</t>
  </si>
  <si>
    <t>15 Eur</t>
  </si>
  <si>
    <t>Oprema za visokozmogljivo metabolomiko majhnih molekul</t>
  </si>
  <si>
    <t>Equipment for high-throughput small molecule metabolomics</t>
  </si>
  <si>
    <t>Hlajena centrifuga Eppendorf 5430 R</t>
  </si>
  <si>
    <t>Refrigerated centrifuge Eppendorf 5430 R</t>
  </si>
  <si>
    <t>LCMS-8050 masni spektrometer s trojnim kvadropolom Shimadzu</t>
  </si>
  <si>
    <t>LCMS-8050 Triple Quadrupole Mass Spectrometer Shimadzu</t>
  </si>
  <si>
    <t>Modularni sistem za fluorespirometrijo visoke ločljivosti Oroboros</t>
  </si>
  <si>
    <t>Modular system for High-Resolution Respirometry Oroboros</t>
  </si>
  <si>
    <t>90.877,80</t>
  </si>
  <si>
    <t>Oprema je namenjena spremljanju porabe kisika v majhnih bioloških vzorcih z dodatno možnostjo fluorespirometrije, ki omogoča merjenje tvorbe vodikovega peroksida, ATP in merjenje mitohondrijskega membranskega potenciala.</t>
  </si>
  <si>
    <t xml:space="preserve">The equipment is specificied for monitoring oxygen consumption using small amounts of biological material, with the upgrade fluorespirometer offering the possibility to measure hydrogen peroxide production, ATP production, and mitochondrial membrane potential. </t>
  </si>
  <si>
    <t>48 € / uro</t>
  </si>
  <si>
    <t>1200 € / leto</t>
  </si>
  <si>
    <t>P20-042</t>
  </si>
  <si>
    <t>Set mikromanipulatorjev za kapljično mikrofluidiko</t>
  </si>
  <si>
    <t>Set of micromanipulators for droplet microfluidics</t>
  </si>
  <si>
    <t>Po dogovoru. Za dostop do opreme pošljite elektronsko pošto na uros.tkalec@mf.uni-lj.si z opisom predvidenega dela in časovnim planom.</t>
  </si>
  <si>
    <t>Use of equipment upon individual agreement. In order to access the equipment write an email to uros.tkalec@mf.uni-lj.si with a work plan and the time needed to complete it.</t>
  </si>
  <si>
    <t>Precizni mikroinjekcijski sistem z elektronsko krmiljenimi mikromanipulatorji za prenos majhnih količin kapljevin pri delu z optičnim mikroskopom.</t>
  </si>
  <si>
    <t>Precision microinjection system with electronically controlled micromanipulators for transferring small amounts of liquids when working with an optical microscope.</t>
  </si>
  <si>
    <t>290105001817-mikromanipulator</t>
  </si>
  <si>
    <t>Paket 21,št. prijave 40</t>
  </si>
  <si>
    <t>BI-US/24-26-087</t>
  </si>
  <si>
    <t>Brane Leskošek</t>
  </si>
  <si>
    <t>Sistem za virtualizacijo in varnostne preslikave raziskovalne gruče ELIXIR-SI HPC na UL MF</t>
  </si>
  <si>
    <t>The virtualization system and backups of the ELIXIR-SI HPC research cluster at UL MF</t>
  </si>
  <si>
    <t>Oprema je namenjena pripravi, namestitvi in izvajanju samostojnih virtualnih strežnikov in vsebnikov združljivih z računsko gručo ELIXIR-SI HPC ter za izdelavo varnostnih preslikav kritičnih podatkov iz arhiva raziskovalnih podatkov UL MF (ARM).</t>
  </si>
  <si>
    <t>The equipment is intended for the preparation, installation, and execution of standalone virtual servers and containers compatible with the ELIXIR-SI HPC cluster, as well as for creating backups of critical data from the UL MF (ARM) research data archive.</t>
  </si>
  <si>
    <t>290135001535, 290135001536</t>
  </si>
  <si>
    <t>6.224,80 in 11.316,40</t>
  </si>
  <si>
    <t>https://elixir-slovenia.org/sl/dry-lab-slo/ in https://www.mf.uni-lj.si/raziskovanje/oprema</t>
  </si>
  <si>
    <t>14, 23, 25, 57, 59</t>
  </si>
  <si>
    <t>Mojca Pavlin</t>
  </si>
  <si>
    <t>Optični in fluorimetrični čitalec mikrotiterskih plošč</t>
  </si>
  <si>
    <t xml:space="preserve">Optical and fluorimetric microplate reader </t>
  </si>
  <si>
    <t>Možnost dostopa do opreme na Inštitutu za biofiziko glede na dogovor s skrbnikom opreme (mojca.pavlin@mf.uni-lj.si).</t>
  </si>
  <si>
    <t>Access to the equipment is possible by arrangement with the custodian at the Institute of Biophysi sUL MF  (mojca.pavlin@mf.uni-lj.si).</t>
  </si>
  <si>
    <t>Čitalec mikrotiterskih plošč Infinite PRO 200 omogoča meritve fluorescence, absorbance in luminiscence pritrjenih ali suspenzijskih celice ali drugih vzorcev .</t>
  </si>
  <si>
    <t xml:space="preserve">Optical in fluorimetric microplate reader Infinite PRO 200 enables measurements of fluorescence, aborbance and luminiscence of attached cells and cells in suspensions or other samples. </t>
  </si>
  <si>
    <t>Aparatura za zmrzovanje pri visokem tlaku</t>
  </si>
  <si>
    <t>High-pressure freezing system</t>
  </si>
  <si>
    <t>Aparatura za zmrzovanje pri visokem tlaku je namenjena fiksaciji tkiv, celičnih kultur, celičnih suspenzij, mikroveziklov in drugih vzorcev, namenjenih za elektronsko mikroskopijo (EM) ter za korelativno svetlobno in elektronsko mikroskopijo (CLEM). Omogoča v zamrzovanje vzorcev debeline do 0,3 mm na -196 °C do v manj kot 10 ms (kriofiksacija) brez nastanka ledenih kristalov (vitrifikacija).</t>
  </si>
  <si>
    <t>High Pressure Freezing arrests aqueous samples in their native state to deliver the best possible sample preservation. Currently cryofixation is the only way to biological samples without introducing significant structural alterations.</t>
  </si>
  <si>
    <t>https://www.ibc.mf.uni-lj.si/</t>
  </si>
  <si>
    <t>35,00 €/uro</t>
  </si>
  <si>
    <t>člani Mreže raziskovalnih infrastrukturnih centrov Univerze v Ljubljani (MRIC UL)</t>
  </si>
  <si>
    <t xml:space="preserve">SeqStudio 8 Flex genetski analizator </t>
  </si>
  <si>
    <t>SeqStudio 8 Flex Genetic Analyzer</t>
  </si>
  <si>
    <t>Možnost dostopa do opreme na Inštitutu za mikrobiologijo in imunologijo UL MF glede na dogovor s skrbnikom opreme. (misa.korva@mf.uni-lj.si)</t>
  </si>
  <si>
    <t>Access to the equipment is possible by arrangement with the custodian at the Institute of Microbiology and Immunology UL MF. (misa.korva@mf.uni-lj.si)</t>
  </si>
  <si>
    <t>Najnovejši avtomatizirani kapilarno-elektroforezni sistem za analizo nukleinskih kislin in fragmentne analize.</t>
  </si>
  <si>
    <t>The latest automated capillary electrophoresis system for nucleic acid and fragment analysis.</t>
  </si>
  <si>
    <t>Tadeja Režen</t>
  </si>
  <si>
    <t>Oprema za analize nukleinskih kislin v realnem času</t>
  </si>
  <si>
    <t>hlajena centrifuga Thermo za klinične vzorce</t>
  </si>
  <si>
    <t>Refrigerated centrifuge Thermo for clinical samples</t>
  </si>
  <si>
    <t>Instrument za spremljanje PCR reakcije v realnem času z analizo talilne krivulje pri visoki ločljivosti QuantStudio 5, Thermo</t>
  </si>
  <si>
    <t>Instrument for detection of PCR reaction in real-time QuantStudio5, Thermo</t>
  </si>
  <si>
    <t>Sklop opreme za analizo 2D in 3D celičnih modelov</t>
  </si>
  <si>
    <t>Lionheart FX, Agilent, nadgrajen z različnimi (fazno kontrastnimi) objektivi, AutoScratch-er</t>
  </si>
  <si>
    <t>204.393,1; nabavna vrednost po nadgradnji 127.474,33</t>
  </si>
  <si>
    <t>Sistem za slikanje živih celic Lionheart FX, avtomatsli mikroskop</t>
  </si>
  <si>
    <t>Automated mcroscop Lionheart FX</t>
  </si>
  <si>
    <t>Termostatiran mikroskopski sistem za zajemanje slik živih struktur v globino v visoki ločljivosti in v realnem času</t>
  </si>
  <si>
    <t>System for Real-time High-resolution microscopy of live samples</t>
  </si>
  <si>
    <t>Sistem za slikovno zajemanje procesov v celicah temelji na meritvah fluorescence v realnem času in visoki ločljivosti. Sistem omogoča meritve FRET.</t>
  </si>
  <si>
    <t>The system for imaging cellular processes is based on real-time and high-resolution fluorescence measurements. The system enables FRET measurements.</t>
  </si>
  <si>
    <t>P22-120</t>
  </si>
  <si>
    <t>1000-24-0510</t>
  </si>
  <si>
    <t>Visokozmogljivi pretočni citometer</t>
  </si>
  <si>
    <t>High-throughput flow cytometer</t>
  </si>
  <si>
    <t>Zainteresirani uporabniki kontaktirajo odgovorno osebo doc. Mojco Pavlin: mojca.pavlin@mf.uni-lj.si</t>
  </si>
  <si>
    <t>To acess the equipment contact Assist. Prof. Mojca Pavlin: mojca.pavlin@mf.uni-lj.si</t>
  </si>
  <si>
    <t xml:space="preserve">Pretočni citometer za analizo celic z 4 laserji </t>
  </si>
  <si>
    <t>A four laser flow cytometer for analysis of biological cells</t>
  </si>
  <si>
    <t>30 EUR/h</t>
  </si>
  <si>
    <t>80,00</t>
  </si>
  <si>
    <t>raziskovalci in učitelji programa P1-0055  zaposleni na IBF</t>
  </si>
  <si>
    <t>raziskovalci in učitelji programa P1- 0170 zaposleni na IBKMG</t>
  </si>
  <si>
    <t>Nadgradnja gruče ELIXIR-SI HPC na UL MF za upravljanje z raziskovalnimi laboratorijskimi podatki - digitalni laboratorij</t>
  </si>
  <si>
    <t>Upgrade of the ELIXIR-SI HPC cluster at UL MF for research laboratory data management – digital laboratory</t>
  </si>
  <si>
    <t>Oprema omogoča čim bolj digitalno uporabo raziskovalnega laboratorija z bolj strukturiranimi podatki, ki omogočajo boljše raziskave. Drug sklop je namenjen digitalnemu shranjevanju večjih količin raziskovalnih podatkov v skladu z načeli odprte znanosti in načeli FAIR.</t>
  </si>
  <si>
    <t>The equipment enables a digital use of the research laboratory with more structured data, allowing for better research. The second component is dedicated to the digital storage of large volumes of research data in accordance with the principles of open science and the FAIR principles.</t>
  </si>
  <si>
    <t>290135001709</t>
  </si>
  <si>
    <t>https://elixir-slovenia.org/storitve/dry-lab/</t>
  </si>
  <si>
    <t xml:space="preserve">Pretočni citometer za analizo bioloških nanodelcev </t>
  </si>
  <si>
    <t>Flow cytometer for the analysis of biological nanoparticles</t>
  </si>
  <si>
    <t>Navodila za dostop do pretočnega citometera za analizo bioloških nanodelcev, ki se nahaja na Inštitutu za biokemijo in molekularno genetiko UL MF, uporabniki najdejo na strani https://www.mf.uni-lj.si/raziskovanje/oprema. Dostop do raziskovalne opreme je možen po dogovoru s skrbnikom opreme (izr. prof. dr. Metka Lenassi; metka.lenassi@mf.uni-lj.si).</t>
  </si>
  <si>
    <t>Instructions for how to access the flow cytometer for the analysis of biological nanoparticles, which is located at the Institute of Biochemistry and Molecular Genetics UL MF,  can be found on the webpage https://www.mf.uni-lj.si/raziskovanje/operma. Access to the research equipment is possible after prior agreement with the administrator of the equipment (Assoc. Prof. Dr. Metka Lenassi; metka.lenassi@mf.uni-lj.si).</t>
  </si>
  <si>
    <t>Pretočni citometer za analizo bioloških nanodelcev omogoča natančno analizo velikosti nanodelcev v območju od 40 do 1000 nm v premeru, navkljub nizkemu refrakcijskemu indeksu. Analiza fluorescentnega signala omogoča analizo specifičnih podskupin merjenih nanodelcev glede na njihov fenotip. Poleg zunajceličnih veziklov lahko napravo uporabimo tudi za analizo virusov, lentivirusnih vektorjev, liposomov in nanozdravil ter drugih nanodelcev.</t>
  </si>
  <si>
    <t>The flow cytometer for the analysis of biological nanoparticles enables accurate analysis of nanoparticle sizes in the range of 40 to 1000 nm in diameter, despite the low refractive index. Detection of the fluorescent signal enables the analysis of specific subgroups of the measured nanoparticles according to their phenotype. In addition to extracellular vesicles, the instrument can also be used to analyze viruses, lentiviral vectors, liposomes, nanomedicines and other nanoparticles.</t>
  </si>
  <si>
    <t>za RO 0 EUR; za komercialnega uporabnika 32,26 EUR/uro</t>
  </si>
  <si>
    <t xml:space="preserve">Za RO: 0 EUR; za komerc. uporabnika: 6,85 EUR/uro
</t>
  </si>
  <si>
    <t>https://www.mf.uni-lj.si/raziskovanje/operma</t>
  </si>
  <si>
    <t>Sklop za analizo nukleinskih kislin: Inštrument LabChip GX Touch 24</t>
  </si>
  <si>
    <t>Instrument LabChip GX Touch 24 for the analysis of nucleic acid</t>
  </si>
  <si>
    <t xml:space="preserve">Inštrument za avtomatizirano analizo do 24 vzorčkov na čipu z mikrofluidno kapilaro. podpira širok nabor različnih analiz, ki vključujejo analize DNA (celotna genomska DNA ali fragmenti različnih dolžin) in RNA, pri čemer ponuja tako kvantitativne rezultate (koncentracija in velikost fragmentov) kot tudi numerično oceno integritete RNA ali genomske DNA. </t>
  </si>
  <si>
    <t>An instrument for automated analysis of up to 24 samples on a microfluidic capillary chip. The wide range supports various analyses, including DNA analyses (whole genomic DNA or fragments of various lengths) in RNA, providing both quantitative results (concentration and size of fragments) and numerical assessment of RNA or genomic DNA integrity.</t>
  </si>
  <si>
    <t>glede na potrebe postopka uporabnika / naročnika oziroma 11,39 Eur brez DDV/uporabo</t>
  </si>
  <si>
    <t>Nadgradnja sistema za kvantitavni PCR QuantStudio7 (paket 17): PCR termoblok za 96 0,2ml reakcij</t>
  </si>
  <si>
    <t>Upgrade of qPCR system QuantStudio 7 (Package 17): PCR thermoblock for 96 0.2ml reactions</t>
  </si>
  <si>
    <t>PCR termoblok za 96 0,2ml reakcij za nadgradnjo kot integralni del inštrumenta QuantStudio 7 Flex  za kvantitativno analizo nukleinskih kislin</t>
  </si>
  <si>
    <t>PCR thermoblock for 96 0.2ml reactions for upgrading as an integral part of the QuantStudio 7 Flex instrument for the quantitative analysis of nucleic acids</t>
  </si>
  <si>
    <t>ni dodatno obračunano - obračun v sklopu QS7</t>
  </si>
  <si>
    <t>Naprava za PCR v realnem času(Quantus Studio 5 Real-Time)</t>
  </si>
  <si>
    <t>QuantStudio™ 5 Real-Time PCR System, Applied Biosystems</t>
  </si>
  <si>
    <t>Oprema omogoča proučevanje izražanje genov v realnem času</t>
  </si>
  <si>
    <t>The equipment allows study of gene expression in real time</t>
  </si>
  <si>
    <t xml:space="preserve">Sistem za avtomatizirano hladno izmenjavo </t>
  </si>
  <si>
    <t>Automatic Freeze Substitution System</t>
  </si>
  <si>
    <t>Sistem za avtomatizirano hladno izmenjavo omogoča pripravo bioloških vzorcev (npr. tkiva, celice, vezikli) za elektronsko mikroskopijo</t>
  </si>
  <si>
    <t>Automatic Freeze Substitution System for preparation of bilogical samples for electron microscopy</t>
  </si>
  <si>
    <t>p3-0108</t>
  </si>
  <si>
    <t>projekti v okviru Inštituta za biologijo celice</t>
  </si>
  <si>
    <t>člani IBC</t>
  </si>
  <si>
    <t>P1-0108</t>
  </si>
  <si>
    <t>Mateja Erdani Kreft</t>
  </si>
  <si>
    <t>Aparatura za konfokalno mikroskopijo in mikroskopijo v širokem polju z multimodalnim čitalcem plošč</t>
  </si>
  <si>
    <t>Agilent BioTek Cytation C10 Confocal Imaging Reader</t>
  </si>
  <si>
    <t>Najava pri skrbniku (email: mateja.erdani@mf.uni-lj.si) opreme mora biti najmanj 15 dni pred želenim terminom. Termin je določen glede na razpoložljivost. Opremo uporabljajo sodelavci Inštituta za biologijo celice in drugih inštitucij, s katerimi sodelujemo v raziskovalnih projektih.</t>
  </si>
  <si>
    <t>The equipment must be booked with the equipment manager (email: mateja.erdani@mf.uni-lj.si) at least 15 days before the desired date. The date is set according to availability. The equipment is used by collaborators from the Institute of Cell Biology and other institutions with which we collaborate on research projects.i</t>
  </si>
  <si>
    <t>Oprema omogoča visoko ločljivostno slikanje vzorcev s konfokalno in širokopolnjo mikroskopijo. Multimodalni čitalec plošč omogoča kvantifikacijo fluorescenčnih, absorbančnih in luminescenčnih signalov ter zagotavlja celovito analizo bioloških vzorcev.</t>
  </si>
  <si>
    <t>This equipment enables high-resolution imaging of samples through confocal and wide-field microscopy. The multimodal plate reader allows for the quantification of fluorescence, absorbance, and luminescence signals, providing comprehensive analysis of biological samples.</t>
  </si>
  <si>
    <t>Sistem za oddaljen zajem in analizo indikatorjev</t>
  </si>
  <si>
    <t>Remote Data Capture and Indicator Analysis System</t>
  </si>
  <si>
    <t>Sistem za zajem podatkov EEG, fNIRS in premikanje oči</t>
  </si>
  <si>
    <t>System for EEG, fNIRS, and Eye‑Movement Data Acquisition</t>
  </si>
  <si>
    <t>GONIOMETER VISOKOZMOGLJIVI ZA KARAKTERIZACIJO KAPLJIC NA MIKROSTRUKTURIRANIH POVRŠINAH</t>
  </si>
  <si>
    <t>High‑performance goniometer for the characterization of droplets on microstructured surfaces</t>
  </si>
  <si>
    <t>Po dogovoru s skrbnikom opreme (email: uros.tkalec@mf.uni-lj.si) vsaj dva tedna pred predvideno uporabo.</t>
  </si>
  <si>
    <t>By agreement with the equipment manager (e-mail: uros.tkalec@mf.uni-lj.si) at least two weeks before the planned use.</t>
  </si>
  <si>
    <t xml:space="preserve">Oprema omogoča natančno merjenje površinske napetosti raztopin, kontaktnih kotov kapljic tekočin na različnih podlagah in potencialno merjenje sile trenja. Na voljo je tudi uporabo temperaturne komore (do 150 °C). </t>
  </si>
  <si>
    <t>The equipment enables accurate measurement of the surface tension of solutions, contact angles of liquid droplets on various substrates, and potential measurement of friction force. A temperature chamber (up to 150 °C) is also available.</t>
  </si>
  <si>
    <t>15 EUR/uro za strokovnega sodelavca</t>
  </si>
  <si>
    <t>J2-50092</t>
  </si>
  <si>
    <t>HIBRIDNI SPEKTROFOTOMETER Synergy H1</t>
  </si>
  <si>
    <t>Hybrid Spectrophotometer Synergy H1</t>
  </si>
  <si>
    <t>Naprava PCR za analizo nukleinskih kislin</t>
  </si>
  <si>
    <t>PCR device for nucleic acid analysis</t>
  </si>
  <si>
    <t>NAPRAVA ZA DEFORMABILNOSTNO CITOMETRIJO</t>
  </si>
  <si>
    <t>Device for sequential image acquisition of cells in microfluidic channels under deformational flow including acquisition and analysis software</t>
  </si>
  <si>
    <t>Najava pri skrbniku (email: jure.derganc@mf.uni-lj.si) opreme mora biti najmanj 15 dni pred želenim terminom. Termin je določen glede na razpoložljivost.</t>
  </si>
  <si>
    <t xml:space="preserve">The equipment must be booked with the equipment manager (email: jure.derganc@mf.uni-lj.si) at least 15 days before the desired date. The date is set according to availability. </t>
  </si>
  <si>
    <t>Naprava je namenjena deformabilnostni citometrijo celic v suspenzijah, npr. krvnih celic v krvi. V 10 min lahko analizira tudi do 1M posameznih celic.</t>
  </si>
  <si>
    <t>The device is intended for deformability cytometry of cells in suspensions, e.g., blood cells in blood. In 10 minutes, it can analyze up to 1 million individual cells.</t>
  </si>
  <si>
    <t>Lija Fajdiga</t>
  </si>
  <si>
    <t>SONIKATOR ZA RAZBIJANJE VZORCA</t>
  </si>
  <si>
    <t xml:space="preserve">Megaruptor 3 </t>
  </si>
  <si>
    <t>SISTEM ZA SLIKANJE GELOV UVITEC V10</t>
  </si>
  <si>
    <t>Uvitec Firereader V10 plus Uvipure Box</t>
  </si>
  <si>
    <t>SISTEM ZA PREVERJANJE KVALITETE IN DOLŽINE DNA RNA KNJIŽNIC</t>
  </si>
  <si>
    <t>Tape station sistem</t>
  </si>
  <si>
    <t>SPEKTROFOTOMETER NANODROP</t>
  </si>
  <si>
    <t>NanoDrop Ultra Microvolume UV-Vis Spectrophotometer</t>
  </si>
  <si>
    <t>Mojca Kržan</t>
  </si>
  <si>
    <t>Digitalni invertni mikroskop z LCD zaslonom in vgrajenim računalnikom</t>
  </si>
  <si>
    <t>EVOS™ M5000 Imaging System, 1 system</t>
  </si>
  <si>
    <t xml:space="preserve">Možnost dostopa je po dogovorus skrbnico opreme Damijano Mojco Jurič (e.mail: damijana-mojca.juric@mf.uni-lj.si) </t>
  </si>
  <si>
    <t>By the agreement with eqippment manager Damijano Mojco Jurič (e.mail: damijana-mojca.juric@mf.uni-lj.si)</t>
  </si>
  <si>
    <t>Oprema omogoča  visokoločljivostno slikanje vzorcev z uporabo fluorescentnih barvil</t>
  </si>
  <si>
    <t>The eqippment enables high-resolution imaging of samples using fluorescent dyes</t>
  </si>
  <si>
    <t>odvisno od izvajalca</t>
  </si>
  <si>
    <t>Sistem mikroskopski za optofiziologijo in patch camp</t>
  </si>
  <si>
    <t>Microscope Axio Observer 3/5/7</t>
  </si>
  <si>
    <t>Samo Hudoklin</t>
  </si>
  <si>
    <t>Vrstični elektronski mikroskopa z vgrajenim ultramikrotomom (SBF-SEM)</t>
  </si>
  <si>
    <t>Serial block-face - scaning electron microscope FEI Quanta 200 + Gatan 3View</t>
  </si>
  <si>
    <t>48.800 (59.536)</t>
  </si>
  <si>
    <t>Po dogovoru z vodstvom Centra za elektronsko mikroskopija na IBC ali preko elektronske pošte: samo.hudoklin@mf.uni-lj.si</t>
  </si>
  <si>
    <t>By agreement with management of Center for electron microscopy or by e-mail: samo.hudoklin@mf.uni-lj.si</t>
  </si>
  <si>
    <t>Vrstični elektronski mikroskop z vgrajenim ultramikrotomom je visokoločljivostni el. Mikroskop, ki omogoča opazovanje površin bioloških (tkiva, celice, zunajcelični vezikli…) in nebioloških vzorcev (nanodelci, katetri, materiali) ter njihovih interakcij z nanometrsko ločljivostjo. Vgrajen ultramikrotom omogoča avtomatizirane serije rezanja vzorca in zajema slike, s čimer dobimo volumen (3D) in neposredno vizualizacijo prostorskih odnosov med organeli, celicami, ... v vzorcu na nivoju ultrastrukture.</t>
  </si>
  <si>
    <t>High resolution FEG-SEM enables observation of surfaces of biological (tissues, cells, extracellular vesicles, etc) and non-biological samples (nanoparticles, catheters, materials) and their interactions. Build-in ultramicrotome enables automated serial-block sectioning of samples, which provides direct volumetric (3D) information of spatial relationships between organelles, cell, etc. in the sample.</t>
  </si>
  <si>
    <t xml:space="preserve">Kmetijski inštitut Slovenije  </t>
  </si>
  <si>
    <t>P4-0133</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</si>
  <si>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</si>
  <si>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</si>
  <si>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</si>
  <si>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</si>
  <si>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</si>
  <si>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</si>
  <si>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</si>
  <si>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https://www.kis.si/Cenik_storitev_KIS_1/</t>
  </si>
  <si>
    <t>Žnidaršič</t>
  </si>
  <si>
    <t>Franc Čuš</t>
  </si>
  <si>
    <t>Ultratermostatirane destilacijske kolone</t>
  </si>
  <si>
    <t xml:space="preserve">ADCS Automated Distillation System </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</si>
  <si>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</si>
  <si>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</si>
  <si>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</si>
  <si>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</si>
  <si>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Lisjak</t>
  </si>
  <si>
    <t>P4-0072, P4-0133</t>
  </si>
  <si>
    <t>Tanja Kokalj</t>
  </si>
  <si>
    <t>Liofilizator</t>
  </si>
  <si>
    <t>freeze-dryer</t>
  </si>
  <si>
    <t>Oprema je dosegljiva po dogovoru s skrbnikom. Obračuna se število ur uporabe.</t>
  </si>
  <si>
    <t xml:space="preserve">Equipment is accessible after an agreement with a system administrator. Price is calculated by working hours. </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</si>
  <si>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</si>
  <si>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</si>
  <si>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Sinkovič</t>
  </si>
  <si>
    <t>Vanzo Andreja</t>
  </si>
  <si>
    <t>HPLC-Tekočinski kromatograf</t>
  </si>
  <si>
    <t>HPLC-High Pressure Liquid Chromatograph with DAD and RI detectors</t>
  </si>
  <si>
    <t>HPLC se uporablja za ločbo, identifikacijo in kvantifikacijo spojin.</t>
  </si>
  <si>
    <t xml:space="preserve">HPLC is used to separate, identify and quantify compounds. </t>
  </si>
  <si>
    <t>Irena Mavrič Pleško</t>
  </si>
  <si>
    <t>15489                 18981</t>
  </si>
  <si>
    <t>PCR v realnem času (Kvantitativni PCR)</t>
  </si>
  <si>
    <t>real-time PCR</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</si>
  <si>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</si>
  <si>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</si>
  <si>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Sedlar</t>
  </si>
  <si>
    <t>Gerič Stare</t>
  </si>
  <si>
    <t xml:space="preserve">P4-0072 </t>
  </si>
  <si>
    <t>Hans-Josef Schroers</t>
  </si>
  <si>
    <t>Raziskovalni svetlobni mikroskop z opremo</t>
  </si>
  <si>
    <t>Motorized light microscope Axio imager Z1, digital camera AxioCam MRc5,  image analyzing software AxioVs40 V4.8.2.0</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</si>
  <si>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</si>
  <si>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</si>
  <si>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</si>
  <si>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</si>
  <si>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t>
  </si>
  <si>
    <t>Schroers</t>
  </si>
  <si>
    <t>Urek</t>
  </si>
  <si>
    <t>Špela Velikonja Bolta</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</si>
  <si>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</si>
  <si>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</si>
  <si>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</si>
  <si>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</si>
  <si>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</si>
  <si>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Velikonja Bolta</t>
  </si>
  <si>
    <t>Kmetijski inštitut Slovenije</t>
  </si>
  <si>
    <t>P4-0072</t>
  </si>
  <si>
    <t>Aleš Kolmanič</t>
  </si>
  <si>
    <t>Parcelni kombajn WINTERSTEIGER QUANTUM</t>
  </si>
  <si>
    <t>Wintersteiger Quantum plot combine</t>
  </si>
  <si>
    <t>paket 17-96</t>
  </si>
  <si>
    <t>Oprema na razpolago po dogovoru s skrbnikom, razpoložljivost je odvisna od zasedenosti opreme. Opremo lahko upravljajo samo za to usposobljeni operaterji.</t>
  </si>
  <si>
    <t>The equipment is available upon agreement; access time is dependable on equipment occupation. The equipment can only be used by specialy trained  operators.</t>
  </si>
  <si>
    <t>Oprema omogoča natančno vrednotenje poljskih poskusov na način, da sama meri in shranjuje podatke ter odvzame vzorce za laboratorijske analize. Oprema je primerna tudi za uporabo v programih žlahtnjenja poljščin in trav.</t>
  </si>
  <si>
    <t xml:space="preserve">The equipment enables accurate evaluation of field trials by automatic measuring, data collection and sample preparation. The equipment is also suitable for use in the breeding of crops and grasses. </t>
  </si>
  <si>
    <t>7 5010</t>
  </si>
  <si>
    <t>Andrej Zemljič
Janko Verbič
Aleš Kolmanič</t>
  </si>
  <si>
    <t>7 5020</t>
  </si>
  <si>
    <t>Aleš Kolmanič
Andrej Zemljič
Janko Verbič</t>
  </si>
  <si>
    <t>3 0006</t>
  </si>
  <si>
    <t>Aleš Kolmanič
Andrej Zemljič
Vladimir Meglič
Lovro Sinkovič</t>
  </si>
  <si>
    <t>4 1815</t>
  </si>
  <si>
    <t xml:space="preserve">Aleš Kolmanič
</t>
  </si>
  <si>
    <t>RAZISKAVE NA DRUGIH INSTITUCIJAH - TRG</t>
  </si>
  <si>
    <t>ŽIPO LENART, RGA, FKBV</t>
  </si>
  <si>
    <t>Klemen Lisjak</t>
  </si>
  <si>
    <t xml:space="preserve">Avtomatski Dionex ASE 350 ekstraktor za </t>
  </si>
  <si>
    <t>Dionex ASE 350 accelerated solvent extractor</t>
  </si>
  <si>
    <t>paket 17-191</t>
  </si>
  <si>
    <t>Oprema na razpolago po dogovoru s skrbnikom, razpoložljivost je odvisna od zasedenosti opreme. Uporaba v prisotnosti skrbnika/operaterja.</t>
  </si>
  <si>
    <t>The equipment is available upon agreement; access time is dependable on equipment occupation.</t>
  </si>
  <si>
    <t>Oprema (avtomatski ekstraktor) omogča pospešeno ekstrakcijo analitov pod tlakom (103 bar), nastavljivo temperaturo ter več različnimi topili.</t>
  </si>
  <si>
    <t xml:space="preserve">The equipment (accerelated solvent extractor) enables accerelated extraction of analytes under pressure (103 bar), adjustible temerature and several different solvents. </t>
  </si>
  <si>
    <t>Alenka Mihelčič</t>
  </si>
  <si>
    <t xml:space="preserve">Centrifugalni evaporator Genevac EZ-2 </t>
  </si>
  <si>
    <t xml:space="preserve">Centrifugal evaporator Genevac EZ-2 </t>
  </si>
  <si>
    <t xml:space="preserve">Oprema (evaporator) omogoča izparevanje vode s pomočjo centrifuge in željene temperature, primeren za oparevanje različnih organskih topil. </t>
  </si>
  <si>
    <t>The equipment (centrifugal evaporator) enables evaporation of water and different organic solvents from sample with adjustible temperature.</t>
  </si>
  <si>
    <t>Liofilizator VirTis BenchTop Pro with Omnitronics</t>
  </si>
  <si>
    <t>Freeze dryer VirTis BenchTop Pro with Omnitronics</t>
  </si>
  <si>
    <t xml:space="preserve">Oprema (liofilizator) omogoče sušenje vzorca z zmrzovanjem s katerim odstranimo vodo iz bioloških in organskih snovi, ki so občutljivi na odstranitev vode kako drugače. </t>
  </si>
  <si>
    <t>The equipment (Freeze dryer) enables dry water from samples that are sensitive to water removal otherwise with freeze draying .</t>
  </si>
  <si>
    <t>Tomaž Poje</t>
  </si>
  <si>
    <t>Postaja kontejnerska za analizo vzorcev</t>
  </si>
  <si>
    <t>Station container type for the preparation of the sample</t>
  </si>
  <si>
    <t>Oprema na razpolago po dogovoru s skrbnikom, razpoložljivost je odvisna od zasedenosti opreme. Uporaba možna samo v prisotnosti skrbnika/operaterja.</t>
  </si>
  <si>
    <t>The equipment is available upon agreement; access time is dependable on equipment occupation. The equipment can only be used by an experienced  operator or in the presence of experienced operator.</t>
  </si>
  <si>
    <t xml:space="preserve">Oprema je namenjena za pripravo in analizo vzorcev odpadne kmetijske biomase, ki se uporabljajo v anaerobni digestiji in dodatnem čiščenju ter nadgradnji produkta anaerobne digestije – bioplina v biometan.   </t>
  </si>
  <si>
    <t>The equipment is intended for preparation and analysis of samples of waste agricultural biomass used in anaerobic digestion and additional purification and upgrading of the product of anaerobic digestion - biogas into biomethane.</t>
  </si>
  <si>
    <t xml:space="preserve">Viktor Jejčič </t>
  </si>
  <si>
    <t xml:space="preserve">Ugotavljanje emisij toplogrednih plinov in sestave bioplina, bioplinskega digestata, deleža biometana, porabe energije  v anaerobni digestiji  in nadgradnji bioplina do faze biometana za MKGP, MOP, študentske naloge, itn. ,        </t>
  </si>
  <si>
    <t>Tomaž Poje, Viktor Jejčič, Uroš Eberl</t>
  </si>
  <si>
    <t>Ugotavljanje emisij toplogrednih plinov in sestave bioplina, bioplinskega digestata, deleža biometana, porabe energije  v anaerobni digestiji  in nadgradnji bioplina do faze biometana za razvojno raziskovalno delo za domačo industrijo na področju procesne tehnike.</t>
  </si>
  <si>
    <t>Tomaž Poje,Viktor  Jejčič, Uroš Eberl</t>
  </si>
  <si>
    <t>Martin Škrlep</t>
  </si>
  <si>
    <t>Spektračni fotometer za mikrotitrske plošče (večfunkcijski); Infinitie 200 PRO M Nano+</t>
  </si>
  <si>
    <t>Spectral microplate reader (multifunctional) Infinite 200 PRO M Nano+</t>
  </si>
  <si>
    <t>paket 17-59</t>
  </si>
  <si>
    <t>Oprema je na razpolago po dogovoru s skrbnikom; čas dostopa je odvisen od zasedenosti opreme. Opremo lahkom uporabljajo le izkušeni operaterji oziroma v prisotnosti izkušenih operaterjev.</t>
  </si>
  <si>
    <t>Oprema (monokromatorski čitalec) omogoča branje mikrotitrskih ploščic različnih formatov, merjenje absorbance in fluorescence ter kinetične meritve. Primerna za spremljanje biokemičnih procesov na nivoju molekul ali celic.</t>
  </si>
  <si>
    <t>The equipment (monocromator reader) enables spectroscopic (absorbance, fluorescence, kinetics) on various microplate formats. Suitable for monitoring of various biochemical processes on the molecule or cell level.</t>
  </si>
  <si>
    <t>Marjeta Čandek Potokar, Klavdija Poklukar, Martin Škrlep, Urška Tomažin, Nina Batorek Lukač</t>
  </si>
  <si>
    <t>Klavdija Poklukar</t>
  </si>
  <si>
    <t>Marjeta Čandek Potokar, Martin Škrlep</t>
  </si>
  <si>
    <t>Lovro Sinkovič</t>
  </si>
  <si>
    <t>Analizator NIT za cela zrna  in moko</t>
  </si>
  <si>
    <t>NIT analyzer for whole grains and flour</t>
  </si>
  <si>
    <t xml:space="preserve">Analizator za cela zrna uporablja globalno priznano prenapetostno tehnologijo prenosa (t.j. globalne umeritvene krivulje) in istočasno testira več parametrov (vlago, beljakovine, olje, škrob itd.) na širokem spektru različnih vrst celih zrn ter oljnic. Z napravo lahko analiziramo zelo širok spekter vzorcev: cela zrna žit (pšenica, durum pšenica, ječmen, koruza, oves, rž, tritikala, proso), oljnice (soja, oljna ogrščica, sončnična semena) in stročnice (leča, fižol, čičerika, grah). </t>
  </si>
  <si>
    <t xml:space="preserve">Analyzer for whole grains uses globally recognized overvoltage transfer technology (i.e. global calibration curves) and simultaneously measures several parameters (moisture, protein, oil, starch, etc.) on a wide range of different types of whole grains and oilseeds. With that device we can analyze a  wide range of samples: whole grain of cereals (wheat, durum wheat, barley, corn, oat, rye, triticale, millet), oilseeds (soybean, oilseed rape, sunflower seeds) and legumes (lentil, bean, chickpea, pea). </t>
  </si>
  <si>
    <t>Lovro Sinkovič, Vladimir Meglič</t>
  </si>
  <si>
    <t>Tjaša Babnik</t>
  </si>
  <si>
    <t>Lovro Sinkovič, Barbara Pipan</t>
  </si>
  <si>
    <t>Helena Baša Česnik</t>
  </si>
  <si>
    <t xml:space="preserve">Sistem za mikrovalovni razklop vzorcev
</t>
  </si>
  <si>
    <t>Microwave digestion system</t>
  </si>
  <si>
    <t>Sistem se uporablja za razklop vzorcev pred ICP-MS analizo.</t>
  </si>
  <si>
    <t>System is used for digestion of samples before ICP-MS analyses.</t>
  </si>
  <si>
    <t>Analizator NIR s pripadajočo opremo</t>
  </si>
  <si>
    <t>NIR analyser with belonging equipment</t>
  </si>
  <si>
    <t>Oprema je na razpolago po dogovoru s skrbnikom; čas dostopa je odvisen od zasedenosti opreme. Za uporabo je potrebno krajše uvajanje.</t>
  </si>
  <si>
    <t>The equipment is available upon agreement; access time is dependable on equipment occupation.For the use a short introduction is needed.</t>
  </si>
  <si>
    <t>Oprema omogoča skeniranje rastlinskih in živalskih vzorcev, ravijanje klabiracijskih enačb ter ocenjevanje njihove sestave</t>
  </si>
  <si>
    <t>Equipment enables scanning of samples of plant and animal origin, calibration equation development and determination of composition</t>
  </si>
  <si>
    <t>20133, 32002, 32010, 32011</t>
  </si>
  <si>
    <t>Tomaž Žnidaršič, Andreja Žabjek, Urška Tomažin</t>
  </si>
  <si>
    <t>50, 30, 20</t>
  </si>
  <si>
    <t>Plinski kromatograf z masno selektivnim detektorjem s trojnim kvadrupolom ter trdno-fazno mikro ekstrakcijo (SPME) - v pripravi</t>
  </si>
  <si>
    <t xml:space="preserve">Gas Chromatography - Triple Quadrupole Mass Spectrometry and solid-phase microextraction (SPME) </t>
  </si>
  <si>
    <t>paket 18-156</t>
  </si>
  <si>
    <t>Plinska kromatografija v povezavi z masno spektrometrijo za identifikacijo analitov v vzorcu.MS/MS se uporablja za kvantifikacijo nizkih koncentracij analitov v kompleksnih matriksih.</t>
  </si>
  <si>
    <t>The features of gas-chromatography and mass spectrometry are combined to identify substances within a sample.  MS/MS is used to quantitate low levels of target compounds in the presence of a high sample matrix background.</t>
  </si>
  <si>
    <t>L4-1841</t>
  </si>
  <si>
    <t>Klemen Lisjak,   Andreja Vanzo, Katja Šuklje</t>
  </si>
  <si>
    <t>L4-1842</t>
  </si>
  <si>
    <t>Visokozmogljiv tekočinski kromatograf z detektorjem z nizom diod in fluorescenčnim detektorjem</t>
  </si>
  <si>
    <t>High performance liquid chromatograph with diode array detector and fluorescence detector</t>
  </si>
  <si>
    <t>paket 18-148</t>
  </si>
  <si>
    <t>Oprema je na razpolago po dogovoru s skrbnikom; čas dostopa je odvisen od zasedenosti opreme. Opremo lahko uporabljajo le izkušeni analitiki.</t>
  </si>
  <si>
    <t>Equipment is available by arrangement with the administrator; access time depends on equipment occupancy. The equipment can only be used by experienced analysts.</t>
  </si>
  <si>
    <t>Visokozmogljiv tekočinski kromatograf sestavljajo črpalka, ki prenese tlake najmanj 600 bar, termostat za kromatografsko kolono, termostatiran avtomatski vzorčevalnik, razplinjevalec, diode array  detektor in fluorescenčni detektor. Celoten sistem omogoča identifikacijo in kvantifikacijo različnih spojin (npr. fenoli, flavonoidi, antociani).</t>
  </si>
  <si>
    <t>The high-performance liquid chromatograph consists of the pump that can withstand pressures of at least 600 bar, thermostat for the chromatographic column, thermostated automatic sampler, degasser, diode array detector and fluorescent detector. The whole system allows the identification and quantification of different compounds (e.g. phenols, flavonoids, anthocyanins).</t>
  </si>
  <si>
    <t>Irena Bertoncelj</t>
  </si>
  <si>
    <t>Ekstraktor talnih živali Kempson</t>
  </si>
  <si>
    <t>Kempson extractor</t>
  </si>
  <si>
    <t>paket 18-128</t>
  </si>
  <si>
    <t>Oprema je na razpolago po dogovoru s skrbnikom; čas dostopa je odvisen od zasedenosti opreme. Je v uporabo le izkušenim operaterjem oz. v prisotnosti izkušenih operaterjev.  Talne vzorce naročnik dostavi na KIS ter jih izprazni na ekstrakotr, kjer ostanejo vsaj 1 teden; sam zagotovi pasti, lovilno tekočino in odvoz talnega vzorca ter ujetih živali</t>
  </si>
  <si>
    <t xml:space="preserve">The equipment is available upon agreement; access time is dependable on equipment occupation. The equipment can only be used by an experienced  operator or in the presence of experienced operator. The user brings soil samples to KIS and arranges them on the extractor, where they have to be left for at least a week. The user has to acquire the preserving liquid and traps for the soil fauna. After the extraction the user has to arrange for removal of the soil and the trapped animals. </t>
  </si>
  <si>
    <t xml:space="preserve">Kempson ekstraktor za talne živali je namenjen izključno izločanju talne favne iz vzorcev tal. </t>
  </si>
  <si>
    <t>Kempson ekstraktor can be used for a sole purpose of ekstraction of animals from soil samples.</t>
  </si>
  <si>
    <t>Irena Bertoncelj, Jurka Lesjak, Borut Vršaj, Anže Rovanšek</t>
  </si>
  <si>
    <t>Irena Bertoncelj, Jurka Lesjak, Borut Vršaj, Anže Rovanšek, Ana Čebin</t>
  </si>
  <si>
    <t>I0-0011</t>
  </si>
  <si>
    <t>Mojca Škof</t>
  </si>
  <si>
    <t xml:space="preserve">Senzorsko omrežje za poskusno infrastrukturo in poskusna polja
</t>
  </si>
  <si>
    <t>Environmental monitoring system for experimental fields</t>
  </si>
  <si>
    <t>paket 18-126</t>
  </si>
  <si>
    <t>Oprema je premična in omogoča spremljanje glavnih okoljskih parametrov (temperatura zraka in tal, vlaga in EC tal, fotosintetsko aktivnega sevanja in koncentracije CO2). Podatki so skrbniku sproti dostopni preko spletne alikacije FieldClimate.</t>
  </si>
  <si>
    <t>The mobile equipment  enables the monitoring of the main environmental parameters (soil and air temperature, soil moisture, photosynthetically active radiation and CO2 concentrations). For the administrator, the data are acessable in real time through the web application FieldClimate .</t>
  </si>
  <si>
    <t>6585, 6588, 6596, 6771, 6593, 6601</t>
  </si>
  <si>
    <t>https://www.kis.si/Oprema/Raziskovalna_oprema_doc/</t>
  </si>
  <si>
    <t>Kristina Ugrinović, Damjana Žnidar, Mojca Škof</t>
  </si>
  <si>
    <t>Kristina Ugrinović 
Damjana Žnidar
Mojca Škof</t>
  </si>
  <si>
    <t>Uroš Žibrat</t>
  </si>
  <si>
    <t>Hiperspektralni sistem z brezpilotnim letalnikom</t>
  </si>
  <si>
    <t>Hyperspectral system with unmanned aerial vehicle</t>
  </si>
  <si>
    <t>paket 18-36</t>
  </si>
  <si>
    <t>Oprema je na razpolago po dogovoru s skrbnikom; čas dostopa je odvisen od zasedenosti opreme. Opremo lahkom uporabljajo le registrirani, izkušeni in ustrezno izobraženi upravljavci.</t>
  </si>
  <si>
    <t>The equipment is available upon agreement; access time is dependable on equipment occupation. The equipment can only be used by registered, experienced, and adequately educated operators.</t>
  </si>
  <si>
    <t>Oprema omogoča zajem prostorsko natančnih  hiperspektralnih podatkov valovnih dolžin 400 do 2500 nm. To omogoča fenotipizacijo z visoko pretočnostjo in prostorsko natančno določanje zdravstvenega stanja in kemometrične analize rastlin.</t>
  </si>
  <si>
    <t xml:space="preserve">The equipment enables the acquisition of spatially accurate hyperspectral images in wavelengths from 400 to 2500 nm. Thus advanced high-throughput phetotyping and spatially accurate assessment of plant health and chemometry are enabled. </t>
  </si>
  <si>
    <t>Matej Knapič  Janez Lapajne  Andrej Vončina  Uroš Žibrat</t>
  </si>
  <si>
    <t>L4-1840</t>
  </si>
  <si>
    <t>H2020 Ecobreed</t>
  </si>
  <si>
    <t>H2020 Excalibur</t>
  </si>
  <si>
    <t>NemDetect</t>
  </si>
  <si>
    <t>Jože Hladnik</t>
  </si>
  <si>
    <t xml:space="preserve">Prenosni merilec etilena Feliks F-500 </t>
  </si>
  <si>
    <t xml:space="preserve">Portable Ethylene  Analyzer Feliks F-500 </t>
  </si>
  <si>
    <t>Aparat omogoča merjenje koncentracijo etilena v zračni mešanici. Aparat zazna etilen (C2H4) od
0-200 ppm z natančnostjo 0.5 ppm. Naprava ima dodatna senzorja  CO2 (0-20 % natančnost 0,01 %) in O2 (0-100%, natančnost 0,1%). Vgrajena programska oprema omogoča merjenje absolutnih vrednosti v zračnem toku ali pa spremljanje dinamike sproščanja/porabljanja etilena v kiveti.</t>
  </si>
  <si>
    <t>The device can measuring the ethylene concentration in the air mixture. The device detects ethylene (C2H4) from 0-200 ppm with an accuracy of 0.5 ppm. The device has additional sensors for CO2 (0-20% accuracy 0.01%) and O2 (0-100%, accuracy 0.1%). The built-in software enables the measurement of absolute values in the air flow or a dynamic monitoring of the ethylene release / consumption in the cuvette.</t>
  </si>
  <si>
    <t>3 2019</t>
  </si>
  <si>
    <t>Jože Hladnik, Anka Čebulj,  Matej Stopar,</t>
  </si>
  <si>
    <t>3 6003</t>
  </si>
  <si>
    <t>Jože Hladnik, Anka Čebulj,   Matej Stopar,</t>
  </si>
  <si>
    <t>7 0032</t>
  </si>
  <si>
    <t>Jože Hladnik, Anka Čebulj, Nika Cvelbar Weber, Matej Stopar,</t>
  </si>
  <si>
    <t>7 0033</t>
  </si>
  <si>
    <t>prosto</t>
  </si>
  <si>
    <t>Merilec vodne aktivnosti AQUALAB 4 TE</t>
  </si>
  <si>
    <t>Water activity meter Aqualab 4 TE</t>
  </si>
  <si>
    <t xml:space="preserve">Aparat omogoča merjenje aktovnosti vode (aw) na osnovi merjenje točke rosišča na hlajenem zrcalu z natančnostjo +/- 0.03 aw. Primeren za ocenjevanje parametra aw v različnih trdnih snoveh, primarno pa v prehranskih proizvodih </t>
  </si>
  <si>
    <t xml:space="preserve">The device enables determination of water activity (aw) basing on detection of dew point on a cooled mirror plate at the accuracy od +/- 0.003 aw. Suitable for measurement of aw in various solid materials, preferentially in food product </t>
  </si>
  <si>
    <t>Marjeta Čandek Potokar, Martin Škrlep, Urška Tomažin, Nina Batorek Lukač</t>
  </si>
  <si>
    <t>Plinski kromatograf sklopljen z masnim spektrometrom</t>
  </si>
  <si>
    <t xml:space="preserve">Gas Chromatography - Triple Quadrupole Mass Spectrometry with stir bar sorptive extraction desorption unit </t>
  </si>
  <si>
    <t>paket 19-48</t>
  </si>
  <si>
    <t>Špela Velikonja Bolta           Helena Baša Česnik</t>
  </si>
  <si>
    <t>Vladimir Meglič</t>
  </si>
  <si>
    <t>Avtomatski laboratorijski sistem za genetske analize kmetijskih rastlin</t>
  </si>
  <si>
    <t>Automatic laboratory system for genetic analysis of agricultural plants</t>
  </si>
  <si>
    <t>paket 19-58</t>
  </si>
  <si>
    <t>Oprema je na razpolago po dogovoru s skrbnikom; čas dostopa je odvisen od zasedenosti opreme. Opremo lahko uporabljajo le registrirani, izkušeni in ustrezno izobraženi upravljavci.</t>
  </si>
  <si>
    <t>Avtomatski laboratorijski sistem za genetske analize kmetijskih rastlin je setavljen iz dveh sklopov; sklop 1 zajema Kompakten pretočni citometer za analizo DNA in velikosti genoma kmetijskih rastlin, sklop 2 pa Aparat za avtomatsko pripravo reakcijskih mešanic za PCR. Obe aparaturi sta umeščeni in se uporabljata v genetskem laboratoriju na KIS.</t>
  </si>
  <si>
    <t>The automatic laboratory system for genetic analysis of agricultural plants consists of two components; component 1 includes a compact flow cytometer for analysis of DNA and genome size of agricultural plants, and component 2 includes a robot for automatic preparation of reaction mixtures for PCR. Both aparatures are located and used in the genetic laboratory at KIS.</t>
  </si>
  <si>
    <t>6750, 6866</t>
  </si>
  <si>
    <t>5</t>
  </si>
  <si>
    <t>6</t>
  </si>
  <si>
    <t>H2020 Ecobreed;  PRP RGV; JS Vrtnarstvo (žlahtnenje fižola)</t>
  </si>
  <si>
    <t>Barbara Pipan, Teja Krpan</t>
  </si>
  <si>
    <t xml:space="preserve">Jaka Razinger </t>
  </si>
  <si>
    <t>Rastna komora KBWF 720, 3 kosi</t>
  </si>
  <si>
    <t>Growth chamber KBWF 720, 3 pieces</t>
  </si>
  <si>
    <t>paket 19-67</t>
  </si>
  <si>
    <t>The equipment is available upon agreement with equipment administrator; availability depends on equipment occupancy. The equipment can only be used by specially trained operators.</t>
  </si>
  <si>
    <t xml:space="preserve">Rastne komore omogočajo varne in optimalne pogoje za gojenje različnih organizmov, tako rastlin, rastlinskih kultur, žuželk, kot tudi mikroorganizmov vključno s tujerodnimi invazivnimi in karantenskimi vrstami. Prav tako rastne komore omogočajo izvajanje raziskav s področja rastlinske genetike, izvedbo testov patogenosti povzročiteljev bolezni, poskusov biotičnega varstva rastlin ter vpliva abiotskih dejavnikov na rast in razvoj rastlin v luči aktualnih raziskav klimatskih sprememb, na primer suše ter povišane temperature. </t>
  </si>
  <si>
    <t>Growth chambers provide safe and optimal conditions for the cultivation of various organisms - plants, pests, as well as microorganisms including invasive alien and quarantine species. Growth chambers also enable research in plant genetics, pathogenicity tests, biotic plant protection experiments and the impact of abiotic factors on plant growth and development in the light of current research on climate change, such as drought and high temperatures.</t>
  </si>
  <si>
    <t>6791, 6792, 6793</t>
  </si>
  <si>
    <t>Eva Blatnik</t>
  </si>
  <si>
    <t>J4-1772</t>
  </si>
  <si>
    <t>Jaka Razinger</t>
  </si>
  <si>
    <t>J4-2543</t>
  </si>
  <si>
    <t>Borut Vrščaj</t>
  </si>
  <si>
    <t>Informacijska infrastruktura za ustvarjanje in prenos znanja in rezultatov raziskav na</t>
  </si>
  <si>
    <t xml:space="preserve">Information infrastructure for the creation and transfer of knowledge and research results. </t>
  </si>
  <si>
    <t>paket 19-119</t>
  </si>
  <si>
    <t>Gre za precej pester seznam  opreme s področja infrastrukturne informacijske tehnologije, ki omogoča lažje, učinkovitejše delovanje drugim komponentam (npr. strežnikom, bazam podatkov, informacijskim servisom) in programsko opremo.</t>
  </si>
  <si>
    <t xml:space="preserve">It is a rather diverse list of equipment in the field of infrastructural information technology, which enables easier, more efficient operation of other components (eg servers, databases, information services) and software. </t>
  </si>
  <si>
    <t xml:space="preserve">Virtualizacija strežniškov, usvarjanje namenski strežnikov v Linux okolju za sektoreke baze alfanumeričnih in grafičnih (prostorskih) podatkov; progranska oprema za spletno kartografijo; licence programske opreme za raziskovalce, pomnilniške ezmogljivosti raziskovalne infrastrukture.  </t>
  </si>
  <si>
    <t xml:space="preserve">Server virtualization, creation of dedicated servers in Linux environment for alphanumeric and graphical (spatial) database sectors; web mapping software; software licenses for researchers, storage capacity of research infrastructure. </t>
  </si>
  <si>
    <t>6501, 6831, 6832, 6833, 6834, 6835, 6836, 6837, 6838, 6839, 6840, 6841, 6842, 6843, 6844, 6855, 6856, 6857, 6858, 6859, 6860, 6228, 6869, 6888</t>
  </si>
  <si>
    <t>1</t>
  </si>
  <si>
    <t>Ker gre za IT infrastrukturopraktično vsi raziskovalni projekti;</t>
  </si>
  <si>
    <t>Del - vsi raziskovalci KIS, del posebej Jani Bergant, Nik Susišč, Matej Knapič Uroš Žibrat</t>
  </si>
  <si>
    <t>0401-008</t>
  </si>
  <si>
    <t>Avtomatski sistem za precizno krmljenje prašičev Compident MLP II</t>
  </si>
  <si>
    <t xml:space="preserve">Automatic feeding system for pigs </t>
  </si>
  <si>
    <t>Oprema je na razpolago po dogovoru s skrbnikom; čas dostopa je odvisen od zasedenosti opreme. Opremo lahko uporabljajo le izkušeni operaterji oziroma v prisotnosti izkušenih operaterjev</t>
  </si>
  <si>
    <t>The equipment is available upon agreement; access time is dependable on equipment occupation. The equipment can only be used by an experienced operator or in the presence of experienced operator</t>
  </si>
  <si>
    <t>Krmilni sistem vsebuje avtomatski sistem doziranja krme z nasipnikom in tehtnico za spremljanje telesne mase živali in tehtanje obroka, transponderje za registracijo živali, kompresor ter računalniško in programsko opremo za nadzor delovanja sistema, ki omogoča nastavitve in spremljanje porabe krme, računanje prirastov, konzumacije in oddaljen dostop do podatkov. Komplet vsebuje 4 enote, ki omogočajo spremljanje 4 x 12 živali, kar omogoča izvedbo poskusov s 4 poskusnimi skupinami po 12 živali.</t>
  </si>
  <si>
    <t>The feeding system consists of  automatic feeders and scales for monitoring feed distributionthe and animal body weight, transponders for animal registration, a compressor and a computer with software for controlling the operation of the system and monitoring of feed consumption, body weight growth, consumption and enables a remote access to data. The set contains 4 units, each enabling the monitoring of 12 animals (i.e. 4 experimental groups)</t>
  </si>
  <si>
    <t>https://www.kis.si/analize-storitve-in-pridelki/najem-opreme/cenik-najema-opreme/</t>
  </si>
  <si>
    <t>V4-2201</t>
  </si>
  <si>
    <t>J4-3094</t>
  </si>
  <si>
    <t>V4-2024</t>
  </si>
  <si>
    <t>Nina Batorek Lukač</t>
  </si>
  <si>
    <t>Adiabatični bombni kalorimeter za določanje bruto energije organskih snovi IKA C6000+RC2</t>
  </si>
  <si>
    <t>Adiabatic bomb calorimeter for determining the gross energy of organic substances</t>
  </si>
  <si>
    <t xml:space="preserve">Adiabatični bombni kalorimeter je namenjen določanju bruto energije v organskih snoveh v tekoči in trdni obliki. Meri količino sproščene energije ob izgorevanju znane količine vzorca v gorilni komori ob prisotnosti čistega kisika. Aparat tako omogoča določanje bruto energije posamezne komponente krmila, popolne krmne mešanice, izločkov živali ter živalskih tkiv in produktov. Omogoča torej tudi določanje natančne energijske vrednosti živil.  </t>
  </si>
  <si>
    <t>The adiabatic bomb calorimeter is intended for the determination of gross energy in organic substances in liquid and solid form. It measures the amount of energy released when a known amount of sample is burned in a combustion chamber in the presence of pure oxygen. The device thus enables determination of the gross energy of each feed component, complete feed mixture, animal secretions and animal tissues and products. It also enables the determination of the exact energy value of foods.</t>
  </si>
  <si>
    <t>P4-0022</t>
  </si>
  <si>
    <t>Ajda Moškrič</t>
  </si>
  <si>
    <t xml:space="preserve">Sistem treh premičnih zabojnikov v okviru mobilne čebelarsko-okoljske analitske postaje  </t>
  </si>
  <si>
    <t>System of three movable containers within a mobile beekeeping-environmental analytical station</t>
  </si>
  <si>
    <t>paket 20</t>
  </si>
  <si>
    <t>Sistem treh premičnih zabojnikov, ki so med sabo lahko povezani in opremljeni za potrebe opravljanja raziskovalnega dela na področju (1) spremljanja vpliva okolja na razvoj čebeljih družin, (2) selekcije in vzreje v čebelarstvu ter (3) okoljske analitike (spremljanje klimatskih vplivov, vzorčenje in analize tal, talne biote in biomase; čebel, čebeljih pridelkov in spremljanje medenja). Prostori so zasnovani tako, da omogočajo nemoteno in neodvisno terensko delo in situ analitiko.</t>
  </si>
  <si>
    <t>The system of three movable containers, which can be interconnected and equipped for the needs of research work in the fields of (1) monitoring the impact of the environment on the development of bee colonies, (2) honeybee selection and breeding, and (3) environmental analysis (monitoring of climate impacts, sampling and analysis of soil, soil biota and biomass; bees, bee products and monitoring of honey production). The space is designed to allow for smooth and independent field work and on-site analysis.</t>
  </si>
  <si>
    <t>7158-7159</t>
  </si>
  <si>
    <t>Manca Kojek, David Kozamernik, Špela Zarnik</t>
  </si>
  <si>
    <t>Janez Prešern</t>
  </si>
  <si>
    <t>Notranja oprema laboratorijskega kontejnerja</t>
  </si>
  <si>
    <t>Interior equipment</t>
  </si>
  <si>
    <t>Notranja oprema, ki je sestavljena iz umivalnika, sistema pultov, sistemov za shranjevanje v obliki fiksnih omar in mobilnih elementov, omogoča natančno laboratorijsko delo in analitiko vzorcev nabranih na terenu, cepljenje matic, umetno inseminacijo. Načrtovana notranja oprema je primerna za sterilno delo, površine je mogoče kemijsko očistiti. Mobilni elementi omogočajo prilagajanje prostora za vsakokratne zahteve določenega raziskovalnega dela. MED OPREMO SPADAJO ŠE: avtonomni sistem za spremljanje razpoložljivih okoljskih virov, prenosni inkubator matičnikov, avtomatizirani odpiralec panjev, analitsko-nadzorni računalnik in ročni rentgenski fluoroscenčni analizator.</t>
  </si>
  <si>
    <t xml:space="preserve">Interior equipment contains the sink, countertop system, storage systems in the form of fixed cabinets and mobile elements that enable precise laboratory work and analysis of samples collected in the field, queen bee grafting, and artificial insemination. The planned interior equipment is suitable for sterile work, and the surfaces can be chemically cleaned. Mobile elements allow for the adaptation of the space to the specific requirements of each research task. Additional equipments are: Autonomous system for monitoring available environmental resources, mobile incubator for queen cells, automated opener of the hives, analytical-monitoring computer and portable handheld XRF analyser. </t>
  </si>
  <si>
    <t>7074-7086,7172,7201,7202,7203,7413,7414-7424,7426</t>
  </si>
  <si>
    <t>Čebulj</t>
  </si>
  <si>
    <t>Shranjevanje materiala: Ultra globok zamrzovalnik -80 °C, Zamrzovalna omara -20 °C</t>
  </si>
  <si>
    <t>Storage of research material: Deep freezer (-80 °C), freezer (-20 °C)</t>
  </si>
  <si>
    <t>Oprema je dostopna na Oddelku za sadjarstvo, vinogradništvo in vinarstvo Kmetijskega inštituta po dogovoru s skrbnikom.</t>
  </si>
  <si>
    <t>Agricultural Institute, Department of Fruitgrowing, Viticulture and Oenology. Contact the responsible person.</t>
  </si>
  <si>
    <t>Oba zamrzovalnika sta namenjena shranjevanju vzorcev.  Globok zamrzovalnik za shranjevanje rastlinskih vzorcev, za katere je pomembno hranjenje pri izjemno nizki temperaturi zaradi ohranjanja metabolitov, ki bi se pri višji temperaturi razgradili ali pretvorili. Shranjevanje kemijskih standardov.</t>
  </si>
  <si>
    <t>Botrh freezers are ment for the storage of samples. Ultra deep freezer is suitable for the storage of plant samples for which storage at an extremely low temperature is important to preserve metabolites that would be degraded or transformed at a higher temperature. Also, an ultra-deep freezer is required to store chemical standards.</t>
  </si>
  <si>
    <t>7095, 7192</t>
  </si>
  <si>
    <t>60 Raziskovalni sistemi</t>
  </si>
  <si>
    <t>Čebulj, Šuklje, Vanzo, Poklukar Žnidaršič</t>
  </si>
  <si>
    <t>P4-0431 </t>
  </si>
  <si>
    <t>Cvelbar Weber</t>
  </si>
  <si>
    <t>H2020-EXCALIBUR-817946 </t>
  </si>
  <si>
    <t>Oprema za pripravo vzorcev: precizna tehtnica z mizo, stresalnik,  posodi za tekoči dušik</t>
  </si>
  <si>
    <t xml:space="preserve">Equpment for sample preparation: Analytical balance with table, shaker, liquid nitrogen containers (10 L and 2L) </t>
  </si>
  <si>
    <t xml:space="preserve">Precizna tehtnica s tehtalno mizo. Tehtnica z interno kalibracijo omogoča visok nivo natančnosti. Raven stresalnik z orbitalnim načinom stresanja z možnostjo uporabe več različnih nastavkov za najrazličnejše oblike laboratorijske posode. Izolirani namenski posodi za prenos tekočega dušika. </t>
  </si>
  <si>
    <t>Analytical balance with weighing table. The balance with internal calibration enables a high level of accuracy and easy handling. Level shaker with an orbital shaking mode with the possibility of using several different attachments for a wide variety of laboratory container shapes. Insulated dedicated containers for the transfer of liquid nitrogen.</t>
  </si>
  <si>
    <t>7157,7160,7161,7162,7163</t>
  </si>
  <si>
    <t>Čebulj, Hyllmayr, Šuklje, Vanzo</t>
  </si>
  <si>
    <t>Vanzo</t>
  </si>
  <si>
    <t>Spektrofotometer Cary 3500 Compact Peltier UV
Vis</t>
  </si>
  <si>
    <t xml:space="preserve">Spectrophotometer Cary 3500 Compact Peltier UV
Vis </t>
  </si>
  <si>
    <t>Cary 3500 UV-Vis je dvožarkovni, večcelični spektrofotometer, ki ponuja nove možnosti merjenja UV-Vis spektroskopije. Namenjen je rutinskim analizam in kompleksnejšim meritvam.</t>
  </si>
  <si>
    <t>The Cary 3500 UV-Vis is a double beam, multicell spectrophotometer system offering new a measurement capabilities in UV-Vis spectroscopy—for routine analysis and challenging measurements.</t>
  </si>
  <si>
    <t>Vanzo, Čuš, Lisjak, Bavčar, Čebulj, Weber</t>
  </si>
  <si>
    <t xml:space="preserve">Šuklje </t>
  </si>
  <si>
    <t>N4-0158</t>
  </si>
  <si>
    <t>Šuklje, Vanzo, Lisjak</t>
  </si>
  <si>
    <t>Bioreaktorski sistem za preučevanje mikrobioloških procesov in mikrobiomov v vinarstvu</t>
  </si>
  <si>
    <t>A bioreactor system for the study of microbiological processes and microbiomes in winemaking</t>
  </si>
  <si>
    <t>Bioreaktorski sistem (BS) je namenjen spremljanju mikrobioloških procesov v vinarstvu in optimizaciji vseh vrst fermentacij, ki jih uporabljamo v predelavi grozdja. Gre tako za izbor primernih starterskih kultur kvasovk in bakterij z namenom dviga kakovosti in poudarjanja tipičnosti vin pridelanih na določenem geografskem območju. Pri tem je BS namenjen proučevanju vplivov procesnih pogojev (temperatura, vrsta in količina hranil, osmotski stres) na tvorbo kvasnih in bakterijskih metabolitov, ki vplivajo na kemijsko in senzorično kakovost ter varnost pridelanega vina.</t>
  </si>
  <si>
    <t>The bioreactor system (BS) is used to monitor the microbiological processes in winemaking and to optimize all types of fermentation in grape processing. It is therefore a question of selecting suitable starter cultures of yeasts and bacteria with the aim of improving the quality and enhancing the typicity of the wines produced in a specific geographical area. Here, BS aims to study the effects of process conditions (temperature, type and quantity of nutrients, osmotic stress) on the formation of yeast and bacterial metabolites that influence the chemical and sensory quality and safety of the wine produced.</t>
  </si>
  <si>
    <t>8080</t>
  </si>
  <si>
    <t>Saša Širca</t>
  </si>
  <si>
    <t xml:space="preserve">MICROSTATION - sistem BioLog </t>
  </si>
  <si>
    <t>MICROSTATION - system BioLog</t>
  </si>
  <si>
    <t xml:space="preserve">Identifikacija bakterij in filamentoznih gliv. Analiza mikrobnih združb glede na metabolizem 31 virov ogljika z možnostjo analize fiziologije izolatov na številnih drugih metabolitih. Oprema je sestavljena iz spektrofotometra in računalniških programov MicroLog ter Gen5. </t>
  </si>
  <si>
    <t>Idetification of bacteria and filamentous fungi. Microbial community analysis based on 31 sources of carbon with a possibility to analyse isolates's physiology on numerous other metabolites. Equipment package contains spectrophotometer with computer software (MicroLog, Gen5).</t>
  </si>
  <si>
    <t xml:space="preserve">7988, 7852, 7982, 7983, 7984, 7985 </t>
  </si>
  <si>
    <t>P4-0431</t>
  </si>
  <si>
    <t>dr. Janja Lamovšek</t>
  </si>
  <si>
    <t>Strokovne naloge iz varstva rastlin - Identifikacija bakterijskih izolatov</t>
  </si>
  <si>
    <t xml:space="preserve">Oprema za nadgradnjo laboratorijev za biotehnološke in kemijske analize v živinoreji in vinarstvu   </t>
  </si>
  <si>
    <t>Equipment for Upgrading Laboratories for Biotechnological and Chemical Analyses in Livestock Farming and Viticulture</t>
  </si>
  <si>
    <t xml:space="preserve">Oprema služi raziskavam v živinoreji in vinarstvu. Nadgrajuje in dopolnjuje obstoječo opremo in omogoča večji obseg raziskav na področju molekularnih analiz DNA, RNA in proteinov (živinoreja) in nadaljevanju spremljanja geografskega porekla vina z metodo SNIF-NMR (vinarstvo). </t>
  </si>
  <si>
    <t>The equipment is used in animal production and oenology research. It upgrades and expands the existing equipment and  allows for greater scope of research in the field of molecular analysis of DNA, RNA and proteins (animal production) and the continuation of monitoring of geographic origin of wine with the SNIF-NMR method (oenology).</t>
  </si>
  <si>
    <t xml:space="preserve">6255/1, 7880, 7902 </t>
  </si>
  <si>
    <t>Maja Ivana Smodiš Škerl, Ajda Moškrič, Katarina Mole, Andraž Marinč, Martin Škrlep, Jani Debeljak, Bojana Savić, Nina Batorek, Klavdija Poklukar Žnidaršič, Iva Kmetič Ceglar, Katja Šuklje Antalick</t>
  </si>
  <si>
    <t>Sistem za raziskave in razvoj tehnik ohranitvene obdelave tal kot temeljne usmeritve kmetijstva za varovanje naravnih virov (tla, površinske in podzemne vode) in prispevek k blaženju klimatskih sprememb.</t>
  </si>
  <si>
    <t>A system for research and development of conservation tillage techniques as a fundamental direction of agriculture for the protection of natural resouces (soil, surface and underground water) and contribution to mitigating climate change.</t>
  </si>
  <si>
    <t>Raziskovalna oprema omogoča osnovno in strniščno obdelavo poskusnih površin na način minimalne ali ohranitvene obdelave tal. Oprema predstavlja osnovo preciznega kmetijstva pri številnih nalogah - obdelava tal, setev, gnojenje, škropljenje, žetev...</t>
  </si>
  <si>
    <t>Research equipment enables basic and stubble treatment of experimental areas in the manner of minimal or conservation soil treatment. The equipment is the basis of precision agriculture for many tasks - tillage, sowing, fertilizing, spraying, harvesting...</t>
  </si>
  <si>
    <t xml:space="preserve">7931, 7989, 7990, </t>
  </si>
  <si>
    <t xml:space="preserve">P4-0431 </t>
  </si>
  <si>
    <t>Stereomikroskopski lupi</t>
  </si>
  <si>
    <t>stereomicroscope</t>
  </si>
  <si>
    <t>Opazovanje in analiza objektov pri nizkih do zmernih povečavah, pri čemer je možno opazovati tridimenzionalne strukture. Stereomikroskopa omogočata veliko delovno razdaljo, širok razpon povečav (4x do 160X), vsestranski system osvetljevanja raznovrstnih vzorcev on napreden system za zajem digitalnih fotografij. Stereomikroskopi so poleg biologije in kmetijstva lahko uporabljeni v različnih panogah in aplikacijah.</t>
  </si>
  <si>
    <t>Observation and analysis of objects at low to moderate magnifications, allowing for the observation of three-dimensional structures. Stereomicroscopes provide a large working distance, a wide range of magnifications (4x to 160x), a versatile illumination system for various samples, and an advanced system for capturing digital photographs. Besides biology and agriculture, stereomicroscopes can be used in various industries and applications.</t>
  </si>
  <si>
    <t xml:space="preserve">008011; 008012 </t>
  </si>
  <si>
    <t>J4-50140</t>
  </si>
  <si>
    <t>Hans Josef Schroers, Urša prislan, Janja Zajc, Eva Kovačec</t>
  </si>
  <si>
    <t>L-50142</t>
  </si>
  <si>
    <t>Špela Modic, Igor Nekrep, Jaka Razinger, Eva Praprotnik</t>
  </si>
  <si>
    <t>J4-4552</t>
  </si>
  <si>
    <t>J1-4394</t>
  </si>
  <si>
    <t xml:space="preserve">Strokovna podpora UVHVVR in diagnostika - mikologija </t>
  </si>
  <si>
    <t>Strokovna podpora UVHVVR in diagnostika - entomologija</t>
  </si>
  <si>
    <t>Barbara Pipan</t>
  </si>
  <si>
    <t>Sistem za kvantifikacijo tarčnih molekul in nukleinskih kislin</t>
  </si>
  <si>
    <t>System for quantification of target molecules and nucleic acids</t>
  </si>
  <si>
    <t>Oprema je na razpolago po dogovoru s skrbnikom; čas dostopa je odvisen od zasedenosti opreme. Opremo lahko uporabljajo le izkušeni operaterji oziroma v prisotnosti izkušenih operaterjev.</t>
  </si>
  <si>
    <t>The equipment is available upon agreement; access time is dependable on equipment occupation. The equipment can only be used by an experienced operator or in the presence of experienced operator.</t>
  </si>
  <si>
    <t>Sistem za kvantifikacijo tarčnih molekul in nukleinskih kislin predstavlja celosten sistem, ki vključuje meritve odziva na biotski stres (povzročitelji patogeni) in abiotski stres (npr. visoke temperature, pomanjkanje vode) pri rastlinah ter hkratno detekcijo in identifikacijo prisotnosti patogenov, ki vzpostavljene stresne situacije povzročajo. Z uporabo opreme bomo lahko določili in identificirali patogene in druge stresne dejavnike, preverili odziv rastlin na stresne pogoje, analizirali interakcije med rastlino in povzročiteljem stresa (patogen, suša, visoke temperature, zmrzal) na različnih nivojih: fiziološkem, genetskem, genomskem in transkriptomskem.</t>
  </si>
  <si>
    <t>The System for quantification of target molecules and nucleic acids is an integrated system that includes measurements of the response to biotic stress (pathogens) and abiotic stress (e.g. high temperatures, water deficit) in plants, and the simultaneous detection and identification of the presence of pathogens that cause the established stress situations. The equipment will be used to detect and identify pathogens and other stress factors, to verify the response of plants to stress conditions, and to analyse the interactions between the plant and the stressor (pathogen, drought, high temperature, frost) at different levels: physiological, genetic, genomic and transcriptomic.</t>
  </si>
  <si>
    <t>8228, 8451, 8452 , 8362, 8363, 8364, 8365, 8366, 8431, 8457</t>
  </si>
  <si>
    <t>Andreja Vanzo</t>
  </si>
  <si>
    <t>Tekočinski kromatograf z masno selektivnim detektorjem s trojnim kvadrupolom (LCMS-QQQ)</t>
  </si>
  <si>
    <t>Triple Quadrupole liquid cromatography mass spectrometry (LCMS-QQQ)</t>
  </si>
  <si>
    <t>Oprema je na razpolago po dogovoru s skrbnikom; čas dostopa je odvisen od zasedenosti opreme. Opremo lahkom uporabljajo le izkušeni operaterji oziroma ostali v prisotnosti izkušenih operaterjev.</t>
  </si>
  <si>
    <t>Aparat za analizo učinkovin in njihovih metabolitov v kompleksnih bioloških vzorcih. Trojni kvadrupolni LC/MS zadnje generacije je ultravisoko zmogljiv sistem, izdelan za raziskovalne in testne laboratorije, ki preiskujejo velike serije vzorcev. Ta LC-MS/MS dosega meje zaznavanja na ravni ppq za najzahtevnejše analite v težkem matriksu, na primer v omics, živilski in okoljski analizi, hkrati pa zagotavlja visoko natančnost pri časih zadrževanja, manjših od milisekunde.</t>
  </si>
  <si>
    <t>Apparatus for the analysis of active substances and their metabolites in complex biological samples. The last generation LC/MS system is an ultrahigh-performance system built for research and testing labs investigating large batches of samples. This LC/MS/MS achieves ppq-level detection limits for the most challenging analytes in heavy matrix, for example in omics, food, and environmental analysis, while providing high precision at sub-millisecond dwell times.</t>
  </si>
  <si>
    <t>008462</t>
  </si>
  <si>
    <t>P4-0431,
P4-0072</t>
  </si>
  <si>
    <t>Janja Zajc Zunič</t>
  </si>
  <si>
    <t>Kodiran raziskovalni mikroskop</t>
  </si>
  <si>
    <t>Coded research microscope</t>
  </si>
  <si>
    <t>Mikroskop se nahaja v karantenski postaji Oddelka za varstvo rastlin Kmetijskega inštituta Slovenije (Hacquetova ulica 17, Ljubljana) in je na voljo vsem raziskovalcem Kmetijskega inštituta Slovenije in zunanjim raziskovalcem ob delavnikih (od 7:00 – 17:00) po osnovni seznanitvi z opremo in navodili za uporabo. Pred uporabo se uporabnik seznani tudi z osnovnimi navodili dela v karantenski postaji, kjer se lahko nahaja pod nadzorom usposobljenega osebja (dr. Hans-Josef Schroers – znanstveni svetnik, dr. Janja Zajc Žunič- vodja mikološkega laboratorija, Urša Prislan – strokovna sodelavka zadolžena za opremo</t>
  </si>
  <si>
    <t>The microscope is located at the quarantine station of the Department of Plant Protection of the Agricultural Institute of Slovenia (Hacquetova ulica 17, Ljubljana) and is available to all researchers of the Agricultural Institute of Slovenia as well as to external researchers on working days (from 7:00 to 17:00), following basic familiarization with the equipment and operating instructions. Before use, the user is also introduced to the basic working procedures of the quarantine station, where access is permitted only under the supervision of trained personnel (Dr. Hans-Josef Schroers – Scientific Councillor, Dr. Janja Zajc Žunič – Head of the Mycology Laboratory, Urša Prislan – Technical Associate responsible for the equipment).</t>
  </si>
  <si>
    <t>Mikroskop se namensko uporablja kot osrednji raziskovalni in diagnostični instrument za študije rastlinske patologije na Kmetijskem inštitutu Slovenije. Njegov glavni namen je vizualizacija, identifikacija in dokumentiranje kmetijsko pomembnih mikroorganizmov, vključno z gospodarsko pomembnimi in karantenskimi organizmi, v nadzorovanih laboratorijskih pogojih. Oprema podpira tako rutinsko diagnostiko kot tudi napredne raziskave mikrobne raznovrstnosti, interakcij med gostiteljem in patogenom, fiziologije ter molekularnih procesov z uporabo integrirane svetlobne mikroskopije v svetlem polju, faznega kontrasta, diferencialnega interferenčnega kontrasta in fluorescenčne mikroskopije.</t>
  </si>
  <si>
    <t>The microscope is intentionally used as a core research and diagnostic instrument for plant pathology studies at the Agricultural Institute of Slovenia. Its primary purpose is the visualization, identification, and documentation of agriculturally relevant microorganisms, including economically important and quarantine organisms, under controlled laboratory conditions. The equipment supports both routine diagnostics and advanced research on microbial diversity, host–pathogen interactions, physiology, and molecular processes through integrated bright field, phase contrast, differential interference contrast, and fluorescence microscopy.</t>
  </si>
  <si>
    <t>9083, 9018, 9019</t>
  </si>
  <si>
    <t xml:space="preserve">Janja Zajc Žunič
</t>
  </si>
  <si>
    <t>NIka Cvelbar Weber</t>
  </si>
  <si>
    <t>Poljski laboratorji</t>
  </si>
  <si>
    <t>Field laboratory</t>
  </si>
  <si>
    <t>Dostop do poljskega laboratorija in pripadajoče raziskovalne opreme je omogočen raziskovalcem, vključenim v raziskovalne naloge in projekte, ki se izvajajo v Centru za jagodičje Kmetijskega inštituta Slovenije. Oprema omogoča sprotno izvajanje enostavnejših analiz v neposredni bližini objektov in poskusov, vključenih v raziskavo, kar zmanjšuje čas med vzorčenjem in analizo ter povečuje kakovost podatkov. Oprema je namenjena večprojektni, učinkoviti in racionalni uporabi v podporo raziskovalnim in razvojnim aktivnostim centra. Uporaba opreme poteka na podlagi predhodne najave in uskladitve terminov z odgovorno osebo. Za koordinacijo dostopa, razporejanje uporabe in nadzor nad opremo je odgovorna dr. Nika Cvelbar Weber.</t>
  </si>
  <si>
    <t>Access to the field laboratory and the associated research equipment is provided to researchers involved in research tasks and projects conducted at the Berry Research Centre of the Agricultural Institute of Slovenia. The equipment enables on-site performance of basic analyses in the immediate vicinity of the research facilities and experimental plots, thereby reducing the time between sampling and analysis and improving data quality. The equipment is intended for multi-project, efficient and rational use in support of the centre’s research and development activities. Use of the equipment is organised on the basis of prior notification and coordination of schedules with the responsible person. Access coordination, scheduling of use and supervision of the equipment are managed by Dr. Nika Cvelbar Weber.</t>
  </si>
  <si>
    <t>Oprema je namenjena podpori raziskovalnih, razvojnih in demonstracijskih aktivnosti na področju pridelave jagodičja in sorodnih kmetijskih sistemov. Omogoča izvajanje osnovnih terenskih analiz, pripravo vzorcev ter spremljanje izbranih parametrov neposredno na lokaciji raziskovalnih poskusov. S tem se povečuje učinkovitost raziskovalnega dela ter zanesljivost in ponovljivost pridobljenih podatkov. Oprema se uporablja v okviru več raziskovalnih projektov in nalog Kmetijskega inštituta Slovenije, ki se izvajajo v Centru za jagodičje. Z nadgradnjo raziskovalne infrastrukture oprema krepi raziskovalne zmogljivosti in konkurenčnost inštituta pri prijavah na nacionalne in mednarodne raziskovalne projekte.</t>
  </si>
  <si>
    <t>The equipment is intended to support research, development and demonstration activities in the field of berry production and related agricultural systems. It enables basic on-site analyses, sample preparation and monitoring of selected parameters directly at experimental locations. This contributes to increased efficiency of research work as well as improved reliability and repeatability of the collected data. The equipment is used within multiple research projects and tasks of the Agricultural Institute of Slovenia carried out at the Berry Research Centre. By strengthening the research infrastructure, the equipment enhances the institute’s capacity and competitiveness in applying for national and international research projects.</t>
  </si>
  <si>
    <t>8991, 8992, 9010, 9011, 9013, 9020-9024</t>
  </si>
  <si>
    <t>Nika Cvelbar Weber</t>
  </si>
  <si>
    <t>Podporna oprema za platformo tekočinske kromatografije z masno spektrometrijo.</t>
  </si>
  <si>
    <t>Support equipment for the liquid chromatography mass spectrometry platform</t>
  </si>
  <si>
    <t xml:space="preserve">Podporna oprema iz razpisa zajema tlačno posodo (vezano na kompresor), generator dušika ter prezračevalni sistem za prostor. 
UHPLC-MS/MS sistemi so vezani na dušik čistoče najmanj 95%, ki ga pripravljamo s kompresorjem (za komprimiran zrak), preko tlačne posode in membranskih sit (generator dušika). S prezračevalnim sistemom-klimatom odvajamo toploto, ki nastaja zaradi vakuumske črpalke.
</t>
  </si>
  <si>
    <t xml:space="preserve">The supporting equipment included in the tender comprises a pressure vessel (connected to the air compressor), a nitrogen generator, and a room ventilation system.
The UHPLC-MS/MS systems are supplied with nitrogen of at least 95% purity, which is produced from compressed air using a compressor, a pressure vessel, and membrane filters (nitrogen generator). A ventilation/air-conditioning system is used to remove the heat generated by the vacuum pump.
</t>
  </si>
  <si>
    <t>8020-1, 9006</t>
  </si>
  <si>
    <t>P4-0133
P4-0431</t>
  </si>
  <si>
    <t>Eva Ivanc</t>
  </si>
  <si>
    <t>Eksperimentalni stacionarni pršilni sistem</t>
  </si>
  <si>
    <t>Experimental stationary spraying system</t>
  </si>
  <si>
    <t>Eksperimentalni stacionarni pršilni sistem je postavljen v poskusnem sadovnjaku Kmetijskega inštituta na Brdu pri Lukovici 5a, 1225 Lukovica. Sistem je postavljen na prostem nad drevesi jablane, na območju, imenovanim ''nad lipo''. Upravljanje sistema se izvaja iz vrtne lope, kjer se nahaja celoten mehanizem. Uporaba sistema je možna po dogovoru z odgovornim oz. s sodelavci iz oddelka OSVV</t>
  </si>
  <si>
    <t>The experimental stationary spraying system is located in the Experimental orchard of the Agricultural Institute, Brdo pri Lukovici 5a, 1225 Lukovica. It is installed outdoors above apple trees in an area called 'Nad lipo'. It is operated from a garden shed where the entire mechanism is located. Arrangements to use the system can be made with the person in charge or colleagues from the OSVV department</t>
  </si>
  <si>
    <t>To je prva tovrstna oprema v Sloveniiji, posledično se bo uporabljala v eksperimentalne namene. Oprema se bo uporabljala za namene ugotavljanja učinkovitosti nanosa FFS, ugotavljanja drifta v sadovnjaku. Opremo se bo preizkušalo za boj proti pozebi, preprečevanju poletnih ožigov in za zakasnjevanje cvetenja. S pomočjo sistema se bo poskušalo ugotoviti ali je na tak način možno zmanjšati človeško delo in traktorske vhode v sadovnjak</t>
  </si>
  <si>
    <t xml:space="preserve">This is the first equipment of its kind in Slovenia and will be used for experimental purposes. The equipment will be used to determine the effectiveness of PPP application and to detect drift in orchards. The equipment will be tested for frost control, summer burn prevention, and flowering delay. The system will be used to determine whether it is possible to reduce human labor and tractor traffic in orchards in this way.
</t>
  </si>
  <si>
    <t>Avtomatiziran sistem za določanje različnih zvrsti vlaknine v krmi.</t>
  </si>
  <si>
    <t>Automated system for the determination of different varieties of fibre in feed</t>
  </si>
  <si>
    <t>Do opreme lahko dostopa samo usposobljeno osebje, saj vključuje delo z vročimi kislinami in alkalijami. Za izvedbo analiz se obrnite na spela.velikonja-bolta@kis.si ali 01 280 51 66.</t>
  </si>
  <si>
    <t>The access to the equipment is possible only for the trained personel, because it includes work with hot acids and alkalies. For the analysis please contact spela.velikonja-bolta@kis.si or 01 280 51 66.</t>
  </si>
  <si>
    <t>Oprema je namenjena določanju surovih vlaknin, ADF, NDF in ADL v krmi.</t>
  </si>
  <si>
    <t>The equipment is to be used for the determination of raw fiber, ADF, NDF and ADL in feed.</t>
  </si>
  <si>
    <t>Gozdarski inštitut Slovenije</t>
  </si>
  <si>
    <t>P4-0107</t>
  </si>
  <si>
    <t>Tanja Mrak</t>
  </si>
  <si>
    <t>Spectro Physics HPLC</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</si>
  <si>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 saj so ti stroški zelo različni v odvisnosti od tipa in števila vzorcev ter končne analize.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</si>
  <si>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</si>
  <si>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Kvalitativna in kvantitativna analiza spojin v rastlinskih in glivnih tkviih.</t>
  </si>
  <si>
    <t>Qualitative and quantitative analysis of compounds in plant and fungal samples.</t>
  </si>
  <si>
    <t>https://www.gozdis.si/raziskovalna-oprema/</t>
  </si>
  <si>
    <t>I0-0012</t>
  </si>
  <si>
    <t>GIS</t>
  </si>
  <si>
    <t>Marko Bajc</t>
  </si>
  <si>
    <t>GeneAmp PCR system</t>
  </si>
  <si>
    <t>PCR aparat GeneAmp 9700 (Aplied biosystems). Izvajanje klasičnega PCR - pomnoževanje odsekov tarčne DNA v posamičnih ali multipleksiranih reakcijah.</t>
  </si>
  <si>
    <t>GeneAmp 9700 PCR cycler. Used for performing standard PCR amplification of target DNA - in single or multiplexed reactions.</t>
  </si>
  <si>
    <t>J4-4547</t>
  </si>
  <si>
    <t>JGS</t>
  </si>
  <si>
    <t>J4-4541</t>
  </si>
  <si>
    <t>J4-4542</t>
  </si>
  <si>
    <t>Daniel Žlindra</t>
  </si>
  <si>
    <t>Metrohm modularni sistem za ionsko kromatografijo</t>
  </si>
  <si>
    <t>Methrom modular IC system</t>
  </si>
  <si>
    <t>Najava potreb po analizah vodji laboratorija; uskladitev rokov izvedbe analiz z naročnikom; cena po veljavnem ceniku LGE.</t>
  </si>
  <si>
    <t>Announcement of the request for analysis at the Head of the Laboratory;  defining analyses deadlines with the customer; prices according to valid price lists of LFE.</t>
  </si>
  <si>
    <t>Kvalitativna in kvantitativna analiza anionov in kationov v vodnih vzorcih.</t>
  </si>
  <si>
    <t>Qualitative and quantitative analysis of anions and cations in water samples.</t>
  </si>
  <si>
    <t>TRG</t>
  </si>
  <si>
    <t>LICOR KPL sistem za meritve fotosinteze - ODPIS</t>
  </si>
  <si>
    <t>LICOR KPL photosynthesis measurement system</t>
  </si>
  <si>
    <t>OPOMBA - oprema zaradi dotrajanosti in nepopravljivosti ni bila v uporabi, z letom 2026 gre v ODPIS</t>
  </si>
  <si>
    <t>NOTE - equipment was not used in 2025 due to wear and unavailability of replacement parts; slotted to be WRITTEN-OFF in 2026</t>
  </si>
  <si>
    <t>Meritve odziva rastlin na osnovi IR plinske absorbcije, meritve respiracije tal.</t>
  </si>
  <si>
    <t>Measurement of plant response based on IR gas absorption, soil respiration measurement.</t>
  </si>
  <si>
    <t>Atomski abropcijski spektrometer Varian AA DUO AAS 240 FS &amp; 240 Z)</t>
  </si>
  <si>
    <t>Atomic absorption spectrometer Varian AA DUO AAS (240 FS &amp; 240 Z)</t>
  </si>
  <si>
    <t>Announcement of the request for analysis at the Head of the Laboratory; defining analyses deadlines with the customer; prices according to valid price lists of LFE.</t>
  </si>
  <si>
    <t>Analize elementov Na, Mg, Al, K, Ca, Cr, Mn, Fe, Co, Ni, Cu, Zn, Cd, Pb v rastlinskih, talnih in vodnih vzorcih.</t>
  </si>
  <si>
    <t>Analysis of the elements of Na, Mg, Al, K, Ca, Cr, Mn, Fe, Co, Ni, Cu, Zn, Cd, Pb in plant tissues, soil and water samples.</t>
  </si>
  <si>
    <t>C2330-25-111005 (Tržni projekt, negospodarstvo)</t>
  </si>
  <si>
    <t>Metrohm avtomatski titrator</t>
  </si>
  <si>
    <t>Metrohm automatic titrator</t>
  </si>
  <si>
    <t xml:space="preserve">Določevanje pH vrednosti tekočim vzorcem, določevanje elektroprevodnosti raztopin in določevanje alkalitete s kislinskim tritriranjem do dveh končnih točk (pH=4,5 in 4,2) </t>
  </si>
  <si>
    <t>pH and electroconductivity measurements of the water solutions. Alkalinitiy determination with two end-point titrations (pH=4,5, 4,2)</t>
  </si>
  <si>
    <t>105054 (Tržni projekt, MKGP)</t>
  </si>
  <si>
    <t>Gal Oblišar</t>
  </si>
  <si>
    <t>Open Path Eddy covariance system</t>
  </si>
  <si>
    <t>Najava potreb po analizah skrbniku opreme; uskladitev rokov izvedbe analiz z naročnikom; cena po veljavnem ceniku LGE.</t>
  </si>
  <si>
    <t>Announcement of the request for analysis at the equipment caretaker;  defining analyses deadlines with the customer; prices according to valid price lists of LFE.</t>
  </si>
  <si>
    <t>Kontinuirano spremljanje tokov CO2 in H2O med ekosistemom in atmosfero.</t>
  </si>
  <si>
    <t>Continuous monitoring of CO₂ and H₂O exchange between an ecosystem and the atmosphere.</t>
  </si>
  <si>
    <t>EARTHONE (Horizon Euorope)</t>
  </si>
  <si>
    <t>BTC 100× Sistem za snemanje v minirizotronih</t>
  </si>
  <si>
    <t>BTC 100× Minirhizotron Camera System</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</si>
  <si>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</si>
  <si>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Omogoča zajem slik tal iz prozornih cevi, ki se vstavijo v tla. Namenjen je zlasti spremljanju sprememb koreninskih sistemov, glivnih simbiontov in njihovega micelija v naravnem okolju.</t>
  </si>
  <si>
    <t xml:space="preserve">Optical system that enables acquistion of images of soil from a transparent tube inserted into the ground. Primarily used for in situ monitoring of root systems, root fungal symbionts and their mycelia. </t>
  </si>
  <si>
    <t>32, 60</t>
  </si>
  <si>
    <t>ABI 7500: sistem za kvantitativni PCR v realnem času</t>
  </si>
  <si>
    <t>ABI 7500: Real-Time PCR system</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</si>
  <si>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saj so ti stroški zelo različni v odvisnosti od tipa in števila vzorcev ter končne analize.</t>
  </si>
  <si>
    <t>Sistem za PCR v realnem času. Primarno namenjen izvajanju kvantitativnega PCR - kvantifikacija tarčne DNA v vzorcih glede na standardne vzorce.</t>
  </si>
  <si>
    <t>System for performing PCR in real time. Primarily used for quantitation of target DNA in samples compared to standard samples.</t>
  </si>
  <si>
    <t>Bionumerics; programska oprema za analizo bioloških podatkov</t>
  </si>
  <si>
    <t>Bionumerics software</t>
  </si>
  <si>
    <t>OPOMBA: zaradi nekompatibilnosti s sedanjo IT infrastrukturo in programsko opremo se program v 2025 ni uporabljal; v letu 2026 gre v ODPIS</t>
  </si>
  <si>
    <t>NOTE - software was not used in 2025 due to incompatibility with existing IT infrastructure and software; slotted to be WRITTEN-OFF in 2026</t>
  </si>
  <si>
    <t>Paket programske opreme za analizo molekularnih podatkov, njihovo medsebojno primerjavo in statistične analize. Vstopni podatki so lahko slike 1-D gelov (DGGE, tRFLP), nukleotidna zaporedja in drugi molekularni znaki, lahko v surovi ali tabelarični obliki.</t>
  </si>
  <si>
    <t>Software package for analysis of molecular and other biological data, comparison and statistical anayses. Accepts 1-D gel images (DGGE, tRFLP), DNA sequence and other molecular marker data in raw or tabel form.</t>
  </si>
  <si>
    <t>Mikroskop OLYMPUS</t>
  </si>
  <si>
    <t>Microscope OLYMPUS</t>
  </si>
  <si>
    <t>Najava potreb po analizah Vodji laboratorija ali skrbniku; uskladitev prioritet na sestankih oddelkov; uskladitev rokov izvedbe analiz z naročnikom. Potrošni material se obračunava posebej po porabi, ker je količina odvisna od narave dela.</t>
  </si>
  <si>
    <t>Announcement of the request for analysis at the Head of the Laboratory; setting the priorities in the department meetings; defining deadlines for analyses with the customer. Consumables are charged additionally according to the consumption which is dependent on the nature of work.</t>
  </si>
  <si>
    <t xml:space="preserve">Mikroskopija bioloških vzorcev s kontrastnimi tehnikami svetlo polje, temno polje, fluorescenca, DIC in polarizacija. Zajem posnetkov. Meritve in analize slike. </t>
  </si>
  <si>
    <t xml:space="preserve">Microscopy of biological samples with application of contrast techniques bright field, dark field, fluorescence, DIC and polarisation. Image acquisition. Measurements and image analyses.  </t>
  </si>
  <si>
    <t>ZEISS AxioImager.Z2: motoriziran pokončni raziskovalni mikroskop</t>
  </si>
  <si>
    <t>ZEISS AxioImager.Z2: motorised upright microscope</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</si>
  <si>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</si>
  <si>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</si>
  <si>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Zeiss StereoLUMAR: stereomikroskop</t>
  </si>
  <si>
    <t>Zeiss StereoLUMAR stereomikroscope</t>
  </si>
  <si>
    <t>Najava potreb po analizah Vodji laboratorija ali skrbniku; uskladitev prioritet na sestankih oddelkov; uskladitev rokov izvedbe analiz z naročnikom.</t>
  </si>
  <si>
    <t xml:space="preserve">Announcement of the request for analysis at the Head of the Laboratory; setting the priorities in the department meetings; defining deadlines for analyses with the customer. </t>
  </si>
  <si>
    <t>Stereomikroskopija bioloških vzorcev s presevno in reflektirano osvetlitvijo. Fluorescenca. Meritve in analiza slike.</t>
  </si>
  <si>
    <t>Stereomicroscopy of biological samples under transmission and reflected light. Fluorescence. Measurements and image analyses.</t>
  </si>
  <si>
    <t>Ionski kromatograf Metrohm 850 Professional IC</t>
  </si>
  <si>
    <t>Ion chromatograph Metrohm 850 Professional IC</t>
  </si>
  <si>
    <t>Kvalitativna in kvantitativna analiza kratkoverižnih organskih kislin in ogljikovih hidratov v vodnih ekstraktih organskih horizontov prsti.</t>
  </si>
  <si>
    <t>Qualitative and quantitative analysis of short-chain fatty acid and carbohydrate  content in aqueous extracts of soil organic horizonts.</t>
  </si>
  <si>
    <t>Tom Levanič</t>
  </si>
  <si>
    <t>Masni spektrometer IsoPrime 100</t>
  </si>
  <si>
    <t>Mass spectrometer, IsoPrime 100</t>
  </si>
  <si>
    <t>Najava potreb po analizah Vodji laboratorija ali skrbniku; uskladitev prioritet na sestankih oddelkov; uskladitev rokov izvedbe analiz z naročnikom; cena po veljavnih cenikih (potrdi ZG GIS ob spremembah), v katerih je upoštevana amortizacija opreme. * Masni spektrometer (IRMS) in elementni analizator (EA) sta sklopljena, pri čemer EA lahko deluje samostojno, IRMS pa samo v povezavi z EA. Zato je v ceni za IRMS upoštevana tudi cena za EA.</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</si>
  <si>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Mass spectrometer (IRMS) and elemental analyzer are coupled; EA can be operated independently, whereas IRMS can only be operated together with EA. Consequently, the operational cost of IRMS also inculdes the EA. </t>
  </si>
  <si>
    <t>Analiza razmerja stabilnih izotopov C, N, S, O, H.</t>
  </si>
  <si>
    <t>Stabile isotope ratio analysis.</t>
  </si>
  <si>
    <t>Elementni analizator Vario PYRO cube</t>
  </si>
  <si>
    <t>Elemental analyzer Vario PYRO cube</t>
  </si>
  <si>
    <t>Najava potreb po analizah Vodji laboratorija ali skrbniku; uskladitev prioritet na sestankih oddelkov; uskladitev rokov izvedbe analiz z naročnikom; cena po veljavnih cenikih (potrdi ZG GIS ob spremembah), v katerih je upoštevana amortizacija opreme.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</si>
  <si>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t>
  </si>
  <si>
    <t xml:space="preserve">Kvantitativna analiza vsebnosti C, N, S (CNS način) ter O in H (visokotemperaturni pirolizni način). </t>
  </si>
  <si>
    <t>Quantifcation of C, N, S (CNS mode) and H, O (high temperature pyrolisis mode).</t>
  </si>
  <si>
    <t>Vgradni rastni komori Kambič RK-5545 CH CO2</t>
  </si>
  <si>
    <t>Walk-in plant growth chambers RK-5545 CH CO2 (Kambič)</t>
  </si>
  <si>
    <t>Namenjeni raziskavam odziva rastlin in njihovih simbiontov na specifične okoljske razmere (npr. predvidene podnebne spremembe) ter ugotavljanje vpliva le-teh na biološko raznovrstnost, ohranjanje gozdnih genskih virov, dinamiko obrata korenin in micelija ter kroženje ogljika in drugih elementov. Omogočata nadzor temperature, zračne vlage in aditivno koncentracije CO2.</t>
  </si>
  <si>
    <t>Used for studying responses of plants and their symbionts to specific environmental conditions in controlled environment. Topics include fine root and mycelium turnover, cycling of carbon and other elements. Chambers enable control of temperature, air humidity and CO2 in additive mode.</t>
  </si>
  <si>
    <t>Laserski analizator izotopov ogljikovega dioksida CCIA-46 EP</t>
  </si>
  <si>
    <t>Laser CO2 istotope analyzer CCiA-46 EP</t>
  </si>
  <si>
    <t>drugi javni viri</t>
  </si>
  <si>
    <t>Najava potreb po analizah pri vodji Oddelka za gozdno ekologijo.</t>
  </si>
  <si>
    <t>Announcement of the request for analysis at the Head of the department for Forest Ecology.</t>
  </si>
  <si>
    <t>Kontinuirano merjenje izotopske sestave CO2 (δ13C, δ17O, δ18O) v zraku in ugotavljanju izvora CO2. Raziskave odziva rastlin na sušni stres, kroženja CO2 in učinkovitosti izrabe vode, učinkovitosti strategij sekvestracije C; hkratno avtomatizirano spremljanje fotosintezne aktivnosti in aktivnosti koreninskega sistema na večjem številu rastlin hkrati. OPOMBA: naprava zaradi dotrajanosti in okvare, ki je proizvajalec ni uspel odpraviti, v 2025 ni bila v uporabi; v letu 2026 gre v ODPIS.</t>
  </si>
  <si>
    <t>Enables continuous measurement of CO2 isotopic composition (δ13C, δ17O, δ18O) in the air and determination of the origin of CO2. Used in studies of plant drought response, CO2 cycling, efficiency of water uptake, efficiency of C sequestration strategies; enables automated monitoring of photosynthetic and root system activity on a number of plants simultaneously. NOTE: due to wear and irreparable status, equipment was not used in 2025; it is slotted to be written-off in 2026.</t>
  </si>
  <si>
    <t>Genetski analizator Applied biosystems 3500</t>
  </si>
  <si>
    <t>Genetic analyzer; Applied biosystems model 3500</t>
  </si>
  <si>
    <t>Najava potreb po analizah Vodji laboratorija ali skrbniku; uskladitev prioritet na sestankih oddelkov; uskladitev rokov izvedbe analiz z naročnikom. Navedena cena vključuje samo postavke vezane neposredno na rabo aparata ABI 3500 in primarno analizo rezultatov, ne vključuje pa stroškov povezanih s pripravo vzorcev za analizo (izolacija DNA, PCR, dilucija in denaturacija), saj so ti stroški zelo različni v odvisnosti od tipa vzorcev in končne analize.</t>
  </si>
  <si>
    <t>Announcement of the request for analysis at the Head of the Laboratory; setting the priorities in the department meetings; defining deadlines for analyses with the customer. Listed price includes only costs of materials and labour associated directly with the use of ABI 3500 and primary data analysis but does not include cost of sample preparation (DNA isolation, PCR, dillution and denaturation), as the cost of sample preparation varies considerably depending on sample type and analysis performed.</t>
  </si>
  <si>
    <t xml:space="preserve"> 8-kapilarni sistem za izvajanje fragmentne analize (mikrosateliti, t-RFLP, ipd.) in sekveniranja po Sangerju. Uporablja se za gozdni genetski monitoring, genotipizacije, populacijsko genetske študije, molekularno identifikacijo idr.</t>
  </si>
  <si>
    <t>8-capillary system for fragment analyses (microsatellite, t-RFLP, etc.) and Sanger sequencing. Used for forest genetic monitoring, population genetics studies, genotyping, molecular identification etc.</t>
  </si>
  <si>
    <t>Deaglomerator tal Fritsch Pulverisette 8</t>
  </si>
  <si>
    <t>Fritsch Pulverisette 8 soil deagglomerator</t>
  </si>
  <si>
    <t>Najava potreb po delu z aparatom vodji laboratorija; časovna uskladitev z naročnikom in njegovo izobraževanje za delo z aparatom; cena po veljavnem ceniku.</t>
  </si>
  <si>
    <t>Announcement of the request for working with th eappparatus at the Head of the Laboratory; defining timelines and education of the customer about safe work with the apparatus; prices according to valid price lists.</t>
  </si>
  <si>
    <t>Priprava zračno suhih vzorcev tal v s prisilnim sejanjem skozi 2 mm sito in ločenim zbiranjem frakcij, večjih od 2 mm.</t>
  </si>
  <si>
    <t>Soil deagglomerator Fritsch Pulverisette 8 enables preparation of air-dried soil samples in a single step: nylon brushes break down soil congglomerates and simultaneously force them through a 2-mm sieve producing samples ready for down-stream analyses. Roots and particles larger than 2 mm are collected separately.</t>
  </si>
  <si>
    <t>105043 (Tržni projekt, MOPE)</t>
  </si>
  <si>
    <t>509008 (Tržni projekt, MKGP)</t>
  </si>
  <si>
    <t>J4-50130</t>
  </si>
  <si>
    <t>Nikica Ogris</t>
  </si>
  <si>
    <t>Stereomikroskop Olympus SZX 16 z opremo</t>
  </si>
  <si>
    <t>Stereomicroscope Olympus SZX 16 with accessories</t>
  </si>
  <si>
    <t>Najava potreb po analizah vodji laboratorija; uskladitev prioritet na sestankih oddelkov; uskladitev rokov izvedbe analiz z naročnikom; cena po veljavnih cenikih (potrdi ZS GIS ob spremembah), v katerih je upoštevana amortizacija opreme.</t>
  </si>
  <si>
    <t>Stereomikroskop s priborom za digitalni zajem in obdelavo fotografije</t>
  </si>
  <si>
    <t>Stereomicroscope with digital camera and software</t>
  </si>
  <si>
    <t>UVHVVR</t>
  </si>
  <si>
    <t>V4-2218</t>
  </si>
  <si>
    <t>Elementni analizator CNS Elementar vario MAX cube CNS</t>
  </si>
  <si>
    <t>CNS elemental analyzer Elementar vario MAX cube</t>
  </si>
  <si>
    <t xml:space="preserve">Elementna analiza ogljika (C), dušika (N) in žvepla (S) v trdnih vzorcih tal in rastlinskih tkivih. Temperatura sežiga je 1150 °C. Aparat je opremljen z avtomatskim podajalnikom vzorcev kar omogoča delo preko noči.   </t>
  </si>
  <si>
    <t xml:space="preserve">Elemental analysis of carbon (C), nitrogen(N) and sulphur (S) in solid soil samples and plant tissues. Combustion temperature is 1150 °C. Autosampler enables the work over the night.   </t>
  </si>
  <si>
    <t>LIFE17 IPC/SI/000007</t>
  </si>
  <si>
    <t>Peter Prislan</t>
  </si>
  <si>
    <t>Laboratorijska peletirna naprava</t>
  </si>
  <si>
    <t>Laboratory pelleting press</t>
  </si>
  <si>
    <t>Najava uporabe naprave skrbniku; uskladitev rokov izvedbe poizkusne količine z naročnikom; cena po veljavnem ceniku GTE.</t>
  </si>
  <si>
    <t>Announcement of the use of the device to the administrator; coordination of the deadlines for the implementation of the test quantity with the customer; price according to the valid GTE price list.</t>
  </si>
  <si>
    <t xml:space="preserve">Laboratorijska peletirna naprava je namenjena proizvodnji manjših testnih količin pelet, za nadaljnjo analizo kakovosti in analizo ustreznosti izbranih vhodnih surovin. Laboratorijsko peletirno napravo lahko uporabljamo za: (I) Izdelavo pelet iz različnih virov surovine; (II) Optimizacijo mešanic surovine; (III) Optimizacijo peletirnega procesa </t>
  </si>
  <si>
    <t>Laboratory pellet press can produce smaller “testing” quantities of pellets for further analysis of their quality and for assessment of biomass raw materials for use in pellet production. The laboratory pellet mill can be used for: (I) Pellet production using different raw materials; (II) Optimization of raw material formulations; (III) Optimization of the pelletising process.</t>
  </si>
  <si>
    <t>Brezpilotna platforma za daljinski zajem podatkov (dron) - ODPIS</t>
  </si>
  <si>
    <t>Unmanned aerial vehicle (drone) for remote data acquisition</t>
  </si>
  <si>
    <t>Namenjen daljinskemu zajemanju podatkov z različnimi snemalnimi orodji.</t>
  </si>
  <si>
    <t>Remote capture of data using various sensors.</t>
  </si>
  <si>
    <t>TOC elementni analizator Shimadzu za analizo tekočih vzorcev</t>
  </si>
  <si>
    <t>TOC Elemental analyser Shimadzu for analysis of liquid samples</t>
  </si>
  <si>
    <t>Določanje vseh oblik ogljika (organski, anorganski, celokupni) in celokupnega dušika v tekočih vzorcih. Območje merjenja je od 4 ppb do 30.000 ppm za vse oblike ogljika in 5 ppb do 10.000 ppm za celokupni dušik. S pomočjo avtomatskega podajalnika vzorcev je delo v največji možni meri avtomatizirano in avtonomno.</t>
  </si>
  <si>
    <t>Elemental analyser Shimadzu TOC-L+TNM-L is used for measurement of all forms of carbon compounds (organic, inorganic, total) and total nitrogen in liquid samples. Detection range is 5 - 30.000 ppm for carbon, and 5 - 10.000 ppm for total nitrogen. Automatic sampler enables the highest possible degree of automation and autonomy of the work process.</t>
  </si>
  <si>
    <t>Strežnik Dell EMC PowerEdge R740</t>
  </si>
  <si>
    <t>Server Dell EMC PowerEdge R740</t>
  </si>
  <si>
    <t>Oddaja vloge skrbniku opereme in IT skrbniku; uskladitev prioritet; uskladitev rokov izvedbe z naročnikom; cena po veljavnem ceniku v katerih je upoštevana amortizacija opreme</t>
  </si>
  <si>
    <t>Application request to administrator of equipment and IT administrator; defining dedadlines with the customer; prices accordig to valid price lists in which the depreciation of the equipment is included.</t>
  </si>
  <si>
    <t>Strežniška infrastruktura z Windows operacijskim sistemom omogoča virtualizacijo in terminalske storitve ter vključuje podatkovni center in programsko opremo Microsoft SQL Server in ESRI ArcGIS Server. Strežnika sta povezana v gručo za samodejni preklop in v lokalni podatkovni center. Namen sistema je zbiranje in analiza podatkov, vključno s statistično in geostatistično analizo na GIS.</t>
  </si>
  <si>
    <t>Server infrastructure with Windows operating system provides virtualization and terminal services and includes the Microsoft SQL Server and ESRI ArcGIS Server, running in local data center. Two servers are in connected to failover cluster and local datacenter. The purpose of the system is to collect and analyze data, including statistical and geostatistic analysis on GIS.</t>
  </si>
  <si>
    <t>Vsi projekti in programi GIS</t>
  </si>
  <si>
    <t xml:space="preserve">Sistem za meritve turbulentnih tokov CO2 in CH4 po metodi Eddy Covariance </t>
  </si>
  <si>
    <t>System for measurement of flux of CO2 and CH4 using Eddy Covariance method</t>
  </si>
  <si>
    <t>Najava potreb po analizah pri skrbniku opreme in pri vodji Oddelka za gozdno ekologijo.</t>
  </si>
  <si>
    <t>Announcement of the request for analysis at the equipment caretaker and at the Head of department for Forest Ecology.</t>
  </si>
  <si>
    <t>Kontinuirano spremljanje tokov CO2 in H2O med ekosistemom in atmosfero. Meritve se morajo izvajati na enem mestu več časa, npr. vsaj mesec dni.</t>
  </si>
  <si>
    <t>Zina Devetak</t>
  </si>
  <si>
    <t xml:space="preserve">QuantStudio 3 Real-Time PCR </t>
  </si>
  <si>
    <t>Zunanjim izvajalcem je oprema na razpolago, vendar po predhodnem dogovoru z vodjo oddelka za varstvo gozdov. Zaradi karantenskega značaja laboratorija so analize izvedene v sodelovanju z operaterji, ki so pooblaščeni za uporabo opreme.</t>
  </si>
  <si>
    <t>QuantStudio3 Real-Time PCR machine is not yet available to public users due to optimization of the workflow processes; procedure guidelines and the price list are in preparation.</t>
  </si>
  <si>
    <t>Sistem za PCR v realnem času, namenjen izvajanju rtPCR postopkov - detekciji in kvantifikaciji tarčne DNA v vzorcih glede na standardne vzorce</t>
  </si>
  <si>
    <t>System for performing PCR in real time. Used for detection and quantification of target DNA in samples compared to standard samples.</t>
  </si>
  <si>
    <t>https://www.gozdis.si/raziskovalna-oprema/Paket-18/</t>
  </si>
  <si>
    <t>Stabilno financiranje - razvojni steber (48-17/2023/2)</t>
  </si>
  <si>
    <t>Luka Krajnc</t>
  </si>
  <si>
    <t>Univerzalni trgalni stroj za določanje mehanskih lastnosti lesnih preizkušancev</t>
  </si>
  <si>
    <t>Universal testing machine for determining the mechanical properties of wood specimens</t>
  </si>
  <si>
    <t>Najava potreb po analizah Vodji laboratorija za lesno anatomijo ali skrbniku opreme; uskladitev prioritet pri uporabnikih omenjene opreme; uskladitev rokov izvedbe analiz z naročnikom; cena po veljavnih cenikih, v katerih je upoštevana tudi amortizacija opreme. Priprava vzorcev se zaračuna po ločenemu ceniku.</t>
  </si>
  <si>
    <t>Announcement of analysis needs to the Head of Laboratory for Wood Anatomy or Person responsible for the equipment; harmonization of priorities for users of the equipment; coordination of deadlines for performing analyzes with the client; price according to valid price lists, which also take into account the depreciation of equipment. Sample preparation billed separately.</t>
  </si>
  <si>
    <t>Univerzalni trgalni stroj omogoča določanje mehanskih lastnosti lesnih preizkušancev manjših dimenzij, kar je ključno za napovedovanje njihovega obnašanja pod vplivom različnih obremenitev. Različne mehanske teste na trgalnem stroju je mogoče izvesti z uporabo različnih nastavkov in prijemal. Najpogosteje se les testira na upogibne obremenitve, stroj pa omogoča tudi testiranje vzorcev na natezne, tlačne in strižne obremenitve. Poleg tega se da testirati še trdoto, upor proti izvleku vijaka, razcepni upor itd. Za vsako mehansko lastnost je razvit standardni testni postopek (serija standardov ISO 13061 za določanje mehanskih lastnosti čistih lesenih preizkušancev), kar poenostavi in poenoti testiranje različnih lastnosti. Natančnih in objektivnih vrednosti mehanskih lastnosti lesa se ne da določiti brez ustreznih destruktivnih mehanskih testov, ki vzorec trajno poškodujejo.</t>
  </si>
  <si>
    <t>The universal testing machine makes enables determination of the mechanical properties of wood specimens of smaller dimensions, which is crucial for predicting their behavior under the influence of various loads. Different mechanical tests on the testing machine can be performed using different attachments and grips. Most often, wood is tested in bending, and the machine also enables testing of samples for tensile, compressive and shear loads. In addition, hardness, screw pull-out resistance, split resistance, etc. can be tested. A standard test procedure (ISO 13061 series of standards for determining the mechanical properties of pure wood specimens) has been developed for each mechanical property, which simplifies and unifies the testing of different properties. The exact and objective values of the mechanical properties of wood cannot be determined without appropriate destructive mechanical tests that permanently damage the sample.</t>
  </si>
  <si>
    <t>8,5</t>
  </si>
  <si>
    <t>20,08</t>
  </si>
  <si>
    <t>P4-0430</t>
  </si>
  <si>
    <t>Čitalec plošč Victor Nivo 3S</t>
  </si>
  <si>
    <t>Victor Nivo 3S Plate reader</t>
  </si>
  <si>
    <t>Najava potreb po analizah Vodji laboratorija ali skrbniku; uskladitev prioritet na sestankih oddelkov; uskladitev rokov izvedbe analiz z naročnikom. Ob koncu l. 2021 oprema še ni bila na voljo drugim uporabnikom - operaterji opreme na GIS morajo najprej pridobiti dovolj izkušenj za uporabo te opreme in analitskih postopkov.</t>
  </si>
  <si>
    <t>Announcement of the request for analysis at the Head of the Laboratory; setting the priorities in the department meetings; defining deadlines for analyses with the customer. Equipment not yet available to external users - SFI operators first need to gain enough experience with the equipment and analysis protocols.</t>
  </si>
  <si>
    <t>Multimodalni čitalec plošč, ki omogoča meritve absortbance, luminiscence in fluorescence v mikrotitrskih ploščah formata do 1536 luknjic. Osnovna namena uporabe sta fluorimetrično merjenje koncentracij DNK in kolorimetrično ter fluorimetrično merjenje encimske aktivnosti.</t>
  </si>
  <si>
    <t>Multimodal plate reader for detection of abosorbance, luminescence and fluorescence in microplates with up to 1,536 wells. It is primarily used for fluorimetric measurement of DNA concentration and colorimetric and fluorimetric detection of enzyme activity.</t>
  </si>
  <si>
    <t>J7-50231</t>
  </si>
  <si>
    <t>Gregor Skoberne</t>
  </si>
  <si>
    <t>Raziskovalni kriostat Leica CM1950</t>
  </si>
  <si>
    <t>Leica CM1950 research cryostat</t>
  </si>
  <si>
    <t xml:space="preserve">Kriostat Leica CM1950 je namenjen rezanju različnih tipov zamrznjenih bioloških vzorcev. V njem je nameščen rotacijski mikrotom,v katerem se lahko uporabljajo standardni nizko- in visoko-profilni noži za enkratno uporabo. Rezanje je motorizirano ali ročno. Kriostat omogoča ločeno nastavljanje temperature komore do -35C ter temperaturo objektne glave do -50C. Dezinfekcija komore poteka z UV žarki. </t>
  </si>
  <si>
    <t>The Leica CM1950 cryostat is designed for cutting various types of frozen biological samples. It is equipped with a rotating microtome, in which standard low- and high-profile disposable knives can be used. Cutting is motorized or manual. The cryostat allows separate setting of the chamber temperature up to -35C and the temperature of the object head up to -50C. The chamber is disinfected with UV rays.</t>
  </si>
  <si>
    <t>Špela Jagodic</t>
  </si>
  <si>
    <t>Avtoklav Systec</t>
  </si>
  <si>
    <t xml:space="preserve">Parni sterilizator (avtoklav) </t>
  </si>
  <si>
    <t xml:space="preserve">Zunanjim izvajalcem je oprema na razpolago, vendar po predhodnem dogovoru z vodjo oddelka za varstvo gozdov. Zaradi karantenskega značaja laboratorija je uporaba možna le v sodelovanju z operaterji, ki so pooblaščeni za uporabo opreme. </t>
  </si>
  <si>
    <t>The equipment is available to external operators, but subject to prior agreement with the Head of the Forest Protection Department. Due to the quarantine nature of the laboratory, the usage is only in collaboration with operators who are authorised to use the equipment.</t>
  </si>
  <si>
    <t>Parni sterilizator za suho in mokro sterilizacijo materiala</t>
  </si>
  <si>
    <t>Steam sterilizer for dry and wet sterilization of material</t>
  </si>
  <si>
    <t>https://www.gozdis.si/raziskovalna-oprema/Paket-21/</t>
  </si>
  <si>
    <t>Stereomikroskop Olympus SZX 10 z opremo</t>
  </si>
  <si>
    <t>MR Eva Groznik</t>
  </si>
  <si>
    <t xml:space="preserve">Stabilno financiranje - Razvojni steber (Zina Devetak) </t>
  </si>
  <si>
    <t xml:space="preserve">V4-2218 </t>
  </si>
  <si>
    <t>V4-2410</t>
  </si>
  <si>
    <t>Komplet sond Eijkelkamp (ročne in motorizirane) za vzorčenje tal in korenin z zložljivim vozičkom za prevoz opreme na terenu</t>
  </si>
  <si>
    <t>Eijkelkamp probes (manual probes and percussion hammer probes) for sampling soil and roots with field trasportation trolley</t>
  </si>
  <si>
    <t>Najava interesa vodji laboratorija ali skrbniku opreme, časovna uskladitev z naročnikom, priprava ponudbe, izdaja naročilnice s strani naročnika in podpis strinjanja s pogoji uporabe opreme, preverjanje usposobljenosti/usposabljanje naročnika za delo z aparatom, cena obračunana po veljavnem ceniku v skladu z dejanskim številom ur uporabe opreme. Postopek dostopa se izvede skladno z veljavnim Pravilnikom o prodaji blaga in storitev na trgu Gozdarskega inštituta Slovenije (https://www.gozdis.si/f/docs/cenik/Pravilnik-o-prodaji-blaga-in-storitev-na-trgu-GIS.pdf).</t>
  </si>
  <si>
    <t>Customer should send an inquiry to the Head of the laboratory or equipment caretaker; defining availability/timelines for the specified work to be performed; quotation prepared by the provider; customer must send an official order and sign the terms of use of said equipment; qualification check/training of the customer for safe and proper use of the equipment; final price calculated according to valid price lists and actual time of usage of the equipment. The procedure for the access to and use of research equipment is carried out in accordance with the Rules on the sales of goods and services on the market by Slovenian Forestry Institute (https://www.gozdis.si/f/docs/cenik/Pravilnik-o-prodaji-blaga-in-storitev-na-trgu-GIS.pdf).</t>
  </si>
  <si>
    <t xml:space="preserve">Vzorčenje korenin in vzorcev tal za analizo biotske raznovrstnosti, tudi globljih plasti gozdnih tal, ki so globalno slabo raziskane: ročna sonda M-0502 do globine 2 m, sonda M-0507 (Eijkelkamp) z motoriziranim udarnim kladivom Cobra TT (Atlas Copco) omogoča vzorčenje tal do 1m globine na zahtevnejših terenih, kjer je zgolj fizična moč terenskega delavca premalo. Sondi omogočata tudi opis in klasifikacijo talnih profilov ter raziskave teksture tal. </t>
  </si>
  <si>
    <t>Collection of root and soil samples for studies of soil biodiversity, inlcuding deeper layers of soil, which are poorly studied: the manual probe M-0502 to a depth of 2 m, M-0507 probing kit with motorized percussion hammer allows soil sampling on more challenging terrain where the physical strength of the field worker alone is insufficient. The probes also allow soil profiles to be determined and classified, as well as soil texture research.</t>
  </si>
  <si>
    <t>Liofilizator LIO-20 FP5</t>
  </si>
  <si>
    <t>Freez-dryer, model LIO-20 FP5</t>
  </si>
  <si>
    <t>Zamrzovalno sušenje bioloških vzorcev</t>
  </si>
  <si>
    <t>Freez-drying of biological samples</t>
  </si>
  <si>
    <t>Anže Martin Pintar</t>
  </si>
  <si>
    <t>Ročni mobilni LiDAR (GeoSlam)</t>
  </si>
  <si>
    <t>Geoslam ZEB Horizon RT lidar</t>
  </si>
  <si>
    <t>Lidarsko snemanje in izdelava 3d oblaka točk</t>
  </si>
  <si>
    <t>Lidar scanning and 3d mapping</t>
  </si>
  <si>
    <t>V4-2422</t>
  </si>
  <si>
    <t>GA101056907 Pathfinder (Horizon)</t>
  </si>
  <si>
    <t>Laserski difraktometer</t>
  </si>
  <si>
    <t>Laser diffraction instrument</t>
  </si>
  <si>
    <t>Določanje porazdelitve velikosti delcev v razponu od 0,1 do 2000 mikrometrov.</t>
  </si>
  <si>
    <t>Determination of the particle size distribution in the range of 0,1 to 2000 micrometers</t>
  </si>
  <si>
    <t>8053</t>
  </si>
  <si>
    <t>Prenosni sistem za merjenje fotosinteze LI-COR LI-6800</t>
  </si>
  <si>
    <t xml:space="preserve">LI-COR LI-6800 Portable photosynthesis measurement system </t>
  </si>
  <si>
    <t>Najava potreb po analizah skrbiku; uskladitev rokov izvedbe analiz z naročnikom; cena po veljavnem ceniku PIGG; uporaba oprema možna samo z operaterjem GIS</t>
  </si>
  <si>
    <t>Announcement of the request for analysis equipment caretaker;  defining analyses deadlines with the customer; prices according to valid price lists of PIGG; equipment can only be used in the presence of SFI operator.</t>
  </si>
  <si>
    <t>Prehodni parni sterilizator - avtoklav Systec HX 90 2D</t>
  </si>
  <si>
    <t>Pass-through / double-door autoclave Systec HX 90 2D</t>
  </si>
  <si>
    <t>Oprema še ni v uporabi, saj stavba (SCDVG) še ni predana v uporabo. Zaradi karantenskega značaja laboratorija bo uporaba možna le v sodelovanju z operaterji, ki so pooblaščeni za uporabo opreme. Zunanjim izvajalcem je oprema na razpolago, vendar po predhodnem dogovoru z vodjo oddelka za varstvo gozdov.</t>
  </si>
  <si>
    <t>The equipment is not yet in use, as the building (SCDVG) has not yet been commissioned for use. Due to the quarantine nature of the laboratory, its use will only be possible in cooperation with operators who are authorized to use the equipment. The equipment is available to external contractors, but only by prior arrangement with the Head of the Forest Protection Department.</t>
  </si>
  <si>
    <t>Parni prehodni sterilizator za suho in mokro sterilizacijo materiala</t>
  </si>
  <si>
    <t>Steam pass-through sterilizer for dry and wet sterilization of material</t>
  </si>
  <si>
    <t>8113</t>
  </si>
  <si>
    <t>Darja Stare</t>
  </si>
  <si>
    <t>Mešalna naprava za pripravo biomase (LINDOR L10 MIXER)</t>
  </si>
  <si>
    <t>LINDOR L10 MIXER Mixer for biomass preparation</t>
  </si>
  <si>
    <t>Laboratorijska mešalna naprava je namenjena učinkovitemu mešanju in vlaženju surovine, ki se v nadaljevanju uporablja v proizvodnji pelet, za nadaljnjo analizo kakovosti in analizo ustreznosti izbranih vhodnih surovin. Uporablja se za (I) pripravo surovine ustrezne vlažnosti in (II) pripravo mešanic različnih virov biomase.</t>
  </si>
  <si>
    <t>The laboratory mixer is intended for efficient mixing and humidification of raw materials, which are subsequently used in pellet production, for further quality analysis and analysis of the suitability of selected input raw materials. It is used for (I) preparation of raw materials of appropriate humidity and (II) preparation of mixtures of different biomass sources.</t>
  </si>
  <si>
    <t>8114</t>
  </si>
  <si>
    <t>410001 (Tržni projekt)</t>
  </si>
  <si>
    <t>Oprema za ekstrakcijo semen iz storžev in odstranjevanje krilc s semen (BCC D800)</t>
  </si>
  <si>
    <t>Seed extractor and dewinger (BCC D800)</t>
  </si>
  <si>
    <t xml:space="preserve">Oprema je namenjena ekstrakciji semen iz storžev, odstranjevnaju drobirja in odstranjevanju krilc s krilatih semen. OPOMBA: oprema je nameščena v novem Centru SDVG, katerega prevzem bo izveden februarja 2026, zato oprema do takrat ne moremo uporabljati. Cena za uporabo bo oblikovana v 2026. </t>
  </si>
  <si>
    <t>Equipment enables the extraction of seeds from cones, removal of debris and removal of wings from winged seed types. NOTE: equipment is installed in the newly constructed  Center SDVG, which will be handed over to SFI in February 2026. Consequently equipment cannot be used until then. The cost of use will also be calculated in 2026.</t>
  </si>
  <si>
    <t>8115</t>
  </si>
  <si>
    <t>Oprema za čiščenje in razvrščanje semen po velikosti (BCC Cleaner &amp; Seed Sizer, Mini series)</t>
  </si>
  <si>
    <t>Seed cleaning and sizing equipment (BCC Cleaner &amp; Seed Sizer, Mini series)</t>
  </si>
  <si>
    <t>Oprema omogoča sortiranje semen v različne velikostne frakcije ter odstranjevanje nečistoč. OPOMBA: oprema je nameščena v novem Centru SDVG, katerega prevzem bo izveden februarja 2026, zato oprema do takrat ne moremo uporabljati. Cena za uporabo bo oblikovana v 2026.</t>
  </si>
  <si>
    <t>Enables sorting of seeds into different size fractions, and removal of debris and small impurities from seeds. NOTE: equipment is installed in the newly constructed  Center SDVG, which will be handed over to SFI in February 2026. Consequently equipment cannot be used until then. The cost of use will also be calculated in 2026.</t>
  </si>
  <si>
    <t>Oprema za gravitacijsko ločevanje semen (BCC Gravity separator, Mini Series)</t>
  </si>
  <si>
    <t>Seed gravity separator (BCC Gravity separator, Mini Series)</t>
  </si>
  <si>
    <t>Naprava je namenjena ločevanju polnih, delno razvitih in praznih semen. OPOMBA: oprema je nameščena v novem Centru SDVG, katerega prevzem bo izveden februarja 2026, zato oprema do takrat ne moremo uporabljati. Cena za uporabo bo oblikovana v 2026.</t>
  </si>
  <si>
    <t>The equipment is intended for separation of full seeds, partially developed seeds and enpty seeds. NOTE: equipment is installed in the newly constructed  Center SDVG, which will be handed over to SFI in February 2026. Consequently equipment cannot be used until then. The cost of use will also be calculated in 2026.</t>
  </si>
  <si>
    <t>Kalorimeter C 200 auto IKA s prešo C21 1605300 IKA</t>
  </si>
  <si>
    <t>Calorimeter IKA C 200 auto with IKA C21 Pelleting Press</t>
  </si>
  <si>
    <t xml:space="preserve"> Naprava omogoča določanje kalorične vrednosti biogoriv skladno s standardom ISO 18125 (Trdna biogoriva; Metoda za ugotavljanje kalorične vrednosti). Določa se kurilnosti (spodnja kurilna vrednost = net calorific value) ali zgorevalna toplota (zgornja kurilna vrednost = gorss calorific value). Vzorec se v kalorimetru zažge, pri tem pa se meri temperaturo izgorevanja. Meritve se izvajajo adiabatno in se izražajo kot izguba toplote na enoto mase vzorca. ​ </t>
  </si>
  <si>
    <t xml:space="preserve">The device enables the determination of the calorific value of biofuels in accordance with the ISO 18125 standard (Solid biofuels; Method for determining the calorific value). The calorific value (net calorific value) or the heat of combustion (upper calorific value) is determined. The sample is burned in the calorimeter, and the combustion temperature is measured. The measurements are carried out adiabatically and are expressed as heat loss per unit mass of the sample. </t>
  </si>
  <si>
    <t>7563</t>
  </si>
  <si>
    <t>Mikrovalovka Milestone ETHOS UP</t>
  </si>
  <si>
    <t>Microwave oven Milestone ETHOS UP</t>
  </si>
  <si>
    <t>Kislinski razklop ali ekstrakcija pri konstantni prostornini z mikrovalovi.</t>
  </si>
  <si>
    <t>Acid digestion or extraction at constant volume with microwaves.</t>
  </si>
  <si>
    <t>Gozdna semnska banka</t>
  </si>
  <si>
    <t>Forest seed bank</t>
  </si>
  <si>
    <t>Gozdna semenska banka je sestavljena iz treh prosotorv - Predprostor (+15°C), hladilnica (+4°C) in zamrzovalnica (-20°C). Namenjena je dolgotrajnemu shranjevanju semen in raziskavam ohranjanja kalivosti/viabilnosti semen. OPOMBA: oprema je nameščena v novem Centru SDVG, katerega prevzem bo izveden februarja 2026, zato oprema do takrat ne moremo uporabljati. Cena za uporabo bo oblikovana v 2026.</t>
  </si>
  <si>
    <t>Forest seed bank is comprised of three separate rooms - an ante-room (+15°C), a refrigerated storage room (+4°C) and a freezer storage room (-20°C). Forest seed bank is intended for long-term storage of forest seeds and research of long-term seed germinability and viability. NOTE: equipment is installed in the newly constructed  Center SDVG, which will be handed over to SFI in February 2026. Consequently equipment cannot be used until then. The cost of use will also be calculated in 2026.</t>
  </si>
  <si>
    <t>Laserski mikrodisekcijski mikroskop Zeiss AxioObserver Z1 + PALM MicroBeam</t>
  </si>
  <si>
    <t>Inverted microscope with laser microdissection system: Zeiss AxioObserver Z1 + PALM MicroBeam</t>
  </si>
  <si>
    <t>Najava potreb po analizah Vodji laboratorija ali skrbniku; uskladitev prioritet na sestankih oddelkov; uskladitev rokov izvedbe analiz z naročnikom. Navedena cena vključuje samo postavke vezane neposredno na rabo aparata in ne vključuje stroškov povezanih s pripravo vzorcev za analizo , saj so ti stroški zelo različni v odvisnosti od tipa vzorcev in končne analize.Potrošni material se obračunava posebej po porabi, ker je količina odvisna od narave dela. Za vsak dostop se obračuna 1x znesek kalibracije v vrednosti 5,54 €.</t>
  </si>
  <si>
    <t>Announcement of the request for analysis at the Head of the Laboratory; setting the priorities in the department meetings; defining deadlines for analyses with the customer. Listed price includes only costs  associated directly with the use microdissection microscope, but does not include cost of sample preparation as the cost of sample preparation varies considerably depending on sample type and analysis to be performed.Consumables are charged additionally according to the consumption which is dependent on the nature of work. For each access, calibration procedure is charged additionaly (5.54 €).</t>
  </si>
  <si>
    <t>Izrezovanje in zajem struktur iz bioloških vzorcev z lasersko mikrodisekcijo. Fluorescenca. Sistem za izdelavo optičnih rezin živih vzorcev. Meritve in analiza slike.</t>
  </si>
  <si>
    <t>Excision and capture of target structures from biological samples with laser microdissection. Fluorescence. System for optical sectioning of living objects. Measurements and image analyses.</t>
  </si>
  <si>
    <t>Univerza v Ljubljani, Veterinarska fakulteta</t>
  </si>
  <si>
    <t>0406-024</t>
  </si>
  <si>
    <t>P4-0053</t>
  </si>
  <si>
    <t>Aleksandra Domanjko Petrič</t>
  </si>
  <si>
    <t xml:space="preserve">18593 </t>
  </si>
  <si>
    <t>Ultrazvok-osnovna enota VIVID E9 PRO2D, osnovna enota LOGIQ S7 PRO, delovna postaja</t>
  </si>
  <si>
    <t xml:space="preserve">Ultrasound-basic unit VIVID E9 PRO2D, basic unit LOGIQ S7 PRO, working station </t>
  </si>
  <si>
    <t>P4-0053 37%, SM1084 9%,SM 1154 54%</t>
  </si>
  <si>
    <t xml:space="preserve">Opremo lahko uporabljajo le za to usposobljene osebe zaposlene na VF. Cene so določene v ceniku UL VF. </t>
  </si>
  <si>
    <t>Only for authorized presons. Prices are defined in the price list of UL VF.</t>
  </si>
  <si>
    <t>Ultrazvočne preiskave  srca, trebušnih organov, oči in drugih periferno ležečih tkiv.</t>
  </si>
  <si>
    <t>Ultrasound examination of heart, abdomen, eyes and other peripheral tissues.</t>
  </si>
  <si>
    <t>48,00 eur/uro  (cena vključuje uporabo opreme in delo strokovnjaka)</t>
  </si>
  <si>
    <t>od 400 -3000E /leto, odvisno od leta</t>
  </si>
  <si>
    <t>67 E/uro/aparat</t>
  </si>
  <si>
    <t>97E /uro /aparat</t>
  </si>
  <si>
    <t xml:space="preserve">https://www.vf.uni-lj.si/podrocje/raziskovalna-oprema </t>
  </si>
  <si>
    <t>P40053</t>
  </si>
  <si>
    <t>Domanjko Petrič</t>
  </si>
  <si>
    <t>0406-018</t>
  </si>
  <si>
    <t>P4-0092</t>
  </si>
  <si>
    <t>Matjaž Ocepek</t>
  </si>
  <si>
    <t>11133</t>
  </si>
  <si>
    <t xml:space="preserve">Aparatura za izvajanje sekvenciranja naslednje generacije </t>
  </si>
  <si>
    <t>Ion PGM System for the next-generation sequencing</t>
  </si>
  <si>
    <t>P4-0092 69%, P4-0053 10%, J4-6810 4%,V4-1401 4%,SM 201403 5%, SM 201404  5%, MORS 3%</t>
  </si>
  <si>
    <t xml:space="preserve">Po predhodnem dogovoru je oprema dostopna raziskovalcem, ki so usposobljeni za delo z njo. </t>
  </si>
  <si>
    <t>The equipment is aviable to treined researchers after previous agreement with guardian of the equipment (skrbnik opreme).</t>
  </si>
  <si>
    <t xml:space="preserve">Sistem sestavlja Ion Torrent PGM sekvenator, Ion OneTouch sistem in PGM Torrent strežnik (potrebna pa je tudi dodatna laboratorijska oprema in zunanji strežnik). Oprema omogoča sekvenciranje naslednje generacije (NGS). Pridobimo lahko zaporedja genomov, metagenomska ali druga zaporedja visoke kvalitete za različne tipe vzorcev. Bioinformatsko analizo podatkov izvaja usposobljeno osebje.  </t>
  </si>
  <si>
    <t xml:space="preserve">System, composed of Ion Torrent PGM sequencer, Ion OneTouch System and  PGM Torrent server (plus additional laboratory equipment and external server needed), enables high-throughput massive parallel sequencing (next- generation sequencing, NGS). High quality genome, metagenomic or other data can be obtained for various types of samples. Bioinformatic data analyses can be performed by the trained personnel.   </t>
  </si>
  <si>
    <t>115144  115145  115146  115147</t>
  </si>
  <si>
    <t>Brezplačna uporaba</t>
  </si>
  <si>
    <t>Urška Jamnikar Ciglenečki, Darja Kušar, Bojan Papič</t>
  </si>
  <si>
    <t>J4-8224</t>
  </si>
  <si>
    <t>P4-0092,      P-16</t>
  </si>
  <si>
    <t>Igor Gruntar</t>
  </si>
  <si>
    <t>14880</t>
  </si>
  <si>
    <t>MALDI-TOF</t>
  </si>
  <si>
    <t xml:space="preserve"> Matrix-assisted laser desorption/ ionization (MALDI) - Time of Flight (TOF) Mass Spectrometry </t>
  </si>
  <si>
    <t>paket 16-20%, P4-0092 20%,246 MKO 23%,146 18%,J4-6810 1%,246 19%</t>
  </si>
  <si>
    <t>Opremo lahko  uporabljajo za to usposobljene osebe, zaposlene na VF. Za stranke je cena opredeljena v ceniku VF - pri uporabi za raziskovalno delo se zaračunajo stroški dela in porabljenega materiala.</t>
  </si>
  <si>
    <t>The equipment can only be used by trained personnel employed at VF. For customers, the price is defined in the VF pricelist; when used for research work, labor costs and material costs are charged.</t>
  </si>
  <si>
    <t xml:space="preserve">Sistem MALDI-TOF se uporablja za analizo celičnih proteinov na principu masne spektrometrije z namenom identifikacije mikrobov v diagnostičnem laboratoriju. </t>
  </si>
  <si>
    <t xml:space="preserve">MALDI-TOF system is employed for the analysis of cell proteins according to the principles of mass spectrometry aiming for the identification of microbes in a diagnostic laboratory. </t>
  </si>
  <si>
    <t>7,3 eur / vzorec (všteto delo in material…brez DDV)</t>
  </si>
  <si>
    <t xml:space="preserve">0,61 eur na vzorec </t>
  </si>
  <si>
    <t>3,13 eur na vzorec</t>
  </si>
  <si>
    <t>4,17 eur na vzorec</t>
  </si>
  <si>
    <t>7,3 eur  na vzorec</t>
  </si>
  <si>
    <t>4, 17, 25, 35</t>
  </si>
  <si>
    <t>Paket-16 (št. nakupa: 1)</t>
  </si>
  <si>
    <t>Urška Zajc, Igor Gruntar, Majda Golob, Jasna Mičunović, Irena Zdovc</t>
  </si>
  <si>
    <t>EUPAHW, BI SRB-SLO</t>
  </si>
  <si>
    <t>Majda Golob, Jana Avberšek</t>
  </si>
  <si>
    <t>Covaris M220 Focused ultrasonikator</t>
  </si>
  <si>
    <t>Covaris M220 Focused-ultrasonicator</t>
  </si>
  <si>
    <t>The equipment is aviable to treined researchers after previous agreement with the guardian of the equipment (skrbnik opreme)</t>
  </si>
  <si>
    <t xml:space="preserve">Ultrasonikator Covaris se uporablja pri pripravi knjižnic za NGS analize (mehanska fragmentacija DNA) ter pri pripravi vzorcev mikobakterij za MALDI-TOF identifikacijo. </t>
  </si>
  <si>
    <t>Covaris ultrasonicator is employed for NGS library preparation (mechanical fragmentation of DNA) and for sample preparation prior to MALDI-TOF identification of mycobacteria.</t>
  </si>
  <si>
    <t>P4-0053        P-17</t>
  </si>
  <si>
    <t>Računalniški tomograf SOMATOM Scope</t>
  </si>
  <si>
    <t>Computed tomography</t>
  </si>
  <si>
    <t>CT slikanja opravljamo tudi za zunanje uporabnike. Naročila sprejemamo na telefon 01 4779 277, ali preko e-pošte: rentgen@vf.uni-lj.si</t>
  </si>
  <si>
    <t>Email: rentgen@vf.uni-lj.si</t>
  </si>
  <si>
    <t>CT aparat naredi slike preseka nekega področja telesa in s tem omogoča vpogled v notranjost  telesa brez kirurškega rezanja.</t>
  </si>
  <si>
    <t>A CT scan produce cross sectional (tomographic) images of specific areas of a scaned object, allowing the user to see inside the body without cutting.</t>
  </si>
  <si>
    <t>Okvirna cena CT slikanja z narkozo in interpretacijo je 350 do 420 eur (v ceno je vključen DDV), odvisno od števila preiskovanih področij in uporabe kontrastnega sredstva</t>
  </si>
  <si>
    <t>Paket-17 (št. nakupa: 1)</t>
  </si>
  <si>
    <t>UL Veterinarska fakulteta</t>
  </si>
  <si>
    <t>Onkološki inštitut</t>
  </si>
  <si>
    <t>P2-0249</t>
  </si>
  <si>
    <t>UL Fakulteta za elektrotehniko</t>
  </si>
  <si>
    <t>Klinična diagnostika pacientov</t>
  </si>
  <si>
    <t>Veterinarska fakulteta</t>
  </si>
  <si>
    <t>0406-019</t>
  </si>
  <si>
    <t xml:space="preserve">P4-0092        P-17           </t>
  </si>
  <si>
    <t>Jožica Dolenc</t>
  </si>
  <si>
    <t>Masni detektor Agilent 7010B TQ MS s plinskim kromatografom</t>
  </si>
  <si>
    <t xml:space="preserve">Mass spectrometric detector with gas chromatograph </t>
  </si>
  <si>
    <t xml:space="preserve">Sofinanciranje ARRS razisk.oprema: 24.531,67 (9,2 %)                Sofinaciranje ARRS P4-0092 in CRP: 19.511,70 (7,3%)                Sofinaciranje MKGP NVI 130038: 40.000,00 (15,0%)              </t>
  </si>
  <si>
    <t>Dogovor o uporabi je možen kadarkoli na e-naslov jozica.dolenc@vf.uni-lj.si ali telefonsko od 7.00 do 15.00 ure med ponedeljkom in petkom.</t>
  </si>
  <si>
    <t>email:                 jozica.dolenc@vf.uni-lj.si</t>
  </si>
  <si>
    <t xml:space="preserve">Masni spektrometer je univerzalni detektor, uporaben v kombinaciji s plinsko kromatografijo. Naše aplikacije so povezane z iskanjem in določanjem ostankov veterinarskih zdravil in prepovedanih snovi v živilih živalskega izvora ter urinu in plazmi. </t>
  </si>
  <si>
    <t xml:space="preserve">Mass spectrometer is an univerzal detector which can be used in combination with gas chromatography. In our applications we identify and determine drug residues and banned substances in food of animal origin and urine and plasma. </t>
  </si>
  <si>
    <t>115816      115817     115818</t>
  </si>
  <si>
    <t>Cena ure na napravi znaša 74,49 EUR, pri čemer je všteta uporaba opreme in delo strokovnjaka.</t>
  </si>
  <si>
    <t>Paket-17 (št. nakupa: 2)</t>
  </si>
  <si>
    <t>monitoring rezidua</t>
  </si>
  <si>
    <t>Jožica Dolenc, Zala Gombač</t>
  </si>
  <si>
    <t>0406-020</t>
  </si>
  <si>
    <t>Tanja Švara</t>
  </si>
  <si>
    <t>CLEARVUE 100-240V APARAT ZA POKRIVANJE OBARV. TKIVNIH REZIN</t>
  </si>
  <si>
    <t>CLEARVUE 100-240V</t>
  </si>
  <si>
    <t xml:space="preserve">Sofinaciranje ARRS P4-0092 (50%)                Sofinaciranje ARRS P4-0053 (50%)          </t>
  </si>
  <si>
    <t>Po predhodnem dogovoru je oprema dostopna vsem raziskovalcem VF. Dogovor o uporabi je možen na e-naslov tanja.svara@vf.uni-lj.si ali telefonsko od 7.00 do 15.00 ure med ponedeljkom in petkom.</t>
  </si>
  <si>
    <t>The equipment is accessible to all VF researchers after prior agreement . The agreement is possible via e-mail tanja.svara@vf.uni-lj.si or telephone from 7.00 to 15.00 between Monday and Friday.</t>
  </si>
  <si>
    <t>Aparatura se uporablja za pokrivanje obarvanih histoloških rezin in citoloških razmazov.</t>
  </si>
  <si>
    <t>The equipment is used for covering stained histological tissue sections and cytological smears.</t>
  </si>
  <si>
    <t>Oprema je po predhodnem dogovoru na voljo vsem raziskovalcem na VF; v primeru večjega števila vzorcev pa mora uporabnik pokriti materialne stroške</t>
  </si>
  <si>
    <t>Ne moremo uvrstiti v nobeno od kategorij</t>
  </si>
  <si>
    <t>Neizučeni uporabniki ne bodo uporabljali aparature.</t>
  </si>
  <si>
    <t>Urška Jamnikar Ciglenečki</t>
  </si>
  <si>
    <t>REAL TIME QUANT STUDIO</t>
  </si>
  <si>
    <t>Sofinanciranje 100% P4-0092</t>
  </si>
  <si>
    <t>Oprema je dostopna raziskovalcem, ki so usposobljeni za delo z njo po predhodnem dogovoru.</t>
  </si>
  <si>
    <t xml:space="preserve">The equipment is aviable to trained research personnel after previous agreement with the guardian of the equipment </t>
  </si>
  <si>
    <t>Aparatura se uporablja za genotipizacijo, analizo ekspresije miRNA in genov, zaznavanje prisotnosti ali odsotnosti nukleinskih kislin, identifikacijo in analizo krivulje taljenja DNA.</t>
  </si>
  <si>
    <t xml:space="preserve">The QuantStudio 3 system is used for genotyping, miRNA and gene expression analysis, presence/absence detection, strain identification, and melt curve analysis. </t>
  </si>
  <si>
    <t>Urška Jamnikar Ciglenečki, Urška Henigman, Manja Šolinc, Petra Raspor Lainšček</t>
  </si>
  <si>
    <t>monitoring zoonoz</t>
  </si>
  <si>
    <t>Urška Kuhar, Darja Kušar, Tina Pirš</t>
  </si>
  <si>
    <t xml:space="preserve">28450,  24296, 24598 </t>
  </si>
  <si>
    <t>SISTEM ZA MIKROFLUIDNE ANALIZE LABCHIP GX TOUCH, 24</t>
  </si>
  <si>
    <t xml:space="preserve"> LABCHIP GX TOUCH 24</t>
  </si>
  <si>
    <t>Sofinanciranje 68% P4-0094, Sofinanciranje drugi ARRS projekti 42%</t>
  </si>
  <si>
    <t>Po predhodnem dogovoru je oprema dostopna raziskovalcem, ki so usposobljeni za delo z njo.</t>
  </si>
  <si>
    <t xml:space="preserve">Instrument PerkinElmer LabChip GX Touch 24 omogoča avtomatizirano, hitro in občutljivo kvantitativno analizo nukleinskih kislin. Analiza je zelo hitra: vzorčevanje poteka neposredno iz mikrotitrske plošče, brez uporabe gelov, analiza posameznega vzorčka traja od 30 do 150 sekund, odvisno od aplikacije. Sistem z uporabo ustreznih reagentov in čipov podpira širok nabor različnih analiz, ki vključujejo analize DNA (celotna genomska DNA ali fragmenti različnih dolžin) in RNA, pri čemer ponuja tako kvantitativne rezultate (koncentracija in velikost fragmentov) kot tudi numerično oceno integritete RNA ali genomske DNA. Idealen je tudi za analizo knjižnic za sekveniranje naslednje generacije.
</t>
  </si>
  <si>
    <t xml:space="preserve">PerkinElmer LabChip GX Touch 24 instrument enables automated, fast and sensitive quantitative analysis. </t>
  </si>
  <si>
    <t xml:space="preserve">	0406-021 </t>
  </si>
  <si>
    <t>Milka Vrecl Fazarinc</t>
  </si>
  <si>
    <t>Modularni večnamenski čitalec plošč Tristar2 S LB 942</t>
  </si>
  <si>
    <t xml:space="preserve">
 TriStar² LB 942 Multimode Microplate Reader</t>
  </si>
  <si>
    <t xml:space="preserve">42152,15 eur </t>
  </si>
  <si>
    <t>Paket_18 (21.076,07 eur)… na P4-0053 gre znesek: 21.076,07 eur</t>
  </si>
  <si>
    <t xml:space="preserve">Po predhodnem dogovoru je oprema dostopna raziskovalcem VF in zunanjim uporabnikom. </t>
  </si>
  <si>
    <t>The equipment is available for individual researchers at the VF and external users by prior arrangement.</t>
  </si>
  <si>
    <t>Modularni večnamenski čitalec plošč Tristar2 S LB 942 omogoča merjenje luminiscence, fluorescence. in absorbance ter signalov FRET, BRET2 in nanoBRET. Sistem vključuje dva avtomatska injektorja (razpon 10 do 100 µl), nadzor temperature (5 - 42°C), monokromator (območje merjenja 200 – 1000 nm) in detekcijski modul za AlphaScreen teste.</t>
  </si>
  <si>
    <t xml:space="preserve">Luminescence, fluorescence, and absorbance measurement including FRET, BRET2 and nanoBRET signals. The system includes two automatic injectors (range 10 to 100 µl), temperature control (5 - 42 ° C), monochromator (measuring range 200 - 1000 nm) in the detector module for AlphaScreen. </t>
  </si>
  <si>
    <t>Uporabniki opreme sami krijejo materialne stroške povezane z izvajanjem meritev</t>
  </si>
  <si>
    <t>1708,00 (redni servis)</t>
  </si>
  <si>
    <t xml:space="preserve"> https://www.vf.uni-lj.si/podrocje/raziskovalna-oprema  </t>
  </si>
  <si>
    <t xml:space="preserve">Paket_18 (Zap. št.  Nakupa 2) </t>
  </si>
  <si>
    <t>P4 - 0053</t>
  </si>
  <si>
    <t>mlada raziskovalka</t>
  </si>
  <si>
    <t>Ferjan Petra</t>
  </si>
  <si>
    <t>BI-DL/25-27-002</t>
  </si>
  <si>
    <t>Milka Vrecl</t>
  </si>
  <si>
    <t>Rupnik Saša</t>
  </si>
  <si>
    <t>MilkoScan 7RM</t>
  </si>
  <si>
    <t>Paket 18 = 43780,77 + NVI  Kranj 103.947,29</t>
  </si>
  <si>
    <t>FT-IR spekrtometer omogoča merjenje maščob, beljakovin, laktoze, uree,suhe snovi, zmrziščne točke, BHB in acetona v mleku</t>
  </si>
  <si>
    <t>Determination of milkfat, protein, lactose content and freezin point with mid-infrared spectrometry</t>
  </si>
  <si>
    <t>https://www.vf.uni-lj.si/podrocje/raziskovalna-oprema</t>
  </si>
  <si>
    <t>Marija Ovsenek</t>
  </si>
  <si>
    <t>0406-022</t>
  </si>
  <si>
    <t>Metka Voga</t>
  </si>
  <si>
    <t xml:space="preserve">Avtomatski biokemijski analizator RX Daytona Plus </t>
  </si>
  <si>
    <t>Automated biochemical analyser</t>
  </si>
  <si>
    <t>Paket 19 (sofinaciranje: ARRS 30%, P4-0092 70%)</t>
  </si>
  <si>
    <t xml:space="preserve">Opremo lahko  uporabljajo za to usposobljene osebe, zaposlene na VF. Cene so določene v ceniku UL VF. </t>
  </si>
  <si>
    <t>The equipment can only be used by trained personnel employed at VF. For customers, the price is defined in the VF pricelist.</t>
  </si>
  <si>
    <t>Avtomatski biokemijski analizator RX Daytona+ omogoča analizo krvnega seruma in plazme ter nekaterih drugih bioloških materialov (mleko, urin, cerebrospinalna tekočina). Aparat omogoča merjenje vsebnosti metabolitov, mikro in makroelementov, elektrolitov, encimov, antioksidantov in specifičnih kazalcev vnetja (CRP, haptoglobin, serum amiloid A).</t>
  </si>
  <si>
    <t>The RX Daytona + automatic biochemical analyzer enables the analysis of blood serum and plasma and some other biological materials (milk, urine, cerebrospinal fluid). The analyzer allows the measurement of the concentration of metabolites, micro and macroelements, electrolytes, enzymes, antioxidants and specific indicators of inflammation (CRP, haptoglobin, serum amyloid A).</t>
  </si>
  <si>
    <t>Cena ure na napravi znaša toliko, kot je vredna režijska ura tehničnega sodelavca ali strokovnjaka, ki sodeluje pri izvajanju preiskav. Vrednoti se porabljeni čas za izvedbo.</t>
  </si>
  <si>
    <t>3891,93 (redni letni servis)</t>
  </si>
  <si>
    <t xml:space="preserve">J4-4558; EUPAHW; IRP31(EIP DROBNICA, EIP PARKLJI); </t>
  </si>
  <si>
    <t>Diagnostične biokemijske  preiskave pacientov</t>
  </si>
  <si>
    <t>Vaje pri predmetih Zdravstveno varstvo prežvekovalcev in Klinični laboratorijski praktikum</t>
  </si>
  <si>
    <t>dr. Gabrijela Tavčar-Kalcher</t>
  </si>
  <si>
    <t>07811</t>
  </si>
  <si>
    <t>Sistem za tekočinsko kromatografijo (HPLC) z UV/VIS in fluorescenčnim detektorjem</t>
  </si>
  <si>
    <t>HPLC system with UV/VIS and fluorescence detector</t>
  </si>
  <si>
    <t>Paket 19 = 40%, 60 % P4-0092 in trg VF</t>
  </si>
  <si>
    <t xml:space="preserve">Oprema je po predhodnem dogovoru na voljo dostopna raziskovalcem VF in zunanjim uporabnikom, ki so usposobljeni za delo z njo. </t>
  </si>
  <si>
    <t>The equipment is available for trained researchers at the VF and external users by prior arrangement.</t>
  </si>
  <si>
    <t>UV/VIS in fluorescenčni detektor sta univerzalna detektorja, ki se ju lahko uporablja v kombinaciji s HPLC. Naše aplikacije so povezane z določanjem mikotoksinov, kokciodiostatikov, vitaminov v krmi in živilih živalskega izvora.</t>
  </si>
  <si>
    <t xml:space="preserve">UV/VIS and fluorescence are univerzal detectors which can be used in combination with HPLC. In our applications we identify and determine micotoxins, cocciodiostats, vitamins in feed and food of animal origin. </t>
  </si>
  <si>
    <t>117631	Separacijski modul
117632	UV/VIS detektor
117633	Fluorescenčni detektor
117634	Računalnik
117635	Računalniški ekran</t>
  </si>
  <si>
    <t>Oprema je po predhodnem dogovoru na voljo dostopna raziskovalcem VF in zunanjim uporabnikom, ki so usposobljeni za delo z njo. V primeru večjega števila vzorcev pa mora uporabnik pokriti materialne stroške.</t>
  </si>
  <si>
    <t xml:space="preserve">Paket_19 (Zap. št.  Nakupa 1) </t>
  </si>
  <si>
    <t>Irena Ardalič, Maja Dragutinović</t>
  </si>
  <si>
    <t>Uradni nadzor, analize za naročnike</t>
  </si>
  <si>
    <t xml:space="preserve"> dr.Jana Avberšek</t>
  </si>
  <si>
    <t>Pomnoževalnik PCR v realnem času (QuantStudio 5 Real-Time PCR System)</t>
  </si>
  <si>
    <t>Real-time PCR QuantStudio 5 Real-Time PCR System</t>
  </si>
  <si>
    <t xml:space="preserve">Paket 20 = 40%, P4-0092 (49%) in J4-3093 (11%) </t>
  </si>
  <si>
    <t xml:space="preserve">Oprema je po predhodnem dogovoru dostopna raziskovalcem VF in zunanjim uporabnikom, ki so usposobljeni za delo z njo. </t>
  </si>
  <si>
    <t>Aparatura QuantStudio 5 se uporablja za kvalitativno in kvantitativno (absolutna in relativna kvantifikacija) dokazovanje nukleinskih kislin, spremljanje izražanja genov ter druge aplikacije.</t>
  </si>
  <si>
    <t>The QuantStudio 5 system is used for qualitative and quantitative (absolute and relative quantification) detection of nucleic acids, gene expression analysis and other aplications.</t>
  </si>
  <si>
    <t>118112</t>
  </si>
  <si>
    <t>uporaba aparature brezplačna, uporabnik mora pokriti materialne stroške preiskave</t>
  </si>
  <si>
    <t>Paket_20 (Zap. Št. Nakupa_101</t>
  </si>
  <si>
    <t>Avberšek, Kušar, Papić, Zajc, Kavalič, Golavšek, Bandelj, Šimenc</t>
  </si>
  <si>
    <t>EUPAHW</t>
  </si>
  <si>
    <t>Papić, Avberšek, Kušar, Ocepek</t>
  </si>
  <si>
    <t>V1-2526</t>
  </si>
  <si>
    <t>Kušar</t>
  </si>
  <si>
    <t>Odredba, Monitoring zoonoz (NVI), analize za naročnike</t>
  </si>
  <si>
    <t>Avberšek, Kušar, Papić, Zajc, Kavalič</t>
  </si>
  <si>
    <t>pogodba MORS</t>
  </si>
  <si>
    <t>Avberšek, Kušar, Ocepek, Zajc, Kavalič</t>
  </si>
  <si>
    <t>dr. Vesna Cerkvenik Flajs</t>
  </si>
  <si>
    <t>08602</t>
  </si>
  <si>
    <t>Visokozmogljiv tekočinski kromatograf (angl. High Performance Liquid Chromatograph - HPLC) z detektorjem z nizom diod (angl. Diode Array Detection - DAD) in fluorescenčnim detektorjem</t>
  </si>
  <si>
    <t>High Performance Liquid Chromatograph - HPLC - Diode Array Detection - DAD</t>
  </si>
  <si>
    <t>59.455,13</t>
  </si>
  <si>
    <t>Paket 20 = 40%, 60 % P4-0092 in trg VF</t>
  </si>
  <si>
    <t>Oprema je po predhodnem dogovoru dostopna raziskovalcem VF in zunanjim uporabnikom, ki so usposobljeni za delo z njo.</t>
  </si>
  <si>
    <t xml:space="preserve">Sistem HPLC-DAD/FLU deluje na področju forenzike in ekotoksikologije v veterinarski medicini. Meritve se izvajajajo za biološke in okoljske vzorce, substance pa vključujejo endokrine motilce, veterinarska zdravila, biocide, pesticide idr. </t>
  </si>
  <si>
    <t xml:space="preserve">The HPLC-DAD/FLU system works in the field of forensics and ecotoxicology in veterinary medicine. Measurements are performed for biological and environmental samples, and substances include endocrine disruptors, veterinary drugs, biocides, pesticides, etc. </t>
  </si>
  <si>
    <t>kvarterna črpalka                               117993
vzorčevalnik                                      117994
večkolonski termostat                        117995
DAD detektor                                    117996
fluorescenčni detektor                       117997
računalnik                                          117998
monitor                                              117999</t>
  </si>
  <si>
    <t>Uporabnik mora pokriti materialne stroške analiz in porabljeni čas strokovnjaka, ki sodeluje pri uporabi opreme.</t>
  </si>
  <si>
    <t>Paket_20 (Zap. Št. Nakupa_038</t>
  </si>
  <si>
    <t>Neizučeni uporabniki opreme ne bodo uporabljali.</t>
  </si>
  <si>
    <t>Vesna Cerkvenik Flajs</t>
  </si>
  <si>
    <t>0406-021</t>
  </si>
  <si>
    <t>dr. Urška Kuhar</t>
  </si>
  <si>
    <t>MiSeq System za sekvenciranje naslednje generacije (Illumina)</t>
  </si>
  <si>
    <t>MiSeq System for the next-generation sequencing</t>
  </si>
  <si>
    <t>Paket 21 = 40%, UL stabilno = 30%, MORS = 30%</t>
  </si>
  <si>
    <t xml:space="preserve">Po predhodnem dogovoru s skrbnikom je oprema dostopna raziskovalcem, ki so usposobljeni za delo z njo. Zaradi specifičnosti opreme mora biti skrbnik opreme navzoč ves čas dela na opremi. </t>
  </si>
  <si>
    <t>The equipment is aviable to trained researchers after previous agreement with guardian of the equipment (skrbnik opreme).</t>
  </si>
  <si>
    <t xml:space="preserve">Sistem MiSeq (Illumina) je sistem za sekvenciranje naslednje generacije (NGS), ki omogoča pridobitev velike količine zaporedij DNA visoke kakovosti. MiSeq je hiter in fleksibilen sekvenator, ki omogoča hitro sekvenciranje amplikonov, tarčnih regij DNA, tarčnih RNA, 16S rRNA in celotnih genomov bakterij ali virusov. Bioinformatsko analizo podatkov izvaja usposobljeno osebje.  </t>
  </si>
  <si>
    <t xml:space="preserve">MySeq System enables high-throughput massive parallel sequencing (next- generation sequencing, NGS). High quality genome, metagenomic or other data can be obtained for various types of samples. Bioinformatic data analyses can be performed by the trained personnel.   </t>
  </si>
  <si>
    <t>Oprema je po predhodnem dogovoru na voljo dostopna raziskovalcem VF in zunanjim uporabnikom, ki so usposobljeni za delo z njo.Zunanji uporabniki morajo pokriti stroške materiala</t>
  </si>
  <si>
    <t>Paket_21 (Zap. Št. Nakupa_078</t>
  </si>
  <si>
    <t>Mrji</t>
  </si>
  <si>
    <t xml:space="preserve"> IAVSur - BME</t>
  </si>
  <si>
    <t>Krapež s sodelavci</t>
  </si>
  <si>
    <t>prof. dr. Martin Dobeic (dr. Štefan Pintarič)</t>
  </si>
  <si>
    <t xml:space="preserve">	04576 (04576)</t>
  </si>
  <si>
    <t>Olfaktometer</t>
  </si>
  <si>
    <t>Olfactometer T09</t>
  </si>
  <si>
    <t>Paket 21 = 40%, UL stabilno = 30%, Atmosferix d.o.o. = 26% in VF = 4%</t>
  </si>
  <si>
    <t>Montaža opreme ni zaključena (dela za vzpostavitev opreme bodo predvidoma zaključena do konca meseca marca 2024</t>
  </si>
  <si>
    <t>The installation of the equipment is not yet completed (by the end of March 2024)</t>
  </si>
  <si>
    <t>Meritve neugodnih vonjev</t>
  </si>
  <si>
    <t>Odor measurements</t>
  </si>
  <si>
    <t>Paket_21 (Zap. Št. Nakupa_079</t>
  </si>
  <si>
    <t>dr. Modest Vengušt</t>
  </si>
  <si>
    <t>K-laser cube performance 30 za podporo kliničnim raziskavam in podiplomskemu izobraževanju</t>
  </si>
  <si>
    <t>K - LASER CUBE PERFORMANCE 30, Class 4 therapeutic laser</t>
  </si>
  <si>
    <t>ARRS Paket 21 P40053 40%, P40053 30%, UL 30%</t>
  </si>
  <si>
    <t>Uporablja se za veterinarsko rehabilitacijo in fizioterapijo po specialnih protokolih. Pri uporabi se izkorišča naslednje učinke: proti vnetni, proti bolečinski, izboljšana žilna aktivnost, izboljšanje delovanja živcev, izboljšana metabolna aktivnost, hitrejše celjenje ran.</t>
  </si>
  <si>
    <t>K - laser is used in veterinary rehabilitation and physiotherapy with special protocols.
K-laser therapy has an anti-edematous effect, has a positive effect on pain receptors, increases the formation of new capillaries, improves nerve function after injuries, increases metabolic activity and improves wound healing.</t>
  </si>
  <si>
    <t>0118188 - 011818802</t>
  </si>
  <si>
    <t>Paket_21 (Zap. Št. Nakupa_080</t>
  </si>
  <si>
    <t>dr. Aleksandra Domanjko Petrič</t>
  </si>
  <si>
    <t>Rentgenski aparat s fluoroskopijo za diagnostiko in raziskovanje</t>
  </si>
  <si>
    <t xml:space="preserve">X-ray unit with fluoroscopy for diagnostic imaging and research </t>
  </si>
  <si>
    <t>399 489,54</t>
  </si>
  <si>
    <t>P4-0053 = x%, Paket 21 = 40 %, UL = 30%, VF = 30% (P4-0053 = 2,3%, J4-2546 = 2,3%, J3-3083 = 1,2%, P3-0428 = 2,3% in Trg KMŽ = 21,9%)</t>
  </si>
  <si>
    <t>Opremo lahko uporabljajo le za to usposobljene osebe, zaposlene na VF. Cene so določene v ceniku UL VF. Rentgenske preiskave opravljamo tudi za zunanje uporabnike. Naročila sprejemamo na telefon 01 4779 277 po e-pošti rentgen@vf.uni-lj.si</t>
  </si>
  <si>
    <t>Only for authorized presons. Prices are defined in the price list of UL VF. Radiographic studies may also performed for external users. The appointments can be scheduled on 01 4779 277 or by email rentgen@vf.uni-lj.si</t>
  </si>
  <si>
    <t xml:space="preserve">Oprema je primerna za rentgensko diagnostiko patologije mišičnoskeletnega sistema ter organov  prsne in trebušne votline  pri  malih in velikih živalih </t>
  </si>
  <si>
    <t xml:space="preserve">The equipment may be used for radiographic imaging  of the musculoskeletal system, thorax and abdomen of small and large animals. </t>
  </si>
  <si>
    <t>3.680,00+DDV</t>
  </si>
  <si>
    <t>Paket_21 (Zap. Št. Nakupa_081</t>
  </si>
  <si>
    <t>dr. Nataša Šterbenc</t>
  </si>
  <si>
    <t>Pretočni citometer s sorterjem BD FACSAria III / Cell Sorter 3 Laser ACDU 5B/3R/2UV</t>
  </si>
  <si>
    <t>Flow cytometer - Cell Sorter BD FACSAria III / Cell Sorter 3 Laser ACDU 5B/3R/2UV</t>
  </si>
  <si>
    <t>40% - ARIS; paket 21
30% - investicijski sklad UL
10% - sklad za amortizacijo v okviru ISF na VF</t>
  </si>
  <si>
    <t>Oprema bo po predhodnem dogovoru dostopna raziskovalcem VF in zunanjim uporabnikom. Opremo lahko  uporabljajo za to usposobljene osebe, zaposlene na VF. Za stranke bo cena opredeljena v ceniku VF - pri uporabi za raziskovalno delo se zaračunajo stroški dela in porabljenega materiala.</t>
  </si>
  <si>
    <t>The equipment is accessible to all VF researchers and external users by prior arrangement. The equipment can be used by qualified VF staff. For clients, the price will be defined in the VF price list - if used for research, the cost of labour and materials used will be charged.</t>
  </si>
  <si>
    <t xml:space="preserve">Sistem BD FACSAria III Cell Sorter je hitra, vsestranska in zmogljiva tehnika, ki omogoča kvalitativno in kvantitativno oceno več parametrov posameznih celic in delcev. Zaradi prilagodljivosti pretočne citometrije in zanesljivosti rezultatov je ta tehnologija postala ključna tudi v veterinarski medicini, s številnimi klinično-diagnostičnimi aplikacijami na področju imunologije, hematologije, andrologije, veterinarske onkologije ter pri delu z matičnimi celicami. Na področju veterinarske andrologije bo pretočni citometer pomembno pripomogel k optimizaciji zamrzovanja semena in sortiranja semena v sodelovanju z osemenjevalnimi centri </t>
  </si>
  <si>
    <t>The BD FACSAria III Cell Sorter system is a fast, versatile and powerful method that allows qualitative and quantitative assessment of several parameters of single cells and particles. Due to the flexibility of flow cytometry and the reliability of the results, this technology is also crucial in veterinary medicine with numerous clinical diagnostic applications in the field of immunology, haematology, andrology, veterinary oncology and when working with stem cells. In the field of veterinary andrology, the flow cytometer will contribute significantly to optimising semen freezing and semen sorting in collaboration with insemination stations.</t>
  </si>
  <si>
    <t>Paket_21 (Zap. Št. Nakupa_082</t>
  </si>
  <si>
    <t>P4-0455</t>
  </si>
  <si>
    <t>dr. Darja Kušar</t>
  </si>
  <si>
    <t>Sistem za digitalni PCR (QuantStudio Absolute Q Digital PCR System ali ekvivalent)</t>
  </si>
  <si>
    <t>QuantStudio Absolute Q Digital PCR System</t>
  </si>
  <si>
    <t>Paket 22 = 40%, pogodba MORS = 23.000,00 €, P4-0092 vključno s sofinanciranjem UL = ostalo</t>
  </si>
  <si>
    <t>Aparatura QuantStudio Absolute Q se uporablja za kvantifikacijo tarč v vzorcih, kvantifikacija pa temelji na pomnoževanju nukleinskih kislin (DNA, RNA).</t>
  </si>
  <si>
    <t xml:space="preserve">QuantStudio Absolute Q Digital PCR System is used for the quantification of targets in samples, based on the amplification of nucleic acids (DNA, RNA). </t>
  </si>
  <si>
    <t>Paket_22 (Zap. št. nakupa_220</t>
  </si>
  <si>
    <t>Kušar, Avberšek, Kavalič, Papić, Zajc, Henigman, Šolinc, Jamnikar Ciglenečki</t>
  </si>
  <si>
    <t>Kušar, Avberšek, Kavalič, Zajc</t>
  </si>
  <si>
    <t>0406-023</t>
  </si>
  <si>
    <t>dr. Tanja Švara</t>
  </si>
  <si>
    <t>Avtomatski skenirni sistem za histo(pato)loške in citološke preparate</t>
  </si>
  <si>
    <t>Automatic scanning system for histo(pathological) and cytological slides</t>
  </si>
  <si>
    <t>103.580,00 (brez DDV)</t>
  </si>
  <si>
    <t>Paket 23 = 40%, P4-0092 = 30 %, P4-0053 = 30 %</t>
  </si>
  <si>
    <t xml:space="preserve">Oprema bo po predhodnem dogovoru dostopna raziskovalcem VF in zunanjim uporabnikom. Opremo lahko  uporabljajo za to usposobljene osebe, zaposlene na VF. </t>
  </si>
  <si>
    <t>The equipment is accessible to all VF researchers and external users by prior arrangement. The equipment can be used by qualified VF staff.</t>
  </si>
  <si>
    <t>Avtomatski skenirni sistem za histo(pato)loške in citološke preparate se uporablja za skeniranje (angl. whole-slide scanning) predmetnih stekelc. Programska oprema skenerja omogoča skeniranje, digitalizacijo slike, shranjevanje digitalnih slik in ogled digitalnih slik (t. i. virtualni mikroskop) z možnostjo analiz, vstavljanj komentarjev oz. oznak na slike in delitev povezav za dostop do slik z namenom konzultacij ali sodelovanja.</t>
  </si>
  <si>
    <t>The automatic scanning system for histo(patho)logical and cytological slides is used for whole-slide scanning. The scanner software enables slide scanning and image digitization, storage of digital images, and viewing of digital images (virtual microscope), with options for image analysis, insertion of comments or annotations, and sharing of links to access the images for the purposes of consultation or collaboration.</t>
  </si>
  <si>
    <t>Univerza v Ljubljani, Biotehniška fakulteta</t>
  </si>
  <si>
    <t>104</t>
  </si>
  <si>
    <t>P4-0085</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</si>
  <si>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</si>
  <si>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</si>
  <si>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</si>
  <si>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</si>
  <si>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</si>
  <si>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procesih v tleh, npr. transformacije dušika in razgradnje pesticidov.  </t>
  </si>
  <si>
    <t>Basic equipment for studying genes and microbial communities in microbial mediated processes in soils, like nitrogen transformations and pesticide degradation.</t>
  </si>
  <si>
    <t xml:space="preserve"> 3403664     3403663     3403662    3403661     3403657   </t>
  </si>
  <si>
    <t>https://www.bf.uni-lj.si/sl/raziskave/raziskovalna-oprema/</t>
  </si>
  <si>
    <t>Dominik Vodnik</t>
  </si>
  <si>
    <t>08259</t>
  </si>
  <si>
    <t>Oprema za merjenje tokov ogljikovega dioksida (CO2)</t>
  </si>
  <si>
    <t xml:space="preserve">Soil gas (CO2) flux sxtem </t>
  </si>
  <si>
    <t>Telefonsko ali po internetu preko skrbnika opreme</t>
  </si>
  <si>
    <t xml:space="preserve">Telephone or  internet contact to apparatus keeper. </t>
  </si>
  <si>
    <t>Kontinuirane avtomatizirane meritve dihanja tal.</t>
  </si>
  <si>
    <t>Continuous automated soil respiration measurements</t>
  </si>
  <si>
    <t>20,02</t>
  </si>
  <si>
    <t>Marina Pintar</t>
  </si>
  <si>
    <t>10024</t>
  </si>
  <si>
    <t>Merilniki volumske  vsebnosti vode , temperature in elektroprevodnosti v tleh, Hydra probes</t>
  </si>
  <si>
    <t>Soil water content, temperature and soil electrical conductivity probes, Hydra probes</t>
  </si>
  <si>
    <t>Zasedenost opreme je 100%.</t>
  </si>
  <si>
    <t xml:space="preserve">Occupancy of equipment is 100%. </t>
  </si>
  <si>
    <t>Merjenje vsebnosti vode v tleh, temperature, električne prevodnsoti. Vsebnost vode na osnovi merjenja dielektrične konstamte</t>
  </si>
  <si>
    <t>Measurements of soil water content, temperature and electrical conductivity. Soil water content is measured based on dielectric constant.</t>
  </si>
  <si>
    <t>P4-0013</t>
  </si>
  <si>
    <t>Robert Veberič</t>
  </si>
  <si>
    <t>06404</t>
  </si>
  <si>
    <t>Masni spektrometer z ionsko pastjo in HPLC sistemom</t>
  </si>
  <si>
    <t>HPLC-MS</t>
  </si>
  <si>
    <t>oprema je prvenstveno namenjena  raziskavam v programski skupini Hortikultura P4-0013</t>
  </si>
  <si>
    <t>the equpment is mainly for research purpose of program group Horticulture P4-0013</t>
  </si>
  <si>
    <t>kvalitativna analiza nizkomolekularnih organski snovi rastlinskega izvora</t>
  </si>
  <si>
    <t>qualitative identification of low-molecular organic compounds in plant materials</t>
  </si>
  <si>
    <t>31,07</t>
  </si>
  <si>
    <t>15,41</t>
  </si>
  <si>
    <t>19,41</t>
  </si>
  <si>
    <t>P4-0077</t>
  </si>
  <si>
    <t>Tjaša Cesar</t>
  </si>
  <si>
    <t>50811</t>
  </si>
  <si>
    <t>Sklop opreme za podporo študijam rastlinske genomike in interakcij rastlina-patogen (kvantitativni PCR Quant Studio 5 Real Time, PCR naprava ProFlex PCR Termocikler, avtoklav MLS-3781L-PE, komora PCR (UV/PCR Cabinet UVT-B-AR), brezprašni komori Iskra PIO serije MC12-2, rastna komora IZR LO 600-S za tkivne kulture)</t>
  </si>
  <si>
    <t xml:space="preserve">Equipment set to support plant genomics and plant-pathogen interaction studies (quantitative PCR Quant Studio 5 Real Time, PCR cycler ProFlex PCR Termocikler, avtoclave MLS-3781L-PE, PCR cabinet (UV/PCR Cabinet UVT-B-AR), laminar flow cabinet Iskra PIO </t>
  </si>
  <si>
    <t>Okvirna letna zasedenost opreme je 70%, uporaba možna po predhodnem dogovoru, najem opreme po predhodnem dogovoru.</t>
  </si>
  <si>
    <t xml:space="preserve">Yearly occupancy of equipment is approximately 70%, use and hire of equipment is possible based on the agreement of both parties. </t>
  </si>
  <si>
    <t>Kvantitativni PCR, end-point PCR, avtoklaviranje vzorcev, sterilno delo.</t>
  </si>
  <si>
    <t>Quantitative PCR, end-point PCR, autoclaving of samples, sterile work.</t>
  </si>
  <si>
    <t>3407004, 3407017, 3407084, 3407085, 3407055, 3407046, 3407047</t>
  </si>
  <si>
    <t>11,35</t>
  </si>
  <si>
    <t>1,25</t>
  </si>
  <si>
    <t>14,09</t>
  </si>
  <si>
    <t>41</t>
  </si>
  <si>
    <t>Jakše Jernej, Jana Murovec, Ester Stajič, Helena Volk, Taja Jeseničnik, Vanja Miljanić, Tjaša Cesar, Nataša Hren</t>
  </si>
  <si>
    <t>JS.007</t>
  </si>
  <si>
    <t>Katarina Rudolf Pilih, Adriana Podržaj</t>
  </si>
  <si>
    <t xml:space="preserve">SOB4ES 101112831 </t>
  </si>
  <si>
    <t>Anton Govednik</t>
  </si>
  <si>
    <t>Robert Veberic</t>
  </si>
  <si>
    <t>HPLC tekočinski kromatograf</t>
  </si>
  <si>
    <t>analize primarnih in sekundarnih rastlinskih metabolitov</t>
  </si>
  <si>
    <t>analyses of  primary and secondary plant metabolites</t>
  </si>
  <si>
    <t>18,28</t>
  </si>
  <si>
    <t>15,25</t>
  </si>
  <si>
    <t>Rok Kostanjšek (Miloš Vittori)</t>
  </si>
  <si>
    <t>Vrstični elektronski mikroskop</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</si>
  <si>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</si>
  <si>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</si>
  <si>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</si>
  <si>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</si>
  <si>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</si>
  <si>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55,27</t>
  </si>
  <si>
    <t>Miloš Vittori</t>
  </si>
  <si>
    <t>Ana Žuran</t>
  </si>
  <si>
    <t>pedagoško</t>
  </si>
  <si>
    <t>Rok Kostanjšek MASBV</t>
  </si>
  <si>
    <t>Gregor Bajc</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</si>
  <si>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</si>
  <si>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</si>
  <si>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</si>
  <si>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</si>
  <si>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</si>
  <si>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</si>
  <si>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Biacore</t>
  </si>
  <si>
    <t>izvedba vaj pri predmetu Mikrobna biokemija, mikrobiologi, master 1. letnik</t>
  </si>
  <si>
    <t>Anastasija Panevska</t>
  </si>
  <si>
    <t>Refraktometer T200 (Biacore AB)</t>
  </si>
  <si>
    <t>Biacore T200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</si>
  <si>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</si>
  <si>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</si>
  <si>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</si>
  <si>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13-MR.24.OGRIN</t>
  </si>
  <si>
    <t>Ana Ogrin</t>
  </si>
  <si>
    <t>J450147</t>
  </si>
  <si>
    <t>Luka Žeželj</t>
  </si>
  <si>
    <t>13-IC.BUTALA</t>
  </si>
  <si>
    <t>Rok Kostanjšek (Urban Bogataj, Aleš Kladnik, Nada Žnidaršič)</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</si>
  <si>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</si>
  <si>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</si>
  <si>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</si>
  <si>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</si>
  <si>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</si>
  <si>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</si>
  <si>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</si>
  <si>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23,16</t>
  </si>
  <si>
    <t>2,5</t>
  </si>
  <si>
    <t>214, 209</t>
  </si>
  <si>
    <t>Mrak, Bogataj, Bizjak-Mali, Košir</t>
  </si>
  <si>
    <t>Kladnik</t>
  </si>
  <si>
    <t>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</si>
  <si>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</si>
  <si>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</si>
  <si>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</si>
  <si>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</si>
  <si>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</si>
  <si>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</si>
  <si>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Mrak, Bogataj, Žnidaršič</t>
  </si>
  <si>
    <t>pedagoško delo, vaje</t>
  </si>
  <si>
    <t>Mrak, Žnidaršič</t>
  </si>
  <si>
    <t>Kromatografski sistem FPLC AKTA pure 25 L1</t>
  </si>
  <si>
    <t>FPLC chromatography system AKTA pure 25 L1</t>
  </si>
  <si>
    <t>Drugi javni in zasebni viri</t>
  </si>
  <si>
    <t>Inštrument trenutno ni na voljo zunanjim uporabnikom.</t>
  </si>
  <si>
    <t>Instrument is currently not available to external users.</t>
  </si>
  <si>
    <t xml:space="preserve">Sistem FPLC omogoča avtomatizirano ločevanje proteinov glede na njihovo velikost, naboj, hidrofobnost ali afiniteto do nosilca, na principu različnih izvedb tekočinske kromatografije. Uporablja se za pripravo čistih proteinskih vzorcev ter analize velikosti in agregacije proteinov.  </t>
  </si>
  <si>
    <t>FPLC system enables various types of liquid chromatographic techniques for automated separation of proteins based on protein size, charge, hydrophobicity or matrix affinity. The system is used for preparation of pure protein samples and analysis of protein size and aggregation.</t>
  </si>
  <si>
    <t>25,5</t>
  </si>
  <si>
    <t>25.5</t>
  </si>
  <si>
    <t>21</t>
  </si>
  <si>
    <t>https://www.bf.uni-lj.si/sl/enote/biologija/raziskave/raziskovalna-oprema/22/fplc</t>
  </si>
  <si>
    <t>P4-0059</t>
  </si>
  <si>
    <t>Maja Jurc</t>
  </si>
  <si>
    <t>02491</t>
  </si>
  <si>
    <t>Oprema za fitopatološki laboratorij (sestavni del Laboratorija za zdravje gozda BF-G)</t>
  </si>
  <si>
    <t>Equipment for phytopathological laboratory (an integral part of the Laboratory for Forest Health BF-G)</t>
  </si>
  <si>
    <t xml:space="preserve">Oprema je namenjena raziskovalnemu delu programske skupine P4-0059 </t>
  </si>
  <si>
    <t xml:space="preserve">Equipment serves for basic research  of the program group P4-0059 </t>
  </si>
  <si>
    <t>Osnovna oprema za razvoj fitopatološkega laboratorija, ki bo omogočala izolacijo gliv in drugih patogenih organizmov v čiste kulture ter gojenje teh organizmov v kontroliranih pogojih.</t>
  </si>
  <si>
    <t>The basic equipment for the development of a phytopathological laboratory that will enable the isolation of fungi and other pathogenic organisms into pure cultures and the cultivation of these organisms in controlled conditions.</t>
  </si>
  <si>
    <t>3604360, 3604361, 3604104, 3604105, 3604106</t>
  </si>
  <si>
    <t>dr. Milan Kobal</t>
  </si>
  <si>
    <t>YellowScan Surveyor Ultra - UAV laserski skener</t>
  </si>
  <si>
    <t xml:space="preserve">YellowScan Surveyor Ultra - UAV laser scanner </t>
  </si>
  <si>
    <t>Oprema je namenjena raziskovalnemu delu programske skupine P4-0059 in izobraževanju dodiplomskih in podiplomskih študentov.</t>
  </si>
  <si>
    <t>Equipment serves for basic research  of the program group P4-0059 and and for demonstrations for undergraduate and postgraduate students.</t>
  </si>
  <si>
    <t>Oprema za lasersko skeniranje površja za integracijo na daljinsko vodeni letalnik</t>
  </si>
  <si>
    <t>Laser scanner for  unmanned aerial vehicle</t>
  </si>
  <si>
    <t>14,65</t>
  </si>
  <si>
    <t>https://bit.ly/3xuCu7A</t>
  </si>
  <si>
    <t>406</t>
  </si>
  <si>
    <t>P4-0015</t>
  </si>
  <si>
    <t>Miha Humar</t>
  </si>
  <si>
    <t>19106</t>
  </si>
  <si>
    <t>Oprema za modifikacijo lesa (oprema je sestavljena iz več kosov in sicer ekstrakcijske enote Soxlet, univerzalnega testirnega stroja, Mlina za les, Digestorija, Komore za modifikacijo)</t>
  </si>
  <si>
    <t>Eqipement for wood modification</t>
  </si>
  <si>
    <t>paket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</si>
  <si>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</si>
  <si>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</si>
  <si>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</si>
  <si>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</si>
  <si>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4007585</t>
  </si>
  <si>
    <t>100</t>
  </si>
  <si>
    <t>3</t>
  </si>
  <si>
    <t>10</t>
  </si>
  <si>
    <t>4</t>
  </si>
  <si>
    <t>Miha Humar, Milan Šernek, Marko Petrič, Miko Kariž, Matjaž Pavlič,Boštjan Lesar, Jaka Levanič, Eli Keržič, Sergej Medved</t>
  </si>
  <si>
    <t xml:space="preserve">P4-0430 </t>
  </si>
  <si>
    <t>Davor Kržišnik, Aleš Straže</t>
  </si>
  <si>
    <t xml:space="preserve">Miha Humar, Jaka Levanič, Marko Petrič, Sergej Medved, Davro Kržišnik </t>
  </si>
  <si>
    <t xml:space="preserve">Sštudenti, diplomanti </t>
  </si>
  <si>
    <t>Rentgenski fluorescenčni spektrometer (XRF)</t>
  </si>
  <si>
    <t>X-ray fluorescence spectrometer</t>
  </si>
  <si>
    <t>Kvantitativna in kvalitativna analiza elemntov v vrsti med S in U v tekočinah, bioloških vzorcih…</t>
  </si>
  <si>
    <t>Quantitative and qualitative analysis of the elements between S and U in water and biological samples</t>
  </si>
  <si>
    <t>3902526</t>
  </si>
  <si>
    <t>2</t>
  </si>
  <si>
    <t xml:space="preserve">ODPISATI, Oprema je v okvari, nadomestnih delov ni več </t>
  </si>
  <si>
    <t>405</t>
  </si>
  <si>
    <t>Oprema za določanje kontaktnega kota tekočin (Goniometer)</t>
  </si>
  <si>
    <t>2016</t>
  </si>
  <si>
    <t>Equipement for contact angle measuremnt (Goniometer)</t>
  </si>
  <si>
    <t>Analiza površin, kontaktnih kotov</t>
  </si>
  <si>
    <t>Surface analysis, contact angles</t>
  </si>
  <si>
    <t>3903063, 3903071</t>
  </si>
  <si>
    <t>7</t>
  </si>
  <si>
    <t>J7-50226</t>
  </si>
  <si>
    <t xml:space="preserve">Irena Kralj Cigič, Špela Pok, Tjaša Rijavec,Klara Retko </t>
  </si>
  <si>
    <t>MR Neja Bizjak</t>
  </si>
  <si>
    <t>Neja Bizjak</t>
  </si>
  <si>
    <t xml:space="preserve">študenti, diplomanti </t>
  </si>
  <si>
    <t>Oprema za kontinuirano spremljaje vlažnosti lesa</t>
  </si>
  <si>
    <t>2014</t>
  </si>
  <si>
    <t>Equipment for continous moisture monitoring</t>
  </si>
  <si>
    <t>Vlažnost lesa in drugih materialov</t>
  </si>
  <si>
    <t>Wood moisture contet</t>
  </si>
  <si>
    <t>3902946
3902951
3903013
3903015
3903020
3903112
3903114
3903115
3903116</t>
  </si>
  <si>
    <t>Milan Šernek</t>
  </si>
  <si>
    <t>Reometer ARES s sistemom za utrjevanje</t>
  </si>
  <si>
    <t>Rheometer ARES</t>
  </si>
  <si>
    <t>Analiza reoloških lastnosti polimerov (lepil, površinskih premazov…)</t>
  </si>
  <si>
    <t>Analysis of rheological properties of polymers (glue, surface coatings…)</t>
  </si>
  <si>
    <t>Marko Petrič (Matjaž Pavlič)</t>
  </si>
  <si>
    <t>00395</t>
  </si>
  <si>
    <t>Visokozmoglivostni tenziometer</t>
  </si>
  <si>
    <t>Higefficient tensiometer</t>
  </si>
  <si>
    <t>Merjenje stičnih kotov tekočin (Wilhelmyjeva metoda), izračuni proste površinske energije, merjenje površinske napetosti tekočin (metoda z obročkom), določanje kapilarnega navzema tekočin, hitrost usedanja netopnih komponent v tekočini,...</t>
  </si>
  <si>
    <t>Measurements of contact angles (Wilhelmy plate method), calculation of surface free energy, measurements of surface tension of liquids (ring method), determination of capillary uptake of liquids, determination of sedimentation of solid particles in liquids,..</t>
  </si>
  <si>
    <t>0,20</t>
  </si>
  <si>
    <t>https://www.bf.uni-lj.si/sl/raziskave/raziskovalna-oprema/73/tenziometer-k100-mk2</t>
  </si>
  <si>
    <t>403</t>
  </si>
  <si>
    <t>Primož Oven / Viljem Vek</t>
  </si>
  <si>
    <t>11223 / 30758</t>
  </si>
  <si>
    <t>HPLC spektrometer</t>
  </si>
  <si>
    <t>2010</t>
  </si>
  <si>
    <t xml:space="preserve">HPLC analiza </t>
  </si>
  <si>
    <t xml:space="preserve">HPLC analysis </t>
  </si>
  <si>
    <t>3902764</t>
  </si>
  <si>
    <t>216.11</t>
  </si>
  <si>
    <t>11</t>
  </si>
  <si>
    <t>Maks Merela</t>
  </si>
  <si>
    <t>02937</t>
  </si>
  <si>
    <t>Svetlobni mikroskop Nikon Eclypse E 800</t>
  </si>
  <si>
    <t>1998</t>
  </si>
  <si>
    <t>Light mycroscopy</t>
  </si>
  <si>
    <t xml:space="preserve">mikroskopija lesa </t>
  </si>
  <si>
    <t>Light microscopy of wood</t>
  </si>
  <si>
    <t>3901804</t>
  </si>
  <si>
    <t>19,70</t>
  </si>
  <si>
    <t>LCR meter</t>
  </si>
  <si>
    <t>2004</t>
  </si>
  <si>
    <t>Oprema za merjenje električnih in dielektričnih lastnosti tekočih in trdnih snovi (75 kHz - 30 MHz) .</t>
  </si>
  <si>
    <t>Dielectric analysis (75 kHz - 30 MHz)</t>
  </si>
  <si>
    <t>44</t>
  </si>
  <si>
    <t>Sergej Medved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</si>
  <si>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</si>
  <si>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</si>
  <si>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</si>
  <si>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</si>
  <si>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</si>
  <si>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3901802</t>
  </si>
  <si>
    <t>3, 4</t>
  </si>
  <si>
    <t>Diferenčni dinamični kalorimeter DSC</t>
  </si>
  <si>
    <t>Differential scanning calorimetry DSC</t>
  </si>
  <si>
    <t>DSC analiza</t>
  </si>
  <si>
    <t xml:space="preserve">DSC analysis </t>
  </si>
  <si>
    <t>Komora za simulacijo izpostavitve svetlobi in vremenskim vplivom, SUNTEST® XXL</t>
  </si>
  <si>
    <t>2011</t>
  </si>
  <si>
    <t>SUNTEST® XXL+ Light Exposure and Weathering Testing Instrument</t>
  </si>
  <si>
    <t>Umetno pospešeno staranje lesa, lignoceluloznih kompozitov in katerihkoli drugih materialov</t>
  </si>
  <si>
    <t>Artificial accelerated weathering of wood, lignocellulosic composites and any other materials</t>
  </si>
  <si>
    <t>3902828</t>
  </si>
  <si>
    <t>6,00</t>
  </si>
  <si>
    <t>1,41</t>
  </si>
  <si>
    <t>https://www.bf.uni-lj.si/sl/raziskave/raziskovalna-oprema/74/stroj-za-umetno-pospeseno-staranje,-atlas-suntest-xxxl+</t>
  </si>
  <si>
    <t>SEM mikroskop Quanta 250</t>
  </si>
  <si>
    <t>SEM microscope Quanta 250</t>
  </si>
  <si>
    <t>Elektronska mikroskopija</t>
  </si>
  <si>
    <t>Electron microscopy</t>
  </si>
  <si>
    <t>Miha Humar, Milan Šernek, Marko Petrič, Miko Kariž, Matjaž Pavlič,Boštjan Lesar, Jaka Levanič, Eli Keržič, Sergej Medved,Angela Balzano</t>
  </si>
  <si>
    <t xml:space="preserve">Davor Kržišnik, Jure Žigon </t>
  </si>
  <si>
    <t>Miha Humar, Bostjan Lesar, Jaka Levanic, Luka Kopac</t>
  </si>
  <si>
    <t>MR</t>
  </si>
  <si>
    <t>Luka Kopac, Meta Pivk,Amina Gaco Jez</t>
  </si>
  <si>
    <t>Oprema za določanje sorpcijskih lastnosti materialov DVS</t>
  </si>
  <si>
    <t>Dynamic Sorption Analyser</t>
  </si>
  <si>
    <t>Določanje sorpcijskih lastnosti materialov</t>
  </si>
  <si>
    <t>Sorption analysis of materials</t>
  </si>
  <si>
    <t>Digitalni mikroskop za analizo površin lesa in lignoceluloznih kompozitov</t>
  </si>
  <si>
    <t>Digital microscope for surface analysis of wood and lignocelulosic materials</t>
  </si>
  <si>
    <t>Prostostoječi digitalni, laserski konfokalni
mikroskop za analizo površin
2. Povečave med 10 × in 5000 ×
3. Omogoča delo s suhimi ali mokrimi vzorci pri
okoljskih pogojih
4. Analiza površin
5. Zajem slike preko laserja in digitalno
6. Delovna mizica z možnostjo pomika v štirih oseh
(x, y, z, r)</t>
  </si>
  <si>
    <t>Stand alone digital, laser confocal microscope for
analysis of wood, wood based composites …
2. Due to the specification related to analysis of
wood, it enables analysis in wet and dry conditions,
observation of composites, nanoparticles in wood
3. Magnification range 10 × - 5000 ×
4. Surface analysis
5. Image acquisition with laser and digitally – true
colours
6. Combined imaging with various detectors
7. Working table with movement in four axes (x, y, z,
r), motorized movement in axes x, y, z.</t>
  </si>
  <si>
    <t>Sistem za avtomatizirano vrednotenje zlepljenostiAutomated Bonding Evaluation System (ABES)</t>
  </si>
  <si>
    <t>Automated Bonding Evaluation System (ABES) - Adhesive Evaluation</t>
  </si>
  <si>
    <t>ABES je raziskovalna oprema, ki omogoča raziskovanje kinetike utrjevanja lepila na osnovi ugotavljanja trdnosti novonastalega lepilnega spoja. Omogoča vpogled v rast strižne trdnosti lepilnega spoja po določenem času stiskanja in pod kontroliranimi toplotnimi, kemičnimi in obremenitvenimi pogoji.</t>
  </si>
  <si>
    <t>ABES is a research equipment that enables evaluation of the kinetics of adhesive curing based on the determination of the strength of the newly formed adhesive joint. It provides insight into the shear strength development of the adhesive joint after a specified compression time and under controlled thermal, chemical and loading conditions.</t>
  </si>
  <si>
    <t>P17-87</t>
  </si>
  <si>
    <t>HS-GC-MSD; plinski kromatograf z masno selektivnim detektorjem in vzorčevalnikom plinske faze</t>
  </si>
  <si>
    <t>HS-GC-MSD; gas chromatography with mass selective detector and head space</t>
  </si>
  <si>
    <t>Kromatografska analiza</t>
  </si>
  <si>
    <t>Gas chromatography coupled to mass spectrometry is very often used for separation, identification and quantification of volatile compounds in food. Typical use of the equipment is for aroma profiling, quantification of fatty acid and pesticides.</t>
  </si>
  <si>
    <t>Manja Kitek Kuzman</t>
  </si>
  <si>
    <t>Standardizirana oprema za raziskave in preizkušanja pohištvenih elementov</t>
  </si>
  <si>
    <t>Standardized equipment for research and testing of furniture elements</t>
  </si>
  <si>
    <t>Standardizirana oprema za raziskave in preizkušanje pohištvenih elementov je namenjena
preizkušanju inovativnih izdelkov iz lesa in lesnih kompozitov v fazi konstruiranja in
oblikovanja</t>
  </si>
  <si>
    <t>Standardized equipment for research and testing of furniture elements is intended for
testing innovative wood products in the proces of design</t>
  </si>
  <si>
    <t>Dinamični Mehanski Analizator (DMA)</t>
  </si>
  <si>
    <t>Dynamic Mechanical Analysis (DMA)</t>
  </si>
  <si>
    <t xml:space="preserve">Oprema je namenjena določanju utrujanja, lezenja in preiskavi dinamičnih mehanskih lastnosti lesa, lesnih kompozitov, polimerov. Testiranje lahko poteka v nategu, tlaku ali upogibu s silai do 1000 N. </t>
  </si>
  <si>
    <t>The equipment is intended for determination of fatigue, creep and investigation of dynamic mechanical properties of wood, wood composites, polymers. Testing can be performed in tension, pressure or bending with forces up to 1000 N.</t>
  </si>
  <si>
    <t>MR Gregor Tuhta</t>
  </si>
  <si>
    <t>P4-0097</t>
  </si>
  <si>
    <t>4-0097</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</si>
  <si>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</si>
  <si>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</si>
  <si>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</si>
  <si>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</si>
  <si>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</si>
  <si>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</si>
  <si>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</si>
  <si>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Janez Salobir, Tatjana Pirman, Andrej Lavrenčič, Vida Rezar, Alenka Levart, Marko Kodra, Nika Založnik, Boris Hribovšek, Nejc Valcl</t>
  </si>
  <si>
    <t xml:space="preserve">analize vzorcev </t>
  </si>
  <si>
    <t>Marko Kodra, Karen Butina Ogorevc (Innorenew)</t>
  </si>
  <si>
    <t>analiza vsebonsti mineralov v vzorcih rastlinskega in živalskega izvora</t>
  </si>
  <si>
    <t>magistrske naloge in MR (Nejc Valcl)</t>
  </si>
  <si>
    <t>dr. Peter Dovč</t>
  </si>
  <si>
    <t>Avtomatiziran sistem za ločevanje velikostnih razredov nukleinskih kislin</t>
  </si>
  <si>
    <t>Automated system for size-based separation of nucleic acids</t>
  </si>
  <si>
    <t>29.114,08</t>
  </si>
  <si>
    <t xml:space="preserve">Paket 22 </t>
  </si>
  <si>
    <t>Do raziskovalne opreme imajo dostop člani programske skupini in drugih raziskovalnih skupin na Oddelk za zootehniko UL BF. Po dogovoru je oprema dostopna tudi za druge raziskovalce izven BF.</t>
  </si>
  <si>
    <t>Equipment is accessible for members of the program group and researchers from other research groups at the Department of Animal Science, UL BF. Upon request it equipment available also for other researchers outside of the BF.</t>
  </si>
  <si>
    <t>Oprema je namenjena predvsem frakcioniranju nukleinskih kislin.</t>
  </si>
  <si>
    <t>Equipment is dedicated for size fractionation of nucleic acids.</t>
  </si>
  <si>
    <t>P22-115</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</si>
  <si>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</si>
  <si>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</si>
  <si>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</si>
  <si>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</si>
  <si>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</si>
  <si>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</si>
  <si>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</si>
  <si>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</si>
  <si>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</si>
  <si>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</si>
  <si>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</si>
  <si>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</si>
  <si>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</si>
  <si>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</si>
  <si>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</si>
  <si>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Andreja Čanžek Majhenič</t>
  </si>
  <si>
    <t>Sistem za PCR v realnem času s 5-6 optičnimi filtri in možnostjo merjenja HRM - tališčne točke, z visoko rezolucijo</t>
  </si>
  <si>
    <t>CFX96 TOUCH SYSTEM Real-Time PCR Detection System, Modular Thermal Cycler Platform with Precision Melt Analysis Software</t>
  </si>
  <si>
    <t xml:space="preserve">Oprema je dostopna (v obsegu 40 % zmogljivosti)  tudi za zunanje uporabnike, na Oddelku za zootehniko, Groblje 3, Domžale. 
Termin in cena uporabe po dogovoru s skrbniki.  
</t>
  </si>
  <si>
    <t>The equipment is available (40% of capacity) also for external users, at the Department of Animal Science, Groblje 3, Domžale. The term and price of use by agreement with the administrators.</t>
  </si>
  <si>
    <t>Določevanje količine pomnoženih odsekov DNA v realnem času s pomočjo verižne reakcije s polimerazo (PCR) ter ločevanje PCR pomnožkov z različnim nukleotidnim zaporedjem na osnovi talilne krivulje.</t>
  </si>
  <si>
    <t>Real time quantification of PCR amplified target DNA segments and high resolution melt (HRM)  analysis of the PCR amplicons by melt curve based on their different composition, length, GC content.</t>
  </si>
  <si>
    <t>4010897    4010899    4010900</t>
  </si>
  <si>
    <t>P17-174</t>
  </si>
  <si>
    <t>Tanja Obermajer, Petra Mohar Lorbeg</t>
  </si>
  <si>
    <t xml:space="preserve">Z4-60177 </t>
  </si>
  <si>
    <t>Vita Rozman</t>
  </si>
  <si>
    <t xml:space="preserve">Bojana Bogovič Matijašić, Gorazd Avguštin </t>
  </si>
  <si>
    <t>MBSAn (Modularni paralelni bioreaktorski sistem za preučevanje (mikro)bioloških procesov in mikrobiomov iz anaerobnih okolij)</t>
  </si>
  <si>
    <t xml:space="preserve"> Modular parallel bioreactor system for the study of (micro) biological processes in anaerobic environments</t>
  </si>
  <si>
    <t xml:space="preserve">Oprema je dostopna (v obsegu 20 % zmogljivosti)  tudi za zunanje uporabnike, na Oddelku za zootehniko, Groblje 3, Domžale. 
Obvezen je predhoden dogovor s skrbnikom opreme. Cena uporabe po dogovoru (odvisno od trajanja in zahtevnosti poskusa, itd.). 
</t>
  </si>
  <si>
    <t xml:space="preserve">The equipment is  available (20% of capacity)  to external users at at the Department of Animal Science, Groblje 2, 1230 Domžale. Reservation in advance is mandatory. The price depends on the duration and nature of the experiment. </t>
  </si>
  <si>
    <t xml:space="preserve">Sistem, ki je sestavljen iz 4 bioreaktorskih posod  z delovnim volumnom 300 - 1000 ml, omogoča regulacijo temperature, pH, mešanja ter vzorčenje tekočih in plinastih vzorcev.  Bioreaktorji lahko delujejo paralelno na kontinuirni način, šaržni način ali na način z dohranjevanjem.  Sistem omogoča vodenje in proučevanje anaerobnih procesov in natančno merjenje količine in koncentracije proizvedenih plinov (CH4 in H2). 
</t>
  </si>
  <si>
    <t xml:space="preserve">The bioreactor system is fully equipped with 4 culture vessels  (300-100 mL working volume) with freely  configurable pumps, pH and pO2 sensors, two fully automatic gas lines with mass flow controllers. The system allows the study of anaerobic processes and precise measurement of the quantity and concentration of produced gases (CH4 and H2). </t>
  </si>
  <si>
    <t>P17-073</t>
  </si>
  <si>
    <t>Lijana Fanedl, Diana Paveljšek</t>
  </si>
  <si>
    <t>13-TRGPROJ.090 </t>
  </si>
  <si>
    <t>Janja Trček, Lijana Fanedl</t>
  </si>
  <si>
    <t>Sistem za in vivo slikanje fluorescence in bioluminiscence</t>
  </si>
  <si>
    <t xml:space="preserve">System for bioimaging by fluorescence and bioluminescence on live animals </t>
  </si>
  <si>
    <t>Oprema je namenjena raziskovalnemu delu programske skupine P4-0220 in izobraževanju dodiplomskih študentov.</t>
  </si>
  <si>
    <t>Equipment serves for basic research  of the program group P4-0220 and and for demonstrations for undergraduate students.</t>
  </si>
  <si>
    <t xml:space="preserve">Sistem omogoča bioimaging s pomočjo fluorescence in bioluminiscence na živih živalih (miši, ribe, C. elegans…) z detekcijo emisij v širšem spektralnem območju od zelenega do bližjnjega IR področja. </t>
  </si>
  <si>
    <t>The system enables bioimaging by fluorescence and bioluminescence on live animals (mice, fish, C. elegans ...) with the detection of emissions in the wider spectral range from green to near IR.</t>
  </si>
  <si>
    <t>Nadgradnja sistema za mikroinjiciranje zarodkov in evkariontskih celic</t>
  </si>
  <si>
    <t>Upgrade of the system for micro-injection of embryos and eukariotic cells</t>
  </si>
  <si>
    <t>Do opreme je moč dostopiti po predhodni najavi in opravljenem uvajanju za uporabo tega sklopa opreme.</t>
  </si>
  <si>
    <t xml:space="preserve">Access is possible upon request and after completed training for the use of this part of the equipment. </t>
  </si>
  <si>
    <t>Oprema je konfigurirana za mikroinjiciranje predimplantacijskih faz zarodkov, za mikroinjiciranje adherentnih celičnih kultur je potrebna adaptacija, ki jo izvedejo člani raziskovalne skupine.</t>
  </si>
  <si>
    <t xml:space="preserve">The set up of the equipment is adapted to microinjection of preimplantation embryos, for microinjection of adherent cell cultures, the adaptation, done by the members of the research group  is necessary. </t>
  </si>
  <si>
    <t>4010958/3</t>
  </si>
  <si>
    <t>P17-121</t>
  </si>
  <si>
    <t>Genetski analizator Applied Biosystems 3500 (8 kapilar)</t>
  </si>
  <si>
    <t>Genetic Analyser</t>
  </si>
  <si>
    <t>Oprema je dostopna na na Oddelku za zootehniko, Groblje 3, Domžale za člane konzorcija</t>
  </si>
  <si>
    <t>Equipment is accessible at department of Animal Science, Groblje 3, Domžale for the members of consortium</t>
  </si>
  <si>
    <t>Izdelava genetskih proifilov in sekvenciranje</t>
  </si>
  <si>
    <t>Genetic profiling and sequencing</t>
  </si>
  <si>
    <t>601</t>
  </si>
  <si>
    <t>P4-0234</t>
  </si>
  <si>
    <t xml:space="preserve">Mojca Korošec             (Tomaž Polak) </t>
  </si>
  <si>
    <t>23075</t>
  </si>
  <si>
    <t>Aparat za določanje vsebnosti dušika in beljakovin Bűchi; Texture Analyser TA-HD/100i</t>
  </si>
  <si>
    <t>2003, nadgradnja 2006, 2010</t>
  </si>
  <si>
    <t>Equipment for nitrogen determination, Büchi; Texture Analyser TA-HD/100i</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</si>
  <si>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</si>
  <si>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</si>
  <si>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</si>
  <si>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</si>
  <si>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3503176 3501506 3503675 3502307</t>
  </si>
  <si>
    <t>20</t>
  </si>
  <si>
    <t>0</t>
  </si>
  <si>
    <t>9,75</t>
  </si>
  <si>
    <t>606</t>
  </si>
  <si>
    <t>P4-0116</t>
  </si>
  <si>
    <t>Hrvoje Petković (Matej Šergan)</t>
  </si>
  <si>
    <t>13542</t>
  </si>
  <si>
    <t>Bioreaktorski sistem</t>
  </si>
  <si>
    <t>129515,64</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</si>
  <si>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</si>
  <si>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</si>
  <si>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</si>
  <si>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</si>
  <si>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</si>
  <si>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Hrvoje Petković, Maja Paš, Avbelj Martina</t>
  </si>
  <si>
    <t>P4-0121</t>
  </si>
  <si>
    <t xml:space="preserve">Nataša Poklar Ulrih           </t>
  </si>
  <si>
    <t>Varian Cary ECLIPSE Fluorescenčni spektrometer s čitalcem plošč in priborom</t>
  </si>
  <si>
    <t xml:space="preserve">Varian Cary ECLIPSE fluorescence spectrophotometer with microplate reader </t>
  </si>
  <si>
    <t xml:space="preserve">Oprema je 10% na razpolago za zunanje uporabnike.
Predhodni dogovor oz. rezervacija termina za delo z opremo.
Cena določena po trenutno veljavnem ceniku BF oz.
po ustreznem dogovoru z uporabnikom opreme ali storitev.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</si>
  <si>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</si>
  <si>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</si>
  <si>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</si>
  <si>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</si>
  <si>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15</t>
  </si>
  <si>
    <t xml:space="preserve">Nataša Poklar Ulrih (Nataša Šegatin) </t>
  </si>
  <si>
    <t>Večfunkcionalni sistem za merjenje prevodnosti in dielektrične konstante Precision LCR Meter E4980A z enoto E5062A</t>
  </si>
  <si>
    <t xml:space="preserve">Multifunctional measuring system  for electrical conductivity
and dielectric  properties-Agilent E4980A
precision LCR meter  with E5062A Network Analyzer 
</t>
  </si>
  <si>
    <t>101153,26</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</si>
  <si>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</si>
  <si>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</si>
  <si>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</si>
  <si>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3503570   3503532</t>
  </si>
  <si>
    <t>Diferenčni dinamični kalorimeter: Nano DSC Series III</t>
  </si>
  <si>
    <t>2005</t>
  </si>
  <si>
    <t>Diferential dinamic Calorimetry: Nano DSC series III</t>
  </si>
  <si>
    <t>71636,84</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</si>
  <si>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</si>
  <si>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</si>
  <si>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</si>
  <si>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</si>
  <si>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3502689 3502688</t>
  </si>
  <si>
    <t xml:space="preserve">Sonja Smole Možina  </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</si>
  <si>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</si>
  <si>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</si>
  <si>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</si>
  <si>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</si>
  <si>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</si>
  <si>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</si>
  <si>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</si>
  <si>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35,85</t>
  </si>
  <si>
    <t>0,0</t>
  </si>
  <si>
    <t>25,8</t>
  </si>
  <si>
    <t>28,35</t>
  </si>
  <si>
    <t>45,21</t>
  </si>
  <si>
    <t>Študentske vaje</t>
  </si>
  <si>
    <t>Neža Čadež</t>
  </si>
  <si>
    <t>Emil Zlatić</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</si>
  <si>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</si>
  <si>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</si>
  <si>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</si>
  <si>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</si>
  <si>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The equipment is 10 % available for use to external users . Charges for equipment usage is formed in agreement with the trustee.</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</si>
  <si>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</si>
  <si>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</si>
  <si>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</si>
  <si>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</si>
  <si>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</si>
  <si>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</si>
  <si>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605</t>
  </si>
  <si>
    <t>Masni spektrometer z induktivno sklopljeno plazmo (Agilent 7900 ICP-MS)</t>
  </si>
  <si>
    <t>2017</t>
  </si>
  <si>
    <t>Inductively coupled plasma mass spectrometer (Agilent 7900 ICP-MS)</t>
  </si>
  <si>
    <t>ICP-MS oprema omogoča določanje elementne sestave živil.</t>
  </si>
  <si>
    <t>ICP-MS equipment is used for elemental analysis in food.</t>
  </si>
  <si>
    <t>3504601</t>
  </si>
  <si>
    <t>62,45</t>
  </si>
  <si>
    <t>602</t>
  </si>
  <si>
    <t>Ines Mandić-Mulec (Simona Leskovec)</t>
  </si>
  <si>
    <t>05993</t>
  </si>
  <si>
    <t>Mikropretočni analizator 8CFA Microflow Analyzer)</t>
  </si>
  <si>
    <t>Allaince Instruments Contimous Flow  Analyzer</t>
  </si>
  <si>
    <t>47502,96</t>
  </si>
  <si>
    <t>Oprema je na voljo zunanjim uporabnikom po predhodnem dogovoru. Dela lahko samo operater.</t>
  </si>
  <si>
    <t>The equipment is available to external users by prior arrangement. Operator can only work.</t>
  </si>
  <si>
    <t>Določanje vsebnosti ionskih oblik dušika (amonij, nitrat, nitrit) v okoljskih vzorcih</t>
  </si>
  <si>
    <t>Determination of ionic forms of nitrogen (ammonium, nitrate, nitrite) in environemntal samples</t>
  </si>
  <si>
    <t>3502685</t>
  </si>
  <si>
    <t>Oprema trenutno ni v uporabi zaradi prostorske stiske</t>
  </si>
  <si>
    <t>Ines Mandić-Mulec (Tjaša Danevčič)</t>
  </si>
  <si>
    <t>Multifermentorski sistem MINIFORS, Infors</t>
  </si>
  <si>
    <t>2003</t>
  </si>
  <si>
    <t>Bioreactor system Minifors Infors</t>
  </si>
  <si>
    <t>70553,31</t>
  </si>
  <si>
    <t xml:space="preserve">Oprema je na voljo zunanjim uporabnikom po predhodnem dogovoru. </t>
  </si>
  <si>
    <t>The equipment is available to external users by prior arrangement.</t>
  </si>
  <si>
    <t>Rast mikroorganizmov pod kontroliranimi rastnimi pogoji (tok nutrientov, temperatura, pH, aeracija, mešanje)</t>
  </si>
  <si>
    <t>The microorganisms growth under controled conditions (nutrients flow, pH, aeration, mixing, temperature)</t>
  </si>
  <si>
    <t>3502305 3502306</t>
  </si>
  <si>
    <t>Ines Mandić-Mulec (Iztok Dogša)</t>
  </si>
  <si>
    <t>Raziskovalni mikroskop za epifluorescenco in fazni kontrast</t>
  </si>
  <si>
    <t>2008, nadgradnja 2016</t>
  </si>
  <si>
    <t>ZEISS Axio Observer Z1</t>
  </si>
  <si>
    <t>Oprema je na voljo zunanjim uporabnikom po predhodnem dogovoru. Delate lahko sami ali z operaterjem.</t>
  </si>
  <si>
    <t>The equipment is available to external users by prior arrangement. You can work alone or with an operator.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</si>
  <si>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</si>
  <si>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</si>
  <si>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</si>
  <si>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47</t>
  </si>
  <si>
    <t>Iztok Dogša, David Stopar, Marko Volk, Polonca Štefanič, Tjaša Danevčič</t>
  </si>
  <si>
    <t>J4-50134</t>
  </si>
  <si>
    <t>Katarina Šimunović</t>
  </si>
  <si>
    <t>J4-4550</t>
  </si>
  <si>
    <t>Eli Podnar, Tjaša Danevčič, Filip Kračman</t>
  </si>
  <si>
    <t>J2-50048</t>
  </si>
  <si>
    <t>Ana Lisac</t>
  </si>
  <si>
    <t>Pedagoško delo</t>
  </si>
  <si>
    <t>Iztol Dogša</t>
  </si>
  <si>
    <t xml:space="preserve">Hrvoje Petković </t>
  </si>
  <si>
    <t>Analitski aparat HPLC</t>
  </si>
  <si>
    <t>HPLC - High Performance Liquid Chromatography</t>
  </si>
  <si>
    <t>Oprema je lahko do 10 % na razpolago za zunanje uporabnike. Obvezna je predhodna rezervacija termina. Potrebno je podati informacijo o naravi materiala za analizo in št. vzorcev. Cena se oblikuje glede na vsebino del s skrbnikom opreme.</t>
  </si>
  <si>
    <t>The equipment is up to 10% available to external users.  Prior reservation or an appointment with trustee should be made. Information about namber and nature of samples is needed. Price is determined by the currently valid price list or BF or in agreement with the trustee.</t>
  </si>
  <si>
    <t>Analize različnih substratov, gojišč in aktivnih molekul, spremljanje sinteze bioaktivnih molekul in
farmacevtskih učinkovin tekom proizvodnega procesa</t>
  </si>
  <si>
    <t>Analysis of various substrates, media and active molecules, monitoring of the synthesis of bioactive molecules and
pharmaceutical active ingredients during the production process.</t>
  </si>
  <si>
    <t>P-0116</t>
  </si>
  <si>
    <t>Martina Avbelj, Kaja Mlinarič, Katja Žitnik, Kristjan Gašpirc, Dremelj Sebastjan, Maja Paš,</t>
  </si>
  <si>
    <t>J4-4560</t>
  </si>
  <si>
    <t>Neža Čadež, Maja Paš, Valentina Bojanec</t>
  </si>
  <si>
    <t>Nataša Poklar Ulrih</t>
  </si>
  <si>
    <t>Kromatografski sistem FPLC NGC Quest</t>
  </si>
  <si>
    <t>FPLC chromatography system NGC Quest</t>
  </si>
  <si>
    <t>Hrvoje Petković</t>
  </si>
  <si>
    <t xml:space="preserve">Večnamenski optični čitalec mikrotiterskih plošč </t>
  </si>
  <si>
    <t>Microplate reader Spark (Tecan)</t>
  </si>
  <si>
    <t xml:space="preserve">Oprema je 30% na razpolago za zunanje uporabnike.
Predhodni dogovor oz. rezervacija termina za delo z opremo.
Cena določena po trenutno veljavnem ceniku BF oz.
po ustreznem dogovoru z uporabnikom opreme ali storitev. 
</t>
  </si>
  <si>
    <t>The equipment is 30% of the time available for external users. Price is determined by the current price list of BF or in agreement with the trustee.</t>
  </si>
  <si>
    <t>56,78</t>
  </si>
  <si>
    <t>Neža Čadeč, Lucija Batistić, Katja Dobršek</t>
  </si>
  <si>
    <t>Maja Paš, Martina Avbelj, Gašper Medved, Raja Kužnik</t>
  </si>
  <si>
    <t>Ines Mandić Mulec</t>
  </si>
  <si>
    <t>Celični sorter BD FACSMelody</t>
  </si>
  <si>
    <t xml:space="preserve">BD FACSMelody Cell Sorter </t>
  </si>
  <si>
    <t>The equipment is available to external users by prior arrangement. The user can work alone or with an operator.</t>
  </si>
  <si>
    <t>Omogoča štetje in štirismerno ločevanje bakterij označenih z različnimi fluorokromi in ločevanje bakterij glede na izražanje reporterskih genov. Možnost sortiranja v epruvete, gojitvene plošče ali na mikroskopska stekelca. Modri laser z valovno dolžino 488 nm, vijolični laser z valovno dolžino 405 nm in rumeno-zeleni laser z valovno dolžino 561 nm, 8 barv v kombinaciji 2-2-4 (2B2V4YG).</t>
  </si>
  <si>
    <t>Counting and 4 way separation of bacteria labelled with different fluorochromes and the separation of bacteria according to the expression of reporter genes. Sorting into tubes, culture plates or microscope slides. Blue laser with a wavelength of 488 nm, purple laser with a wavelength of 405 nm and yellow-green laser with a wavelength of 561 nm, 8 colors in a combination of 2-2-4 (2B2V4YG).</t>
  </si>
  <si>
    <t>Tjaša Danevčič, Eli Podnar</t>
  </si>
  <si>
    <t>Iztok Dogša</t>
  </si>
  <si>
    <t>Valentina Perc, Janja Laka</t>
  </si>
  <si>
    <t>ACCORDs, REPOXYBLE</t>
  </si>
  <si>
    <t>Sara Michelini, Špela Saje</t>
  </si>
  <si>
    <t>Katarina Šimunović, Tjaša Danevčič, Eli Podnar</t>
  </si>
  <si>
    <t>P2-0182</t>
  </si>
  <si>
    <t>Gorazd Fajdiga</t>
  </si>
  <si>
    <t>Hitra kamera PHANTOM VEO 340S</t>
  </si>
  <si>
    <t>High speed camera Phantom VEO 340S</t>
  </si>
  <si>
    <t>Kamera je namenjena vizualizaciji in analizi ekstremno hitrih pojavov. Hitrost snemanja: do 800 slik/s pri ločljivosti 2560x1600 in 280.000 slik/s pri zmanjšani ločljivosti, 36GB internega spomina</t>
  </si>
  <si>
    <t>Visualisation and analysis of high speed processes. Recording speed: up to 800 frames/s at 2560x1600 and 280,000 frames/s at reduced resolution, 36GB of internal memory</t>
  </si>
  <si>
    <t>Sistem za procesiranje slikovnih in genomskih podatkov</t>
  </si>
  <si>
    <t>HIVE- system for processing graphical and genomic data</t>
  </si>
  <si>
    <t>Oprema je dostopna po predhodnem dogovoru</t>
  </si>
  <si>
    <t>Eqiupment is available upon precedent arangement</t>
  </si>
  <si>
    <t xml:space="preserve">Oprema je namenjena analizi kompleksnih setov podatkov iz mikroskopskih in genomskih analiz. </t>
  </si>
  <si>
    <t>The equipment is dedicated for analysis of microscopic and genomic analyses.</t>
  </si>
  <si>
    <t>P19-0087</t>
  </si>
  <si>
    <t>Sistem za kapljično digitalno verižno reakcijo s polimerazo (eng. System for droplet digital PCR)</t>
  </si>
  <si>
    <t>System for digital PCR</t>
  </si>
  <si>
    <t xml:space="preserve">Paket 21 </t>
  </si>
  <si>
    <t>Osebni kontakt z odgovrno osebo (PD in JO)</t>
  </si>
  <si>
    <t>Personal contact with the persons in charge (PD and JO)</t>
  </si>
  <si>
    <t>P21-095</t>
  </si>
  <si>
    <t>Peter Dovč/Jernej Ogorevc</t>
  </si>
  <si>
    <t>Elektroporator s širokim spektrom uporabe (za elektroporacijo zarodkov in vitro in in utero ter transfekcijo različnih celic/tkiv in vitro, in vivo in uteri in ovo in ex vivio</t>
  </si>
  <si>
    <t>Electroporator for the broad range of applications (eukaryotic cells, embrios) in vitro and in vivo.</t>
  </si>
  <si>
    <t>Eletroporator, ki poleg klasične elektroporacije in vitro, omogoča tudi elektroporacijo in vivo, in ovo, in utero, ter ex vivo. Elektroporator omogoča učinkovito transfekcijo evkariontskih celičnih linij (tudi matičnih celic in primarnih celičnih kultur, ki se jih sicer težko transficira) in zarodkov različnih živalskih vrst. Trenutno sta na voljo modula, ki omogočata elektroporacijo celic v kivetah in eletroporacijo zigot na objektnem stekelcu.</t>
  </si>
  <si>
    <t>The equipment is dedicated to electroporation of different types od eukaryotic cells and animal embrios (mouse).</t>
  </si>
  <si>
    <t>P19-123</t>
  </si>
  <si>
    <t xml:space="preserve">Digitalna lupa za analizo razpok in celostno analizo površin lesa in na lesu osnovanih materialov   </t>
  </si>
  <si>
    <t xml:space="preserve">Digital microscope for crack measurements and integrated surface analysis of wood and wood-based materials   </t>
  </si>
  <si>
    <t>Oprema je namenjena vizualni (makro) analizi površin lesa, lesnih kompozitov in ostalih lesnih in nelesnih materialov in kompozitov, opazovanje lesnih škodljivcev (gliv, insektov), poškodb, površinskih premazov, lepilnih spojev…</t>
  </si>
  <si>
    <t>The equipment is used for visual (macro) analysis of wood surfaces, wood composites and other wood and non-wood materials and composites, observation of wood pests (fungi, insects), damage, surface coatings, adhesive joints, etc.</t>
  </si>
  <si>
    <t>6000018,6000019,6000020</t>
  </si>
  <si>
    <t>P19-0059</t>
  </si>
  <si>
    <t>Oprema za preizkušanje mehanskih lastnosti lesa in lesnih kompozitov</t>
  </si>
  <si>
    <t>Equipment for testing the mechanical properties of wood and wood composites</t>
  </si>
  <si>
    <t>Oprema za preizkušanje mehanskih lastnosti lesa in lesnih kompozitih in omogoča statične ter dinamične teste.</t>
  </si>
  <si>
    <t>Equipment for testing the mechanical properties of wood and wood composites and allows static and dynamic tests.</t>
  </si>
  <si>
    <t>P19-081</t>
  </si>
  <si>
    <t>dr. Maks Merela</t>
  </si>
  <si>
    <t>Popolnoma motoriziran raziskovalni mikroskop</t>
  </si>
  <si>
    <t>Fully motorized research microscope</t>
  </si>
  <si>
    <t>Popolnoma motoriziran mikroskop za preiskave v presevni svetlobi in fluorescenco v odbiti svetlobi</t>
  </si>
  <si>
    <t>Fully motorized microscope for transmission in translucent light and fluorescence in reflected light</t>
  </si>
  <si>
    <t>P19-093</t>
  </si>
  <si>
    <t>Hrvoje Petković (Tomaž Polak)</t>
  </si>
  <si>
    <t>Tekočinski kromatograf sklopljen z masnim detektorjem (LC-MS/MS)</t>
  </si>
  <si>
    <t>LC-MS/MS system: ACQUITY H-CLASS in tandem with XEVO TQ-S micro</t>
  </si>
  <si>
    <t>Oprema je lahko do 30 % na razpolago za zunanje uporabnike. Obvezna je predhodna rezervacija termina. Potrebno je podati informacijo o naravi materiala za analizo in št. vzorcev. Cena se oblikuje glede na vsebino del s skrbnikom opreme.</t>
  </si>
  <si>
    <t>Analize različnih matriksov živil in drugih vrst materialov. Področje raziskav je živilstvo, mikrobiologija, farmacija… Sistem je opremljen s PDA detektorjem in masnim spektrometrom Xevo TQ-S mikro, ki omogoča hkratno snemanje v SIR in MRM načinu. Aparat dobro analitiko molekul do velikosti 2000 Da. Masni spekrometer ima poleg ESI probe še UNISPRAY probo, ka omogoča za nekatere analite bistveno boljšo občutljivost.</t>
  </si>
  <si>
    <t>Analyzes of different food matrices and other types of materials. The field of research is food, microbiology, pharmacy… The system is equipped with a PDA detector and mass spectrometer Xevo TQ-S micro, which allows simultaneous recording in SIR and MRM mode. Apparatus good analytics of molecules up to size 2000 Yes. In addition to the ESI probe, the mass spectrometer also has a UNISPRAY probe, which allows for significantly better sensitivity for some analytes.</t>
  </si>
  <si>
    <t xml:space="preserve"> 102.37 </t>
  </si>
  <si>
    <t>P19-095</t>
  </si>
  <si>
    <t xml:space="preserve">Polak, Kuhar, Zahija, za Verce </t>
  </si>
  <si>
    <t>Naprava za sušenje z razprševanjem , model Mini Spray Dryer B-290 Advanced, Buchi</t>
  </si>
  <si>
    <t>Mini Spray Dryer Advanced (B-290, Büchi)</t>
  </si>
  <si>
    <t>Oprema za sušenje z razprševanjem kompleksnih živilskih vzorcev za pripravo materialov na področju kapsuliranja in tarčne dostave bioaktivnih snovi, dodatkov za živila, arom, vitaminov, proteinov, probiotikov in mikroorganizmov za fermentacijo živil, vitaminov, rastlinskih izvlečkov, ter koncentratov tekočih živil.</t>
  </si>
  <si>
    <t>Spray drying of complex food samples, preparation of encapsulation carriers and targeted delivery of bioactive substances, food additives, flavorings, vitamins, proteins, probiotics and microorganisms for food fermentation, vitamins, plant extracts and liquid food concentrates.</t>
  </si>
  <si>
    <t>P19-017</t>
  </si>
  <si>
    <t xml:space="preserve">P4-0015 </t>
  </si>
  <si>
    <t>dr. Marko Petrič</t>
  </si>
  <si>
    <t>Micro Combi Tester MCT3 - sistem za določanje mikromehanskih lastnosti površin lesa, kompozitov in lesno obdelovalnih orodij</t>
  </si>
  <si>
    <t>Micro Combi Tester MCT3 – system for determination of micro-mechanical properties of surfaces of wood, composites and woodworking tools</t>
  </si>
  <si>
    <t xml:space="preserve">Paket 20 </t>
  </si>
  <si>
    <t>Določanje mehanskih lastnosti površin: trdota, modul elastičnosti, oprijemna trdnost, odpornost proti razenju</t>
  </si>
  <si>
    <t>Determination of mechanical properties of surfaces: hardness, modulus of elasticity, adhesion strength, resistance to scratching</t>
  </si>
  <si>
    <t>14,00</t>
  </si>
  <si>
    <t>13,55</t>
  </si>
  <si>
    <t>0,45</t>
  </si>
  <si>
    <t>33,05</t>
  </si>
  <si>
    <t>47,05</t>
  </si>
  <si>
    <t>https://www.bf.uni-lj.si/sl/raziskave/raziskovalna-oprema/2022071308115607/micro-combi-tester-mct3--sistem-za-dolocanje-mikromehanskih-lastnosti-povrsin-lesa,-kompozitov-in-lesno-obdelovalnih-orodij</t>
  </si>
  <si>
    <t>P20-089</t>
  </si>
  <si>
    <t>Prenosni XRF spektrometer za analizo lesa</t>
  </si>
  <si>
    <t xml:space="preserve">Oprema je namenjena določanju prisotnosti in koncentracije anorganskih biocidov in onesnaževal v lesu. Spektrometer omogoča delo na terenu. </t>
  </si>
  <si>
    <t xml:space="preserve">The equipment is designed to determine the presence and concentration of inorganic biocides and contaminants in wood. The spectrometer allows field work. </t>
  </si>
  <si>
    <t>P20-009</t>
  </si>
  <si>
    <t>Miha Humar, Bostjan Lesar</t>
  </si>
  <si>
    <t>Primož Oven / Ida Poljanšek</t>
  </si>
  <si>
    <t>11223 / 12041</t>
  </si>
  <si>
    <t>Sistem za termično analizo TGA2</t>
  </si>
  <si>
    <t>Thermal Analysis System TGA2</t>
  </si>
  <si>
    <t xml:space="preserve">termične lastnosti materialov, določanje kinetike razpada v kisikovi ali inertni atmosferi </t>
  </si>
  <si>
    <t>thermal properties of materials, determination of decomposition kinetics in oxygen or inert atmosphere</t>
  </si>
  <si>
    <t>110,69</t>
  </si>
  <si>
    <t>134,88</t>
  </si>
  <si>
    <t>https://www.bf.uni-lj.si/sl/raziskave/raziskovalna-oprema/2023021413330946/tga-instrument-%E2%80%93-termogravimetrija-tga-2,-sistem-za-termicno-analizo--mettler-toledo</t>
  </si>
  <si>
    <t>P20-082</t>
  </si>
  <si>
    <t>Ion GeneStudio™ S5 Prime System for Agrigenomics, sekvenator naslednje generacije s pripadajočim
Ion Chef Sistemom</t>
  </si>
  <si>
    <t>Ion GeneStudio™ S5 Prime System for Agrigenomics and Ion Chef™ Instrument</t>
  </si>
  <si>
    <t>Avtomatizirana priprava vzorcev in sekvenciranje s tehnologijo naslednje generacije DNA in RNA knjižnic</t>
  </si>
  <si>
    <t>Automated sample preparation NGS sequencing of DNA and RNA libraries</t>
  </si>
  <si>
    <t>https://www.bf.uni-lj.si/sl/enote/agronomija/raziskave/raziskovalna-oprema/</t>
  </si>
  <si>
    <t>P20-078</t>
  </si>
  <si>
    <t>Jernej Jakše, Vanja Miljanić, Tjaša Cesar</t>
  </si>
  <si>
    <t>MR 24.KOVACHEVIKJ</t>
  </si>
  <si>
    <t>Miona Kovachevikj</t>
  </si>
  <si>
    <t>dr. Robert Veberič</t>
  </si>
  <si>
    <t>plinski kromatograf z masno selektivnim detektorjem, avtomatskim večnamenskim vzorčevalnikom in
injektorjem za temperaturno programirano odparevanje topila in injiciranje velikih volumnov vzorca</t>
  </si>
  <si>
    <t>gas chromatograph with mass selective detector, automatic multi-purpose sampler and injector for temperature-programmed solvent evaporation and injection of large sample volumes</t>
  </si>
  <si>
    <t>Oprema namenjena analizi hlapnih snovi v rastlinskih vzorcih</t>
  </si>
  <si>
    <t>Equipment for analysis of volatile compounds in plant samples</t>
  </si>
  <si>
    <t>26,68</t>
  </si>
  <si>
    <t>11,27</t>
  </si>
  <si>
    <t>59,73</t>
  </si>
  <si>
    <t>P20-087</t>
  </si>
  <si>
    <t xml:space="preserve">P4-0121 </t>
  </si>
  <si>
    <t>dr. Nataša Poklar Ulrih</t>
  </si>
  <si>
    <t>Visoko zmogljivi sistem za spremljanje premika temperaturne stabilnosti proteinov</t>
  </si>
  <si>
    <t>A high-throughput system for monitoring protein temperature stability shifts</t>
  </si>
  <si>
    <t>Oprema je namenjena spremljanju temperaturne stabilnosti proteinov</t>
  </si>
  <si>
    <t>Equipment for analysis the thermal stability of proteins</t>
  </si>
  <si>
    <t>23,43</t>
  </si>
  <si>
    <t>3,38</t>
  </si>
  <si>
    <t>47,79</t>
  </si>
  <si>
    <t>https://www.bf.uni-lj.si/sl/raziskave/raziskovalna-oprema/2023030307453906/visoko-zmogljivi-sistem-za-spremljanje-premika-temperaturne-stabilnosti-proteinov-quantstudio-5,-applied-biosystems</t>
  </si>
  <si>
    <t>P20-081</t>
  </si>
  <si>
    <t>Optični sistem za merjenje življenskih dob fluorescence</t>
  </si>
  <si>
    <t>Optical system for measuring fluorescence lifetimes</t>
  </si>
  <si>
    <t>Oprema je namenjena analizi življenjskih dob fluorescence različnih fluoroforov</t>
  </si>
  <si>
    <t>Equipment for measuring the fluorescence liftime of different fluorophores</t>
  </si>
  <si>
    <t>42,88</t>
  </si>
  <si>
    <t>9,15</t>
  </si>
  <si>
    <t>111,44</t>
  </si>
  <si>
    <t>P20-088</t>
  </si>
  <si>
    <t>dr. Ines Mandić Mulec</t>
  </si>
  <si>
    <t>Nadgradnja konfokalnega mikroskopa za raziskave mikrobnih biofilmov in mikrobnih interakcij</t>
  </si>
  <si>
    <t>Upgrading the confocal microscope for studies of microbial biofilms and microbial interactions</t>
  </si>
  <si>
    <t>Gre za nadgradnjo sistema, cena in izkoriščenost določena v vrstici 67</t>
  </si>
  <si>
    <t>Gre za nadgradnjo sistema, cena in izkoriščenost določena v vrstici 62</t>
  </si>
  <si>
    <t>https://www.bf.uni-lj.si/sl/raziskave/raziskovalna-oprema/?iddepartment=&amp;idkatedra=39&amp;idtype=</t>
  </si>
  <si>
    <t>P20-084</t>
  </si>
  <si>
    <t>dr. Miloš Vittori</t>
  </si>
  <si>
    <t>Motorizirani fluorescenčni stereomikroskop</t>
  </si>
  <si>
    <t>Motorized fluorescence stereomicroscope</t>
  </si>
  <si>
    <t>Zajem slike bioloških vzorcev v razponu velikosti od nekaj desetink milimetra do nekaj cm z razširjeno globinsko ostrino s svetlobno mikroskopijo v svetlem polju ter fluorescenčno mikroskopijo.</t>
  </si>
  <si>
    <t>Imaging of biological samples ranging from a few tenths of a millimeter to a few centimeters with extended depth of field using bright-field light microscopy and fluorescence microscopy.</t>
  </si>
  <si>
    <t>19,95</t>
  </si>
  <si>
    <t>7,46</t>
  </si>
  <si>
    <t>2,3</t>
  </si>
  <si>
    <t>29,17</t>
  </si>
  <si>
    <t>https://www.bf.uni-lj.si/sl/raziskave/raziskovalna-oprema/2023031011093047/motorizirani-fluorescencni-stereomikroskop-smz25-nikon</t>
  </si>
  <si>
    <t>P20-086</t>
  </si>
  <si>
    <t>Anja Kos, Masha Shrestha</t>
  </si>
  <si>
    <t>Rok Kostanjšek</t>
  </si>
  <si>
    <t>Sara Novak, Tina Petrišič</t>
  </si>
  <si>
    <t>Programska in strojna oprema za obdelavo podatkov laserskega skeniranja površja z UAV</t>
  </si>
  <si>
    <t>Software and hardware for UAV laser scanning data processing</t>
  </si>
  <si>
    <t>Razširjena globinsko ostrino s svetlobno mikroskopijo v svetlem polju ter fluorescenčno mikroskopijo.</t>
  </si>
  <si>
    <t>Equipment for processing data from a laser scanner integrated into a remotely piloted aircraft</t>
  </si>
  <si>
    <t>2,37</t>
  </si>
  <si>
    <t>6 1</t>
  </si>
  <si>
    <t>6 1 5</t>
  </si>
  <si>
    <t>P20-010</t>
  </si>
  <si>
    <t>dr. Anton Poje</t>
  </si>
  <si>
    <t>Sistem za sinhronizirano merjenje tresenja in ropota (SSMTR)</t>
  </si>
  <si>
    <t>Synchronous sound and vibration measurement system</t>
  </si>
  <si>
    <t>37860,53</t>
  </si>
  <si>
    <t xml:space="preserve">Sistem omogoča sočasen in večdimenzionalen zajem podatkov o obremenitvah delavcev s tresenjem in ropotom v laboratoriju ali na terenu. Dvanajst kanalov omogoča sočasno merjenje tresenja na različnih delih telesa ter merjenje ropota/zvoka. </t>
  </si>
  <si>
    <t>The system enables the simultaneous and multidimensional acquisition of data on the vibration and noise exposure of workers in the laboratory or in the field. Twelve channels enable the simultaneous measurement of vibrations on different parts of the body or machines as well as the measurement of noise.</t>
  </si>
  <si>
    <t>https://www.bf.uni-lj.si/sl/novice/2022072012475118/na-oddelku-za-gozdarstvo-in-obnovljive-gozdne-vire-tudi-s-pomocjo-donacije-sidg-do-nove-raziskovalne-opreme-</t>
  </si>
  <si>
    <t>P20-008</t>
  </si>
  <si>
    <t>Tjaša Cesar (Marko Flajšman)</t>
  </si>
  <si>
    <t>Inštrument za meritve različnih analitov v tekočih ali ekstrahiranih vzorcih hrane, pijač, odpadnih vod in zemlje</t>
  </si>
  <si>
    <t>A device for the measurement of various analytes in liquid or extracted samples of food, beverages, waste water and soil.</t>
  </si>
  <si>
    <t>Inštrument omogoča meritve različnih analitov (npr. amonij, nitrit, nitrat, skupni organski dušik, kalcij, železo, fosfat, sulfat) v različnih tekočih aliekstrahiranih vzorcih, kot so hrana, pijača, odpadne vode in zemlja. Glavni namen uporabe inštrumenta bodo analize amonijskega in nitratnega dušika v vzorcih zemlje.</t>
  </si>
  <si>
    <t>The device enables the measurement of various analytes (e.g. ammonium, nitrite, nitrate, total organic nitrogen, calcium, iron, phosphate,sulphate) in various liquid or extracted samples such as food, beverages, waste water and soil. The main purpose of the device will be toanalyse ammonium and nitrate nitrogen in soil samples.</t>
  </si>
  <si>
    <t>https://www.bf.uni-lj.si/sl/raziskave/raziskovalna-oprema/2024031108551223/namizni-diskretni-analizator-za-meritve-razlicnih-analitov-v-tekocih-ali-ekstrahiranih-vzorcih-hrane,-pijac,-odpadnih-vod-in-zemlje</t>
  </si>
  <si>
    <t>P21-099</t>
  </si>
  <si>
    <t>Marko Flajšman</t>
  </si>
  <si>
    <t>Diplomske naloge</t>
  </si>
  <si>
    <t>Veliko diskovno polje s pripadajočo opremo za učinkovito shranjevanje podatkov</t>
  </si>
  <si>
    <t>A large disk array with accompanying equipment for efficient data storage</t>
  </si>
  <si>
    <t>Veliko diskovno polje s pripadajočo opremo za učinkovito shranjevanje večjih podatkov za namene bioinformatskih analiz</t>
  </si>
  <si>
    <t>A large disk array with accompanying equipment for efficient storage of larger datas for bioinformatic analysis</t>
  </si>
  <si>
    <t>P21-098</t>
  </si>
  <si>
    <t>Jernej Jakše</t>
  </si>
  <si>
    <t>Sistem za hiperspektralno slikanje</t>
  </si>
  <si>
    <t>System for hyperspectral imaging</t>
  </si>
  <si>
    <t>Osnovna tehnika hiperspektralnega slikanja (HSI) ustvari prostorski zemljevid spektralnih značilnosti, ki omogoča identifikacijo komponent materialov in njihove prostorske porazdelitve. Zato lahko z uporabo te tehnike poišče predmete, ugotovimo porazdelitev materialov in zazna procesne napake delovanja.</t>
  </si>
  <si>
    <t>The basic technique of hyperspectral imaging (HSI) produces a spatial map of spectral features that allows the identification of material components and their spatial distribution. Therefore, this technique can be used to locate objects, determine the distribution of materials and detect process malfunctions.</t>
  </si>
  <si>
    <t>P21-085</t>
  </si>
  <si>
    <t>dr. Gorazd Avguštin</t>
  </si>
  <si>
    <t>Mikro plinski kromatograf za analizo plinov s samodejnim vzorčenjem</t>
  </si>
  <si>
    <t>Micro Gas chromatograph for gas analysis with automatic sampling</t>
  </si>
  <si>
    <t>Mikro plinski kromatograf s toplotno prevodnim detektorjem (TCD) omogoča hitro in stalno računalniško krmiljeno analizo nastalih plinskih produktov med procesom anaerobne fermentacije biorazgradljivih organskih snovi za proizvodnjo bioplina in za podrobnejše spremljanje vplivov preučevanih dodajanih učinkovin na metanogeni potencial mikrobiomov iz vampov prežvekovalcev. Oprema je nadgradnja obstoječega sistema Gas Endeavour® (BPC Instruments AB, Švedska)</t>
  </si>
  <si>
    <t>The micro gas chromatograph with a thermal conductivity detector (TCD) enables fast and continuous computer-controlled analysis of the gas products formed during the anaerobic fermentation of biodegradable organic substances for the production of biogas and for more detailed monitoring of the effects of the studied added active substances on the methanogenic potential of microbiomes from ruminants. The equipment is an upgrade of the existing Gas Endeavor® system (BPC Instruments AB, Sweden)</t>
  </si>
  <si>
    <t>https://www.bf.uni-lj.si/sl/enote/mikrobiologija/raziskave/raziskovalna-oprema/2024031417003910/mikro-plinski-kromatograf-za-analizo-plinov-s-samodejnim-vzorcenjem</t>
  </si>
  <si>
    <t>P21-086</t>
  </si>
  <si>
    <t>Alen Radolič, Gorazd Avguštin</t>
  </si>
  <si>
    <t>Gorazd Avguštin, Luka Lipoglavšek, Alen Radolič</t>
  </si>
  <si>
    <t>dr. Janez Salobir</t>
  </si>
  <si>
    <t>Sistem za analizo bioloških in okoljskih vzorcev v IR območju s Fourierjevo transformacijo (FTIR)</t>
  </si>
  <si>
    <t>The system for analyzing biological and environmental samples in the IR range using Fourier transform (FTIR)</t>
  </si>
  <si>
    <t>Osebni kontakt z odgovorno osebo (PD in JO)</t>
  </si>
  <si>
    <t>Oprema je namenjena analizi poredvsem trdnih  bioloških vzorcev rastlinskega in živalskega izvora (refleksija) ter okoljskih vzorcev, z možnostjo analiziranja raztopin (transfleksija) v bližnjem IR območju. Aparat je opremljen z različnimi vmesniki, ki omogočajo analizo nehomogeniziranih vzorcev in manjših količin vzorcev.</t>
  </si>
  <si>
    <t>The equipment is intended for the analysis of primarily solid biological sapmles of plant and animal origin (reflection), as well as environmental samples, with the possibility of analyzing solutions (transflection) in the near-infrared range. The apparatus is equipped with various interfaces that allow the analysis of non-homogenized samples and dmall quantities of samples.</t>
  </si>
  <si>
    <t>7000425, 7000426, 7000427</t>
  </si>
  <si>
    <t xml:space="preserve">https://www.bf.uni-lj.si/sl/raziskave/raziskovalna-oprema/2024031108545511/sistem-za-analiziranje-bioloskih-in-okoljskih-vzorcev-v-ir-obmocju-s-fourierjevo-transformacijo-ftir,-tangor,-bruker </t>
  </si>
  <si>
    <t>P21-087</t>
  </si>
  <si>
    <t>ocena vsebnosti hranljivih snovi v vzorcih rastlinskega izvora, razvoj lastnih novih metod</t>
  </si>
  <si>
    <t>Nejc Valcl (MR), magistrske naloge</t>
  </si>
  <si>
    <t>dr. Anna Dragoš</t>
  </si>
  <si>
    <t>Modularni čitalec mikrotitrskih ploščic</t>
  </si>
  <si>
    <t>Modular microtiter plate reader</t>
  </si>
  <si>
    <t>Večnamenski čitalec mikrotitrskih ploščic z optiko na osnovi monokromatorja in filtrov. Sistem vključuje na filtrih ali monokromatorju temelječo detekcijo fluorescence, luminiscence in UV-VIS detekcijo absorbance. Pri merjenju fluorescence omogoča spreminjanje širine za ekscitacijsko in emisijsko valovno dolžino na monokromatorju (med 9 in 50 nm, interval 1 nm) in popolno optimizacijo nastavitev čitalca za najboljšo izvedbo testov. Čitalec se uporablja za izvajanje biokemijskih testov, fenotipskih testov (sledenje izražanja genov) in spremljanje rasti celic v različnih pogojih.</t>
  </si>
  <si>
    <t>Multi-purpose microtiter plate reader with monochromator and filter-based optics. The system includes filter-based or monochromator-based fluorescence, luminescence and UV-VIS absorbance detection. For fluorescence measurements, it allows to vary the width for excitation and emission wavelengths on the monochromator (between 9 and 50 nm, 1 nm interval) and to fully optimise the reader settings for best test performance. The reader is used to perform biochemical assays, phenotypic assays (gene expression tracking) and to monitor cell growth under different conditions.</t>
  </si>
  <si>
    <t>P21-088</t>
  </si>
  <si>
    <t>13-H2020.ERC</t>
  </si>
  <si>
    <t>Anna Dragoš, Jaka Jakin Lazar, Valentina Floccari</t>
  </si>
  <si>
    <t>Maja Popović</t>
  </si>
  <si>
    <t>13-MED.012</t>
  </si>
  <si>
    <t>Nina Vesel</t>
  </si>
  <si>
    <t>dr. David Stopar</t>
  </si>
  <si>
    <t>Mikroskopski sistem za mikrofluidiko</t>
  </si>
  <si>
    <t>Microscopy system for microfluidics</t>
  </si>
  <si>
    <t xml:space="preserve">The equipment is available to external users by prior arrangement. </t>
  </si>
  <si>
    <t>Gojenje mikrobov v mikropretočnih sistemih in njihovo opazovanje v času. Flourescenčna mikroskopija, diferencialni kontrast, belo polje. Možnost štetja organizmov in zajemanja slike, flourescenčna kvantifikacija. FISH, ekspresija flourescečnih proteinov.</t>
  </si>
  <si>
    <t>Cultivation of microbes in microflow systems and their observation over time. Fluorescence microscopy, differential contrast, white field. Possibility of counting organisms and capturing images, fluorescence quantification. FISH, fluorescent protein expression.</t>
  </si>
  <si>
    <t>9000659; 900066</t>
  </si>
  <si>
    <t>P21-089</t>
  </si>
  <si>
    <t>David Stopar, Maja Popović</t>
  </si>
  <si>
    <t>Večnamenski čitalec Cyt5 za analize celičnih linij in mikroorganizmov s časovnim zajemanjem slik</t>
  </si>
  <si>
    <t>Agilent BioTek Cytation 5 Cell Imaging Multimode Reader</t>
  </si>
  <si>
    <t xml:space="preserve">Oprema združuje avtomatiziran invertni mikroskop in čitalec mikrotitrskih plošč. Mikroskopski modul ponuja do 40 x povečavo z uporabo fluorescence, svetlega polja, visoko kontrastnega svetlega polja, barvnega svetlega polja in faznega kontrasta. Večmodularni moduli vključujejo na monokromatorju temelječo zaznavo fluorescence, luminiscence in UV-VIS zaznavo absorbance. </t>
  </si>
  <si>
    <t>The equipment combines an automated inverted microscope and a microtiter plate reader. The microscope module offers up to 40x magnification using fluorescence, bright field, high contrast bright field, color bright field and phase contrast. Multi-module modules include monochromator-based fluorescence, luminescence and UV-VIS absorbance detection.</t>
  </si>
  <si>
    <t>1,3</t>
  </si>
  <si>
    <t>4, 11</t>
  </si>
  <si>
    <t>P21-090</t>
  </si>
  <si>
    <t>Tjaša Danevčič, Mojca Blaznik, Marko Verce</t>
  </si>
  <si>
    <t>Eli Podnar</t>
  </si>
  <si>
    <t>Jaka Jakin Lazar</t>
  </si>
  <si>
    <t>REPOXYBLE</t>
  </si>
  <si>
    <t>P1-0198</t>
  </si>
  <si>
    <t>dr. Polona Zalar</t>
  </si>
  <si>
    <t>Komplet večjih stresalnih inkubatorjev s hlajenjem</t>
  </si>
  <si>
    <t>Set of larger shaking incubators with a cooling system</t>
  </si>
  <si>
    <t>Komplet dveh večjih stresalnih inkubatorjev s hlajenjem, INNOVA S44i ima kapaciteto stresanja 50-ih  500 mL Erlenmeyer steklenic oz. 12 -ih steklenic volumna 3000 mL. Temperaturo gojenja je možno nastaviti v rangu od 10 °C do 60 °C. Hlajenje omogoča zaprt procesorski agregat. Stresalnika s krožnim stresanjem orbite 5 cm imata mikroprocesorsko kontrolirano regulacijo temperature in hitrosti stresanja.</t>
  </si>
  <si>
    <t>A set of two larger rotary shaking incubators with cooling, the INNOVA S44i, has the capacity to incubate 50x 500 mL Erlenmeyer flasks or 12x flasks with a volume of 3000 mL. The cultivation temperature can be set in a range from 10 °C up to 60 °C. Cooling takes place via a closed processor unit. Shaking incubators have microprocessor-controlled temperature and shaking speed regulation; the shaking is circular, with an orbit of 5 cm.</t>
  </si>
  <si>
    <t>https://www.bf.uni-lj.si/sl/raziskave/raziskovalna-oprema/2024031212063889/</t>
  </si>
  <si>
    <t>2.1.1</t>
  </si>
  <si>
    <t>11; 35</t>
  </si>
  <si>
    <t>P21-092</t>
  </si>
  <si>
    <t>Zdravko Podlesek</t>
  </si>
  <si>
    <t>J4-50147 </t>
  </si>
  <si>
    <t>Matej Skočaj</t>
  </si>
  <si>
    <t>P4-0432 </t>
  </si>
  <si>
    <t>Monika Kos</t>
  </si>
  <si>
    <t>Visoko zmogljivi ramanski spektrometer</t>
  </si>
  <si>
    <t>The High-performance Raman spectrometer</t>
  </si>
  <si>
    <t>Visoko zmogljivi ramanski spektrometer je osnovan na napredni in popolnoma avtomatizirani platformi za mikroskopiranje, ki omogoča sočasne morfološke in kemijske preiskave vzorca: (i) Optična mikroskopija omogoča informacije o 2D morfologiji submikronskih delcev, z možnostjo refleksijske ter transmisijske osvetlitvije in opazovanja v temnem polju ter nadaljnjo nadgradnjo za 3D topografske meritve; (ii) Ramanska spektroskopija omogoča preučevanje kemijske sestave tako enovitih površin kot razpršenih mikro delcev.</t>
  </si>
  <si>
    <t>The high-performance Raman spectrometer is based on an advanced and fully automated microscopy platform that allows simultaneous morphological and chemical studies of the sample: (i) optical microscopy provides information on the 2D morphology of submicron particles, with the possibility of reflection and transmission illumination and dark field observation, as well as a further upgrade for 3D topographical measurements; (ii) Raman spectroscopy allows the study of the chemical composition of both uniform surfaces and dispersed microparticles.</t>
  </si>
  <si>
    <t>77,21</t>
  </si>
  <si>
    <t>26,69</t>
  </si>
  <si>
    <t>101,10</t>
  </si>
  <si>
    <t>https://www.bf.uni-lj.si/sl/raziskave/raziskovalna-oprema/2024031209223048/visoko-zmogljivi-ramanski-spektrometer</t>
  </si>
  <si>
    <t>3. Karakterizacija materialov</t>
  </si>
  <si>
    <t>3.1. Spektroskopija</t>
  </si>
  <si>
    <t>3.1.1. Raman</t>
  </si>
  <si>
    <t>4. Sistemi za analize</t>
  </si>
  <si>
    <t>P21-093</t>
  </si>
  <si>
    <t>Miha Bahun</t>
  </si>
  <si>
    <t>dr. Peter Trontelj</t>
  </si>
  <si>
    <t>Visoko zmogljiv bioinformatski računalniški sistem za genomske analize</t>
  </si>
  <si>
    <t>High-performance bioinformatic computing system for genomic analyses</t>
  </si>
  <si>
    <t>Analiza genomskih in bioinformatskih podatkov s paralelizacijo računskih procesov, shranjevanje podatkov.</t>
  </si>
  <si>
    <t>Analysis of genomic and bioinformatic data by parallel computing, data storage.</t>
  </si>
  <si>
    <t>3000437,3000438,3000439</t>
  </si>
  <si>
    <t>https://www.bf.uni-lj.si/sl/raziskave/raziskovalna-oprema/2024031409594544/</t>
  </si>
  <si>
    <t>6. Infrastruktura</t>
  </si>
  <si>
    <t>6.1. Informacijska tehnologija</t>
  </si>
  <si>
    <t>6.1.4. Paralelno računanje</t>
  </si>
  <si>
    <t>9. Sistemi za bioinformatiko</t>
  </si>
  <si>
    <t>P21-094</t>
  </si>
  <si>
    <t>Luka Močivnik, Hans Recknagel, Tomaž Skrbinšek, Elena Pazhenkova, Anja Kos, Dora Kermek, Teo Delič, Valerija Zakšek</t>
  </si>
  <si>
    <t>Wolfness Biodiversa+</t>
  </si>
  <si>
    <t>Carlos Leiva, Daniele Battilani, Diana Lobo, Giuseppe Depasquale, Isabel Salado, Patrizio Majer</t>
  </si>
  <si>
    <t>13-RPROJ 22.J1-4391</t>
  </si>
  <si>
    <t>Teo Delič</t>
  </si>
  <si>
    <t>J1-60020</t>
  </si>
  <si>
    <t>Luka Močivnik</t>
  </si>
  <si>
    <t>Žan Lobnik Cimerman</t>
  </si>
  <si>
    <t>PHAGECONTROL  ERC</t>
  </si>
  <si>
    <t>Anna Dragoš, Virginie Grosboillot, Hannah Bonham</t>
  </si>
  <si>
    <t>Peter Dovč/Simon Horvat</t>
  </si>
  <si>
    <t xml:space="preserve">NIKON STEREOMIKROSKOP SMZ18 </t>
  </si>
  <si>
    <t>Eqiupment is available to all research organisation according to prior arangement</t>
  </si>
  <si>
    <t xml:space="preserve">Opremo je uporabna za kirurške operacije postopkov na laboratorijskih živalih, kjer potrebujemo visoko ločljiv makro nivo (npr. embrio transfer ipd.)  kot tudi dovolj delovnega prostora za težje operacije, kar ta aparat omogoča tudi zaradi 7 cm delovnega prostora. Aparat je opremljen z HD-kamero z ločljivostjo primerno za objave v znanstveni literaturi. </t>
  </si>
  <si>
    <t>The equipment is useful for surgical operations of procedures on laboratory animals, where we need a high-resolution macro level (eg embryo transfer, etc.) as well as enough working space for more difficult operations, which this device allows for 7 cm of working space. The device is equipped with an HD camera with a resolution suitable for publications in the scientific literature.</t>
  </si>
  <si>
    <t>P19-125</t>
  </si>
  <si>
    <t>Jernej Oberčkal</t>
  </si>
  <si>
    <t>Sistem hitre tekočinske kromatografije proteinov</t>
  </si>
  <si>
    <t>Fast protein liquid chromatography</t>
  </si>
  <si>
    <t>Oprema se uporablja za kromatografsko čiščenje bioloških makromolekul, kot so proteini in DNK.</t>
  </si>
  <si>
    <t>The equpiment is used for chromatographic purification of biological macromolecules such as proteins and DNA.</t>
  </si>
  <si>
    <t>49,16</t>
  </si>
  <si>
    <t>https://www.bf.uni-lj.si/sl/raziskave/raziskovalna-oprema/2024031112404369/</t>
  </si>
  <si>
    <t>P21-096</t>
  </si>
  <si>
    <t>Jernej Oberčkal, Marta Berlec</t>
  </si>
  <si>
    <t>Tjaša Cesar (Ester Stajič)</t>
  </si>
  <si>
    <t>Pretočni citometer CyFlow  s pripadajočo opremo za določanje ploidnosti in velikosti genoma rastlin</t>
  </si>
  <si>
    <t>Flow cytometer CyFlow with associated equipment for plant ploidy and genome size analysis</t>
  </si>
  <si>
    <t>Oprema se uporablja za določanje ploidnosti in velikosti genoma rastlin</t>
  </si>
  <si>
    <t>The equipment is used for plant ploidy and genome size determination</t>
  </si>
  <si>
    <t>P21-097</t>
  </si>
  <si>
    <t>Ester Stajič</t>
  </si>
  <si>
    <t>Adriana Podržaj</t>
  </si>
  <si>
    <t>dr. Matija Klopčič</t>
  </si>
  <si>
    <t>Terestični laserski skener z dodatnimi merilniki</t>
  </si>
  <si>
    <t>Terrestial laser scanner with additional measurement equipment</t>
  </si>
  <si>
    <t xml:space="preserve">Oprema se uporablja za 3D skeniranje različnih objektov, v našem primeru bodo to predvsem gozdovi. Skeniranje omogoča visoko resolucijsko 3D analizo skeniranega objekta. Za obdelavo podatkov je nujna uporaba dodatnih programskih orodij (software). Dodatni merilniki (dendrometri in sklop senzorjev za merjenje atmosferskih in talnih lastnosti) bodo služili preverjanju natančnosti opreme pri 3D skeniranju gozdov.   </t>
  </si>
  <si>
    <t xml:space="preserve">The equipment is used for 3D scanning of various objects, in our case mainly forests. The scanning allows a high-resolution 3D analysis of the scanned object. Additional software tools are required to process the data. Additional equipment encompass dendrometers and sensors for monitoring atmopsheric and soil parameters and will be used to check the accuracy of the equipment when 3D scanning forests. </t>
  </si>
  <si>
    <t>4000259, 4000267, 4000268</t>
  </si>
  <si>
    <t>https://www.bf.uni-lj.si/sl/raziskave/raziskovalna-oprema/2024030814015398/teresticni-laserski-skener-faro-focus-premium-70-z-dodatnimi-merilniki</t>
  </si>
  <si>
    <t>6.4</t>
  </si>
  <si>
    <t>6.4.8</t>
  </si>
  <si>
    <t>P21-100</t>
  </si>
  <si>
    <t>dr. Kristjan Jarni</t>
  </si>
  <si>
    <t>SeqStudio Genetic Analyzer (A34274)</t>
  </si>
  <si>
    <t>Določanje in analiziranje zaporedja nukleinskih kislin DNK in RNK. Analizator uporablja 4 kapilare in omogoča srednjo veliko pretočnost, do 128 vzorcev na dan. Sistem podpira istočasno sekvenčno kot fragmentno analizo na ploščici 96 well ali 8-strip tubicah.</t>
  </si>
  <si>
    <t>Determination and analysis of the nucleic acid sequence of DNA and RNA. The analyzer uses 4 capillaries and offers a medium-high throughput of up to 128 samples per day. The system supports simultaneous sequence and fragment analysis on 96-well plates or 8-strip tubes.</t>
  </si>
  <si>
    <t>https://www.bf.uni-lj.si/sl/raziskave/raziskovalna-oprema/67/molekularni-laboratorij-za-molekularno-biologijo-ter-genetske-in-celicne-raziskave</t>
  </si>
  <si>
    <t>P21-101</t>
  </si>
  <si>
    <t>dr. Aleš Kladnik (dr. Jasna Dolenc Koce)</t>
  </si>
  <si>
    <t>20070 (15456)</t>
  </si>
  <si>
    <t>Motoriziran svetlobni mikroskop z večkanalnim monokromatskim izvorom svetlobe (Axio Imager KMAT, Carl Zeiss)</t>
  </si>
  <si>
    <t>Motorized light microscope with multi-channel monocromatic light source (Axio Imager KMAT, Carl Zeiss)</t>
  </si>
  <si>
    <t>Avtomatizirano premikanje preparata v XY osi in motoriziran fokus v Z osi, avtomatiziran zajem in sestavljanje slike večjih preparatov za dokumentacijo in analizo slike. Osvetlitev LED za presevno svetlobo in večkanalna LED epi-osvetlitev za fluorescenco.</t>
  </si>
  <si>
    <t>Automated movement of the slide in XY axis and motorized focus in Z axis, automated capture and image composition of large specimen for documentation and image analysis. LED illumination for transmitted light and multi-channel LED epi-illumination for fluorescence.</t>
  </si>
  <si>
    <t>https://www.bf.uni-lj.si/sl/raziskave/raziskovalna-oprema/2024011012171353/motorizirani-pokoncni-svetlobni-mikroskop-axio-imager-m2,-colibri-5,-kameri-axiocam-506-color-barvna-in-pcopixelfly-monokromatska</t>
  </si>
  <si>
    <t>7, (3)</t>
  </si>
  <si>
    <t>P21-0102</t>
  </si>
  <si>
    <t>Kladnik, 
Lobnik-Cimerman</t>
  </si>
  <si>
    <t>13-MR 23.LAKA</t>
  </si>
  <si>
    <t>Janja Laka</t>
  </si>
  <si>
    <t>Horiba Scientific Duetta fluorescenčni spektrometer</t>
  </si>
  <si>
    <t>Horiba Scientific Duetta fluorescence spectrometer</t>
  </si>
  <si>
    <t>Fluorescenčni spektrometer je je ključnega pomena za realizacijo raziskovalnih projektov s področja biokemije, analizne in fizikalne kemije. Aparat tudi omogoča izvedbo zaključnih del študentov in raziskovalcev na doktorskem usposabljanju v okviru naše katedre. Je neobhoden tudi za izvedbo študentskih vaj, še posebej pri temeljnem predmetu Molekulska biologija membran, ki ga poslušajo študenti 2-stopenjskega programa Molekulska in funkcionalna biologija. Aparat omogoča tudi komplementiranje meritev medmolekulskih interakcij, ki jih izvajamo v Infrastrukturnem centru za raziskave molekulskih interakcij (https://www.bf.uni-lj.si/sl/raziskave/infrastrukturni-centri/103/infrastrukturni-center-za-raziskave-molekulskih-interakcij), ki deluje v okviru Katedre za biokemijo na Oddelku za biologijo Biotehniške fakultete.</t>
  </si>
  <si>
    <t xml:space="preserve">The fluorescence spectrometer is crucial for the realization of research projects in the field of biochemistry, analytical and physical chemistry. The device also enables the completion of final works by students and researchers on doctoral training within our department. It is also necessary for conducting student practical work, especially within the obligatory course Molecular Biology of Membranes, which is held for the MSc students of Molecular and Functional Biology. The apparatus also enables the complementation of measurements of intermolecular interactions. These are carried out at the Infrastructural Centre for Molecular Interactions </t>
  </si>
  <si>
    <t>https://www.bf.uni-lj.si/sl/enote/biologija/o-oddelku/katedre-in-druge-enote/katedra-za-biokemijo/</t>
  </si>
  <si>
    <t>P21-103</t>
  </si>
  <si>
    <t>Marko Zupan</t>
  </si>
  <si>
    <t>Oprema za raziskave kroženja mineralnih hranil v agroekosistemih</t>
  </si>
  <si>
    <t>Equipment for research on the cycling of mineral nutrients in agroecosystems</t>
  </si>
  <si>
    <t>Oprema je namenjena meritvam elementov v tleh, substratih, gnojilih,  rastlinah in vodah ter fluxov plinov iz tal</t>
  </si>
  <si>
    <t>For measuring the elemental composition of soils, substrates, fertilisers,  plants and the gas flow from soils</t>
  </si>
  <si>
    <t>2000196, 2000218</t>
  </si>
  <si>
    <t>43,89</t>
  </si>
  <si>
    <t>23,39</t>
  </si>
  <si>
    <t>20,5</t>
  </si>
  <si>
    <t>63,30</t>
  </si>
  <si>
    <t>https://www.bf.uni-lj.si/sl/raziskave/raziskovalna-oprema/2023031512591434/oprema-za-raziskave-krozenja-mineralnih-hranil-v-agroekosistemih</t>
  </si>
  <si>
    <t>P20-085</t>
  </si>
  <si>
    <t>Rok Mihelič</t>
  </si>
  <si>
    <t>Sistem za raziskovanje algnih
tehnologij</t>
  </si>
  <si>
    <t>System for algae research and
technologies</t>
  </si>
  <si>
    <t>Po dogovoru s skrbnikom opreme</t>
  </si>
  <si>
    <t>By agreement with the equipment administrator</t>
  </si>
  <si>
    <t>Sistem za preučevanje algnih tehnologij obsega plastenjak s tremi bazeni z ustreznim mešanjem, podsistemi za žetev, pripravo gojitvenega medija, sušenje, krmiljenje rastnih pogojev (temperature, pH, uvajanje nutrientov in CO2). Sistem omogoča razširitev s fotobioreaktorji in dodatnimi bazeni in krmiljenje umetne osvetlitve.</t>
  </si>
  <si>
    <t>The system for the study of algal technologies comprises a greenhouse with three basins with adequate mixing, subsystems for harvesting, preparation of growing medium, drying, control of growth conditions (temperature, pH, introduction of nutrients and CO2). The system allows expansion with photobioreactors and additional pools and control of artificial lighting.</t>
  </si>
  <si>
    <t>po dogovoru/odvisno od obsega dela</t>
  </si>
  <si>
    <t>14,09 €/h</t>
  </si>
  <si>
    <t>dr. Rajko Vidrih</t>
  </si>
  <si>
    <t>Vakumska centrifuga Genevac 3 HT -6</t>
  </si>
  <si>
    <t>Vacuum centrifuge Genevac 3, HT-6</t>
  </si>
  <si>
    <t>Vakuumskia centrifuga za odstranjevanje topil in koncentriranje bioloških in nebioloških vzorcev</t>
  </si>
  <si>
    <t>Vacuum centrifuge for removing solvents from samples to concentrate biological and non-biological materials</t>
  </si>
  <si>
    <t>P21-105</t>
  </si>
  <si>
    <t>dr. Mariana Cecilia Grohar</t>
  </si>
  <si>
    <t>Oprema za ekofiziološke meritve v trajnih nasadih</t>
  </si>
  <si>
    <t>Equipment for ecophysiological measurements in perennial plantations</t>
  </si>
  <si>
    <t xml:space="preserve">    116.314,80 €</t>
  </si>
  <si>
    <t>Oprema za ekofiziološke meritve v trajnih nasadih vključuje natančne, robustne merilne inštrumente, ki omogočajo sledenje vitalnosti, rasti in razvoju hortikulturnih rastlin ter vplivu biotskih in abiotskih dejavnikov na fiziologijo rastlin. Oprema vključuje set senzorjev za spremljanje rasti plodov in debla čez celotno vegetacijo, meritve LAI, velikosti listov in fotosintezno aktivnost le-teh ter analizatorje vsebnosti metabolitov in izmenjave plinov. Senzorji so prilagojeni za dolgotrajno uporabo ter vremensko izpostavljenost in omogočajo kontinuirane meritve skozi celo rastno dobo.</t>
  </si>
  <si>
    <t>The equipment for ecophysiological measurements in perennial plantations includes precise, robust measuring instruments that allow the vigour, growth, and development of horticultural plants to be tracked, as well as the influence of biotic and abiotic factors on plant physiology. The equipment includes a set of sensors for monitoring fruit and stem growth throughout the vegetation, measurements of LAI, leaf size, and photosynthetic activity, as well as metabolite content and gas exchange analysers. The sensors are adapted for long-term use and weather exposure and allow continuous measurements throughout the growing season.</t>
  </si>
  <si>
    <t>15,13</t>
  </si>
  <si>
    <t>8,96</t>
  </si>
  <si>
    <t>6,16</t>
  </si>
  <si>
    <t>34,53</t>
  </si>
  <si>
    <t>https://www.bf.uni-lj.si/sl/raziskave/raziskovalna-oprema/2024031209404321/oprema-za-ekofizioloske-meritve-v-trajnih-nasadih</t>
  </si>
  <si>
    <t>P21-091</t>
  </si>
  <si>
    <t>dr. Tjaša Danevčič</t>
  </si>
  <si>
    <t>Naprava PCR v realnem času</t>
  </si>
  <si>
    <t>Real-time PCR device</t>
  </si>
  <si>
    <t>91.262,69</t>
  </si>
  <si>
    <t>Naprava PCR v realnem času omogoča občutljivo in specifično zaznavanje in kvantifikacijo tarč nukleinskih kislin preko zaznavanja in natančnega razlikovanja med različnimi fluorescentnimi barvili s šest vzbujevalnimi in emisijskimi filtri (omogoča do 6-pleks reakcijo). Naprava podpira vsa komercialna barvila v valovnem področju vzbujanja valovnih dolžin od 450–680 nm in detekcije med 500–730 nm. Sistem odlikuje velika fleksibilnost, robustnost in občutljivost (zazna eno kopijo). Omogoča uporabo dveh različnih blokov: standardni blok za 96 vzorcev (0,2 mL) in 384-well blok. Naprava se uporablja za analizo izražanja genov, določanje nivoja izražanja poročevalskih fuzij, genotipizacijo, določanje polimorfizma na nivoju posameznih nukleotidov in za določanje številčnosti posameznih vrst/genotipov v vzorcu.</t>
  </si>
  <si>
    <t>The real-time PCR enables sensitive and specific detection and quantification of nucleic acid targets by detecting and accurately discriminating between different fluorescent dyes with six excitation and emission filters (allowing up to 6-plex reactions). The device supports all commercial dyes in the excitation wavelength range 450-680 nm and the detection wavelength range 500-730 nm. The system is characterised by high flexibility, robustness and sensitivity (single copy detection). It allows the use of two different blocks: a standard block for 96 samples (0,2 ml) and a 384-well block. The device is used for gene expression analysis, determination of expression levels of reporter fusions, genotyping, determination of polymorphism at single nucleotide level and determination of the abundance of individual species/genotypes in a sample.</t>
  </si>
  <si>
    <t>35,04</t>
  </si>
  <si>
    <t>P22-142</t>
  </si>
  <si>
    <t>dr. Sonja Smole-Možina</t>
  </si>
  <si>
    <t>Večnamenski optični čitalec mikrotitrskih plošč z regulacijo inkubacijske atmosfere</t>
  </si>
  <si>
    <t>Multipurpose optical microplate reader with incubation atmosphere control</t>
  </si>
  <si>
    <t>96.154,92</t>
  </si>
  <si>
    <t xml:space="preserve">Osebni kontakt z odgovorno osebo </t>
  </si>
  <si>
    <t xml:space="preserve">Personal contact with the persons in charge </t>
  </si>
  <si>
    <t>Čitalnik mikrotitrskih plošč omogoča natančno merjenje absorbance, fluorescence in luminiscence. Primeren je za analizo različnih bioloških procesov, kot so mikrobna rast, znotrajcelična oksidacija, metabolna aktivnost, celična živost, encimska aktivnost ter integriteta membran. Naprava omogoča tudi izvajanje eksperimentov v prilagojenih atmosferskih pogojih.</t>
  </si>
  <si>
    <t>The microplate reader enables precise measurement of absorbance, fluorescence, and luminescence. It is ideal for analyzing various biological processes such as microbial growth, intracellular oxidation, metabolic activity, cell viability, enzymatic activity, and membrane integrity. The device also supports experiments under customized atmospheric conditions.</t>
  </si>
  <si>
    <t>https://www.bf.uni-lj.si/sl/raziskave/raziskovalna-oprema/2025022013202306/</t>
  </si>
  <si>
    <t>P22-140</t>
  </si>
  <si>
    <t>J2-50064</t>
  </si>
  <si>
    <t>Živa Zidar, Blaž Jug</t>
  </si>
  <si>
    <t>Meta Sterniša</t>
  </si>
  <si>
    <t>Magistrske naloge</t>
  </si>
  <si>
    <t>Ema Jelenc (Anja Klančnik)</t>
  </si>
  <si>
    <t>dr. Primož Oven</t>
  </si>
  <si>
    <t>Ultra fin mlin za pridobivanje bioosnovanih nanodelcev</t>
  </si>
  <si>
    <t>Ultrafine mill for obtaining bio-based nanoparticles</t>
  </si>
  <si>
    <t>54.290,00</t>
  </si>
  <si>
    <t>Mlin je opremljen z zamenljivimi keramičnimi diski različnih geometriji in omogoča fino mletje lignocelulozne surovine do delcev nano-velikostnega reda.</t>
  </si>
  <si>
    <t>The mill is equipped with interchangeable ceramic discs of various geometries and allows fine grinding of lignocellulosic raw material to nano-sized particles.</t>
  </si>
  <si>
    <t>44,95</t>
  </si>
  <si>
    <t>4,18</t>
  </si>
  <si>
    <t>40,19</t>
  </si>
  <si>
    <t>63,78</t>
  </si>
  <si>
    <t>P22-188</t>
  </si>
  <si>
    <t xml:space="preserve">Simona Sušnik Bajec </t>
  </si>
  <si>
    <t>Oprema za raziskave na področju reprodukcijske fiziologije in selekcije rib</t>
  </si>
  <si>
    <t>Equipment for research in fish reproduction physiology and selection</t>
  </si>
  <si>
    <t>Oprema je dostopna na Oddelku za zootehniko, Groblje 3, Domžale. Oprema je dostopna drugim uporabnikom. Obvezen je predhoden dogovor s skrbnikom opreme.</t>
  </si>
  <si>
    <t>Equipment is available at the Department of Animal Scrience, Groblje 3, 1230 Domžale. Eqiupment is available according to prior arrangement.</t>
  </si>
  <si>
    <t>Recirkulacijski sistem omogoča raziskovanja reprodukcijske fiziologije avtohtonih sladkovodnih rib, predvsem salmonidov (gojenje iker in mladic v večjem številu, proučevanje preživetja, rasti in razvoja mladic skozi generacije pod različnimi kontroliranimi pogoji), kot tudi npr. prehranskih poskusov. Paket opreme vključuje vse komponente za gojenje rib od ikre (valilniki), mladic (manjši bazeni, 1m premera) pa do spolne zrelosti (večji bazeni, 2m premera).</t>
  </si>
  <si>
    <t>The recirculation system enables research of reproductive physiology and selection in autochthonous freshwater fish, especially salmonids (growing eggs and young fish in a larger number, studying the survival, growth and development of fish through several generations under different controlled conditions), as well as, for example, dietary trials. The equipment package includes all components for growing fish from eggs (hatchery pools) and young fish (smaller pools, 1m in diameter) to sexual maturity (larger pools, 2m in diameter).</t>
  </si>
  <si>
    <t>4010959, 4010960, 4010961, 4010962, 4010963, 4010964, 4010965, 4010966, 4010967, 4010968, 4010969, 4010970, 4010971, 4010972, 4010973, 4010974, 4010975, 4010976, 4010977, 4010978, 4010979, 4010980, 4010981, 4010982, 4010983, 4010984, 4010985, 4010986</t>
  </si>
  <si>
    <t>P17-47</t>
  </si>
  <si>
    <t>Sistem za spletno spremljanje mikrobne rasti in doziranje</t>
  </si>
  <si>
    <t>Online system for microbial growth monitoring and dosing</t>
  </si>
  <si>
    <t>66.548,56</t>
  </si>
  <si>
    <t xml:space="preserve"> Sistem za spletno spremljanje mikrobne rasti in doziranje omogoča gojenje in samodejno spremljanje sprememb v bakterijski biomasi s
 pomočjo on-line meritev povratnega sipanja svetlobe. Meritve se izvajajo in beležijo avtomatsko, v intervalih po izbiri raziskovalca, brez potrebe
 prekinjanja poskusa, ter brez kakršnekoli manipulacije z bakterijsko kulturo.</t>
  </si>
  <si>
    <t>The system for online monitoring of microbial growth and dosing enables the cultivation and automatic tracking of changes in bacterial biomass using online measurements of backscattered light. The measurements are performed and recorded automatically at intervals chosen by the researcher, without the need to interrupt the experiment or manipulate the bacterial culture in any way.</t>
  </si>
  <si>
    <t>9000827; 9000825</t>
  </si>
  <si>
    <t>38,59</t>
  </si>
  <si>
    <t>P22-149</t>
  </si>
  <si>
    <t>Hannah Bonham, Virginie Grosboillot</t>
  </si>
  <si>
    <t>dr. Sabina Berne</t>
  </si>
  <si>
    <t>Visokohitrostna vsestranska hlajena laboratorijska centrifuga</t>
  </si>
  <si>
    <t>High-speed versatile refrigerated laboratory centrifuge</t>
  </si>
  <si>
    <t>87.669,20</t>
  </si>
  <si>
    <t>Centrifuga je vsestranska. Omogoča centrifugiranje vzorcev v mikrocentrifugirkah (1,5 ml), epruvetah (4 in 10 ml, U dno), centrifugirkah (15 in 50 ml, V dno) ter centrifugirkah večjih volumnov do 6 L. Hitrost centrifugiranja je odvisna od uporabljenega rotorja (F14-14 x 50cy do 33,746 g, F23-48 x 1,5 do 57,368 g in T29_8x50 do 100,605 g).</t>
  </si>
  <si>
    <t>The centrifuge is versatile. It allows centrifugation of samples in microcentrifuge tubes (1,5 ml), test tubes (4 and 10 ml, U-bottom), centrifuge tubes (15 and 50 ml, V-bottom) and centrifuge tubes of larger volumes up to 6 L. The centrifugation speed depends on the rotor used (F14-14 x 50cy up to 33,746 g, F23-48 x 1,5 up to 57,368 g and T29_8x50 up to 100,605 g).</t>
  </si>
  <si>
    <t>https://www.bf.uni-lj.si/sl/enote/agronomija/raziskave/raziskovalna-oprema/2025021711522121/superhitrostna-vsestranska-hlajena-laboratorijska-centrifuga</t>
  </si>
  <si>
    <t>P22-018</t>
  </si>
  <si>
    <t>Jernej Jakše, Ester Stajič, Helena Volk, Sabina Berne, Tjaša Cesar, Nataša Hren</t>
  </si>
  <si>
    <t>dr. Marko Flajšman</t>
  </si>
  <si>
    <t>LED osvetljava v določenih komorah steklenjaka OA</t>
  </si>
  <si>
    <t>LED lighting in specific compartments of the OA greenhouse</t>
  </si>
  <si>
    <t>70.235,97</t>
  </si>
  <si>
    <t>LED luči so namenjene osvetljevanje in dosveljevanje poskusov z rastlinami v določenih komorah steklenjaka  in fitotrona Oddelka za agronomijo</t>
  </si>
  <si>
    <t>The LED lights are intended for lighting and conducting experiments with plants in certain greenhouse chambers and phytotron in the Department of Agronomy.</t>
  </si>
  <si>
    <t>P22-132</t>
  </si>
  <si>
    <t>Marko Flajšman, Jernej Jakše, Nataša Štajner, Ester Stajič, Helena Volk, Zlata Luthar, Jana Murovec, Taja jeseničnik, Tjaša Cesar, Nataša Hren</t>
  </si>
  <si>
    <t>dr. Jernej Jakše</t>
  </si>
  <si>
    <t>Liofilizator Gellert Freeze dryer</t>
  </si>
  <si>
    <t>Gellert Freeze Dryer (Lyophilizer)</t>
  </si>
  <si>
    <t>27.193,55</t>
  </si>
  <si>
    <t>Liofilizator iz zamrznjenih rastlinskih vzorcev odstrani vodo, pri čemer ne pride do uničenja strukture in sestave vzorca. Lioiflizirani vzorci so bolj obstojni in jih je lažje shranjevati.</t>
  </si>
  <si>
    <t>The lyophilizer removes water from frozen plant samples without destroying the structure and composition of the sample. Freeze-dried samples are more durable and easier to store.</t>
  </si>
  <si>
    <t>P22-181</t>
  </si>
  <si>
    <t>MR 23.FABJAN</t>
  </si>
  <si>
    <t>Primož Fabjan</t>
  </si>
  <si>
    <t>Jernej Jakše, Ester Stajič. Helena Volk, Adriana Podržaj, Taja Jeseničnik, Tjaša Cesar, Nataša Hren</t>
  </si>
  <si>
    <t>Oprema za vizualizacijo in analizo bioloških vzorcev</t>
  </si>
  <si>
    <t>Equipment for visualization and analysis of biological samples</t>
  </si>
  <si>
    <t>153.252,40</t>
  </si>
  <si>
    <t xml:space="preserve">(i). Digitalni invertni mikroskop EVOS 5000 z inkubacijsko komoro je namenjen vizualizaciji fluorescenčnih in kolorimetričnih vzorcev kolonij in celic. Slike zajema tudi s časovnim zamikom, samodejno šteje celice, slike zajema tudi po Z osi. Povezan je s komoro, ki omogoča uravnavanje temperature, vlage in plinov, in je povezana preko mikroskopa, kar omogoča slikanje živih celic s časovnim zamikom v definiranih pogojih. Sistem za analizo gelov Syngene/G:BOX-CHEMI-XX9-E omogoča vizualizacijo DNA, RNA in proteinov po ločitvi na gelu in zajem slike v digitalni obliki. Poleg elektroforetskih gelov lahko analiziramo tudi odtise northern, western in po Southernu  ter kolonije na ploščah. Sistem je primeren za fluorescenčne-multipleks analize, kemiluminiscenčne in kolorimetrične analize ter za slikanje in analizo agaroznih, poliakrilamidnih gelov barvanih s fluorescenčnimi in kolorimetričnimi barvili. </t>
  </si>
  <si>
    <t xml:space="preserve">(i). The digital inverted microscope EVOS 5000 with incubation chamber is used for visualization of fluorescent and colorimetric samples of colonies and cells. It also captures images with time lapse, automatically counts cells, and captures images along the Z axis. It is connected to a chamber that allows for temperature, humidity, and gas control, and is connected via a microscope, which allows for time lapse imaging of living cells under defined conditions. (ii). The gel analysis system allows for visualization of DNA, RNA, and proteins after gel separation and digital image capture. In addition to electrophoretic gels, northern, western, and Southern blots analysis can be made. The system is suitable for fluorescence-multiplex analyses, chemiluminescent and colorimetric analyses, and for imaging and analysis of agarose and polyacrylamide gels stained with fluorescent and colorimetric dyes. </t>
  </si>
  <si>
    <t>3000607; 3000598</t>
  </si>
  <si>
    <t xml:space="preserve">   16,45 €</t>
  </si>
  <si>
    <t xml:space="preserve">   15,33 €</t>
  </si>
  <si>
    <t xml:space="preserve">      3,00 €</t>
  </si>
  <si>
    <t>37,74</t>
  </si>
  <si>
    <t>Enote / Biologija / Raziskave / Raziskovalna oprema</t>
  </si>
  <si>
    <t>P22-175</t>
  </si>
  <si>
    <t>Zdravko Podlesek, Jerneja Ambrožič Avguštin, Jerneja Zupančič Čremožnik, Katja  Hrovat, Polona Zalar, Martina Turk, Cene Gostinčar, Monika Novak Babič</t>
  </si>
  <si>
    <t>P1-207</t>
  </si>
  <si>
    <t>P4-0432</t>
  </si>
  <si>
    <t>Natalija Pavlinjek, Monika Kos</t>
  </si>
  <si>
    <t>dr. Anja Klančnik</t>
  </si>
  <si>
    <t>Fluorescenca stereomikroskopa SZX16 s polarizacijo ter programsko opremo tehnike "deep learning".</t>
  </si>
  <si>
    <t>Fluorescence stereomicroscope SZX16 with polarization and deep learning-based software</t>
  </si>
  <si>
    <t>37.183,77</t>
  </si>
  <si>
    <t>Fluorescenca steromikroskopa Olympus SZX16 s polarizacijo in programsko opremo za globoko učenje omogoča napredno slikanje in karakterizacijo materialov v bioloških in okoljskih raziskavah. Uporablja se za odkrivanje in analizo fluorescentno označenih materialov v različnih bioloških in okoljskih vzorcih. Omogoča razlikovanje materialov na podlagi optičnih lastnosti in podpira kvantitativno analizo z merjenjem in štetjem delcev.</t>
  </si>
  <si>
    <t>The fluorescence attachment for the SZX16 Olympus stereomicroscope, with polarization and deep-learning software, enables advanced imaging and material characterization in biological and environmental research. It is used for detecting and analysing fluorescently labeled materials in various biological and environmental samples. It differentiates materials based on optical properties and supports quantitative analysis through particle measurement and counting.</t>
  </si>
  <si>
    <t>P22-051</t>
  </si>
  <si>
    <t xml:space="preserve">                              14,09 €</t>
  </si>
  <si>
    <t>13-RPROJ 22.J4-4548</t>
  </si>
  <si>
    <t>Živa Zidar</t>
  </si>
  <si>
    <t>13-MR 23.SAULA</t>
  </si>
  <si>
    <t>Tina Šaula</t>
  </si>
  <si>
    <t>Klemen Eler</t>
  </si>
  <si>
    <t>Analizator koncentracije plinov (CO2, H2O, CH4, N2O, NH3)</t>
  </si>
  <si>
    <t>Gas concentration analyzer (CO2, H2O, CH4, N2O, NH3)</t>
  </si>
  <si>
    <t>Terenski ali laboratorijski analizator koncentracij glavnih toplogrednih plinov, namenjem meritvam emisij iz tal in drugih procesov oz. segmentov ekosistema. Za koncentracijske range blizu tistim v atmosferi.</t>
  </si>
  <si>
    <t>Field or laboratory analyzer for measuring the concentrations of major greenhouse gases, designed for measuring emissions from soil and other ecosystem processes or segments. Suitable for concentration ranges close to those found in the atmosphere.</t>
  </si>
  <si>
    <t>22,19</t>
  </si>
  <si>
    <t>11,57</t>
  </si>
  <si>
    <t>25,57</t>
  </si>
  <si>
    <t>https://www.bf.uni-lj.si/sl/raziskave/raziskovalna-oprema/2023031512591434/merilec-koncentracije-toplogrednih-plinov-za-kontinuirane-meritve-tokov-co2,-ch4,-n2o;-picarro-g2508</t>
  </si>
  <si>
    <t>Namizni sekvenator naslednje generacije iseq100</t>
  </si>
  <si>
    <t>iSeq 100 Sequencing System</t>
  </si>
  <si>
    <t>P23-225</t>
  </si>
  <si>
    <t>Računalniško podprta numerično krmiljena oprema za izdelavo lesenih vzorcev zahtevnih oblik ter razvoj visoko hitrostnih lesno obdelovalnih</t>
  </si>
  <si>
    <t>Computer-aided numerically controlled equipment for the production of wooden samples with complex shapes and for the development of high-speed woodprocessing technologies and tools</t>
  </si>
  <si>
    <t>131,87</t>
  </si>
  <si>
    <t>15,68</t>
  </si>
  <si>
    <t>115,19</t>
  </si>
  <si>
    <t>P23-74</t>
  </si>
  <si>
    <t>Gorazd Fajdiga, Merhar Miran, Bojan Gospodarič, Drago Vidic</t>
  </si>
  <si>
    <t>Gregor Tuta Gaberšček</t>
  </si>
  <si>
    <t>Matjaž Glavan (Vesna Zupanc)</t>
  </si>
  <si>
    <t>Merilec za merjenje toplotne prevodnosti in toplotne upornosti vlažnih tal in porzmih substratov (Varios tm,Metergroup)</t>
  </si>
  <si>
    <t>Probe for measuring thermal conductivity and thermal resistance of moist soils and porous substrates (Varios™, Metergroup)</t>
  </si>
  <si>
    <t>Sistem VARIOS omogoča merjenje toplotne prevodnosti tal kot funkcije vsebnosti vode v tleh ter uporablja metodo trenutnega vira toplote (kratka faza ogrevanja z nizko močjo). Sistem je skladen s standardom ASTM D5334 in omogoča izpeljavo celotnih krivulj toplotnega sušenja tal.</t>
  </si>
  <si>
    <t>The VARIOS system measures soil thermal conductivity as a function of soil water content using the instantaneous heat source method, which involves a brief, low-power heating phase. The system complies with the ASTM D5334 standard and enables complete soil thermal drying curves.</t>
  </si>
  <si>
    <t>2000711,2000713,2000714,2000715,2000716</t>
  </si>
  <si>
    <t>P23-224</t>
  </si>
  <si>
    <t>Nejc Golob, Vesna Zupanc</t>
  </si>
  <si>
    <t>Nina Gunde Cimerman</t>
  </si>
  <si>
    <t>Sistem mikrobioloških zaščitnih komor razreda II</t>
  </si>
  <si>
    <t>Class II microbiological safety cabinets</t>
  </si>
  <si>
    <t>komora omogoča varno delo z mikroorganizmi 2. varnostne stopnje; ena je namenjena delu z glivami, ena delu z bakterijami</t>
  </si>
  <si>
    <t>Safety cabinets allow the safe handling of microorganisms in the second risk group. One cabinet is used for working with fungi and the other with bacteria.</t>
  </si>
  <si>
    <t>3001035, 3001036</t>
  </si>
  <si>
    <t>P23-241</t>
  </si>
  <si>
    <t>P1 0198</t>
  </si>
  <si>
    <t>Sanja Nedeljković, Jerneja Čremožnik, Zdravko Podlesek</t>
  </si>
  <si>
    <t xml:space="preserve">Mojca Matul, Nina Češnovar, Monika Kos, Barbara Kastelic Bokal </t>
  </si>
  <si>
    <t>J7-60134 </t>
  </si>
  <si>
    <t xml:space="preserve">Monika Kos, Polona Zalar </t>
  </si>
  <si>
    <t>J4-60078 </t>
  </si>
  <si>
    <t>Nina Češnovar, Monika Novak Babič</t>
  </si>
  <si>
    <t xml:space="preserve">Mycosmo infrastrukturni center </t>
  </si>
  <si>
    <t>Mojca Matul</t>
  </si>
  <si>
    <t xml:space="preserve">magistrske naloge </t>
  </si>
  <si>
    <t>delo študentov</t>
  </si>
  <si>
    <t>Maša Čater</t>
  </si>
  <si>
    <t>Naprava za in vivo slikanje malih živali, celic in gelskih prenosov</t>
  </si>
  <si>
    <t>Device for in vivo imaging of small animal models, cells and gel blots</t>
  </si>
  <si>
    <t>Osebni kontakt s skrbnikom opreme</t>
  </si>
  <si>
    <t>Naprava Newton 7.0 FT-100 omogoča visokoobčutljivo in vivo ter in vitro optično slikanje manjših živalskih modelov in bioloških vzorcev z uporabo bioluminiscence, vidne in bližnje infrardeče fluorescence (400–900 nm) ter 3-D optične tomografije, kar omogoča prostorsko in kvantitativno spremljanje bioloških procesov v realnem času.</t>
  </si>
  <si>
    <t>The Newton 7.0 FT-100 enables high-sensitivity in vivo and in vitro optical imaging of small animal models and biological samples using bioluminescence, visible and near-infrared fluorescence (400–900 nm), and 3-D optical tomography, allowing spatial and quantitative monitoring of biological processes in real time.</t>
  </si>
  <si>
    <t>P23-171</t>
  </si>
  <si>
    <t>J7-4639</t>
  </si>
  <si>
    <t>Simon Horvat; Maša Čater</t>
  </si>
  <si>
    <t>Rentgenski analitski mikroskop (Mikro-XRF)</t>
  </si>
  <si>
    <t>X-ray Analytical Microscope (Micro-XRF)</t>
  </si>
  <si>
    <t>https://www.bf.uni-lj.si/sl/raziskave/raziskovalna-oprema/?iddepartment=1&amp;idkatedra=25&amp;idtype=</t>
  </si>
  <si>
    <t>P23-70</t>
  </si>
  <si>
    <t>Miha Humar, Bostjan Lesar, Jaka Levanic, Luka Kopac; Hend Muhagreb, Ibrahim FKKT</t>
  </si>
  <si>
    <t>Jernej Jakše (Dominik Vodnik)</t>
  </si>
  <si>
    <t>Oprema za napredno fenotipizacijo rastlin</t>
  </si>
  <si>
    <t>Equipment for Advanced Plant Phenotyping</t>
  </si>
  <si>
    <t>Oprema za fenotipizacijo rastlin omogoča neinvazivno, avtomatizirano zajemanje 3D slik v visoki ločljivosti, na podlagi katerih se analizira fenotipske lastnosti rastlin. Omogoča tudi zajemanje multispektralnih slik in merjenje fluorescence ob uravnavanih okoljski abiotskih parametrih (T, RH, PAR, CO2). Opremo sestavlja naprava Trait Finder F600 in naprava MAX EDEN.</t>
  </si>
  <si>
    <t>Plant phenotyping equipment enables non-invasive, automated acquisition of high-resolution 3D images, which are used to analyze plant phenotypic traits.
It also allows multispectral imaging, fluorescence measurements under controlled environmental abiotic parameters (T, RH, PAR, CO₂). Equipment is Trait Finder F600 and MAX EDEN.</t>
  </si>
  <si>
    <t>2000807, 2000790</t>
  </si>
  <si>
    <t>https://www.bf.uni-lj.si/sl/raziskave/raziskovalna-oprema/2026012710134084/oprema-za-napredno-fenotipizacijo-rastlin</t>
  </si>
  <si>
    <t>P23-33</t>
  </si>
  <si>
    <t>Jernej Jakše, Nataša Štajner, Marko Flajšman, Helena Volk, Tjaša Cesar, Vanja Miljanić</t>
  </si>
  <si>
    <t>Dominik Vodnik, Helena Grčman, Vesna Zupanc, David Lenarčič, Tanja Zrnec Drobnjak</t>
  </si>
  <si>
    <t>Robert Veberič, Kris Pirih</t>
  </si>
  <si>
    <t>Tipalni mikroskop (AFM) z opremo za sklopitev z Ramanskim spektrometrom</t>
  </si>
  <si>
    <t>Atomic Force Microscopy (AFM) associated to Raman spectroscopy</t>
  </si>
  <si>
    <t>Osebni kontakt z odgovorno osebo</t>
  </si>
  <si>
    <t>Tipalni mikroskop na atomsko silo omogoča napredne površinske in nano/mikroreološke preiskave. V sklopljenem načinu z Ramanom omogoča napredne karaktetizacijo v vodnem okolju, ki omogoča preučevanje strukturnih lastnosti in interakcij biopolimerov v realnih pogojih . Kombinirana tehnika omogoča napredno preučevanje kompleksnih bioloških matric in omogoča doseganje novih prebojev v sintezi in pripravi obstoječih ter snovanju novih materialov. Sklopljen AFM-Raman sistem je osnovan na dveh načinih dostopa - vertikalnim dostopom za kolokalizirane preiskave ter stranskim dostopom za TERS meritve. Slednji predstavlja nov preboj v AFM-Raman kemijski preiskavi, kjer je nano mapiranje v tekočem okolju z izvedbo brezkontaktne AFM TERS metoda postalo mogoče v tekočinah preko geomatrije stranskega dostopa/ osvetlitve/zajema.</t>
  </si>
  <si>
    <t>n atomic force microscope (AFM) enables advanced surface and nano/micro‑rheological analyses. In its coupled mode with Raman spectroscopy, it allows advanced characterization in aqueous environments, enabling the study of structural properties and interactions of biopolymers under real conditions. The combined technique supports cutting‑edge investigation of complex biological matrices and facilitates breakthroughs in the synthesis and preparation of existing, as well as the design of new, materials.</t>
  </si>
  <si>
    <t>39,5</t>
  </si>
  <si>
    <t>v pripravi</t>
  </si>
  <si>
    <t>P23-82</t>
  </si>
  <si>
    <t>19,4</t>
  </si>
  <si>
    <t>Nataša Poklar Ulrih, Miha Bahun</t>
  </si>
  <si>
    <t>Ida Poljanšek</t>
  </si>
  <si>
    <t>Sistem za merjenje stopnje prepustnosti kisika</t>
  </si>
  <si>
    <t>Oxygen Transmission Rate Measurement System</t>
  </si>
  <si>
    <t>Oprema je na voljo zunanjim in notranjim uporabnikom po predhodnem dogovoru in kratkem usposabljanju</t>
  </si>
  <si>
    <t>The equipment is available to external and internal users after prior arrangement and short training.</t>
  </si>
  <si>
    <t>OX-TRAN® 2/22 1 in AQUATRAN® 3/34 1 instrument je zasnovan za testiranje stopnje prepustnosti kisika (OTR) od tankih do debelejših materialov, v širokem območju zaznavanja. Model je zasnovan za visoko zmogljivo testiranje vzorcev lesa, papirja in filmov. Instrument je primeren pri raziskavalh in razvoju novih materialov, kjer je prepustnost kisika in vodne pare ključnega pomena.</t>
  </si>
  <si>
    <t>The coupled AFM–Raman system is based on two access modes—vertical access for co-localized measurements and side access for TERS measurements. The latter represents a new breakthrough in AFM–Raman chemical analysis, where nano‑mapping in liquid environments using non‑contact AFM‑TERS has become possible through the geometry of side access/illumination/collection.</t>
  </si>
  <si>
    <t>6,89</t>
  </si>
  <si>
    <t>117,89</t>
  </si>
  <si>
    <t>P23-127</t>
  </si>
  <si>
    <t>Janez Salobir (Alenka Levart)</t>
  </si>
  <si>
    <t>Večstopenjski in vitro sistem za simulacijo prebave pri različnih živalskih vrstah in ljudeh</t>
  </si>
  <si>
    <t>Multi-stage in-vitro system to simulate digestion in animals and humans</t>
  </si>
  <si>
    <t>Oprema je dostopna zunanjim in notranjim uporabnikom po predhodnem dogovoru s skrbnikom opreme (Andrej Lavrenčič, Alenka Levart)</t>
  </si>
  <si>
    <t>The research equipment is available to external and internal users upon prior arrangement with the equipment managers (Andrej Lavrenčič, Alenka Levart)</t>
  </si>
  <si>
    <t>Sistem je sestavljen iz treh inkubatorjev z mešalno ploščo, magnetnimi vrati z digitalnim uporabniškim vmesnikom, ki omogoča določanje temperature in hitrosti mešanja. Za izvajanje in vitro raziskav sta v sistem vključeni tudi dve rotatorski mešali ter 50 AnkomRF modulov (30 novih iz sredstev Paket23 + 20 obstoječih) za samodejno merjenje in vitro produkcije plina v individualnih modulih.</t>
  </si>
  <si>
    <t>The system consists of three incubators with a stirring plate and magnetic doors equipped with a digital user interface that allows setting the temperature and stirring speed. For conducting in vitro research, the system also includes two rotary mixers and 50 AnkomRF modules (30 new, funded through Paket23, plus 20 existing ones) for automated measurement of in vitro gas production in individual modules</t>
  </si>
  <si>
    <t>7000716,7000715,7000717,7000718,7000719</t>
  </si>
  <si>
    <t>https://www.bf.uni-lj.si/sl/raziskave/raziskovalna-oprema/212/sistem-za-in-vitro-simulacijo-prebave-v-vampu</t>
  </si>
  <si>
    <t>P23-162</t>
  </si>
  <si>
    <t xml:space="preserve">raziskave za namen doktorske naloge </t>
  </si>
  <si>
    <t xml:space="preserve">MR (Nejc Valcl) in magistrske naloge </t>
  </si>
  <si>
    <t>Kristina Sepčič</t>
  </si>
  <si>
    <t>Refraktometer, ki deluje po principu površinske plazmonske resonance, Biacore 1S+</t>
  </si>
  <si>
    <t>Surface plasmon resonance Biacore 1S+ refractometer</t>
  </si>
  <si>
    <t>Oprema je dostopna zunanjim in notranjim uporabnikom po predhodni rezervaciji razpoložljivega časa. Prednost pri uporabi imajo sicer predstavniki, ki so prisostvovali pri nakupu aparature.</t>
  </si>
  <si>
    <t>P23-62</t>
  </si>
  <si>
    <t>13-RPOG:P1-0207</t>
  </si>
  <si>
    <t>raziskave za namen doktorske naloge</t>
  </si>
  <si>
    <t xml:space="preserve">MR (Ana Ogrin) </t>
  </si>
  <si>
    <t>Jure Žigon</t>
  </si>
  <si>
    <t>Rentgenski analizator makroskopskih objektov z računalniško</t>
  </si>
  <si>
    <t>X-ray analyzer of macroscopic objects with computed tomography</t>
  </si>
  <si>
    <t xml:space="preserve">Oprema je dostopna zunanjim in notranjim uporabnikom po predhodni rezervaciji razpoložljivega časa, za katerega se zainteresirani dogovori z upraviteljem opreme preko e-mail pošte ali telefona. </t>
  </si>
  <si>
    <t>The research equipment is available to external and internal users upon prior arrangement with the equipment managers (Jure Žigon, Aleš Straže)</t>
  </si>
  <si>
    <t>Oprema je zasnovana za 3D prostorski pregled notranje strukture lesa in strukturnih lastnosti drugih lignoceluloznih in nelesnih izdelkov. Omogoča skeniranje večjih (velikosti (30×30×30) cm) in težjih (do 20 kg) predmetov na makroskopski ravni (ločljivost do 0,1 mm).</t>
  </si>
  <si>
    <t>The equipment is designed for 3D spatial inspection of the internal wood structure and structural consistency of other lignocellulosic and non-wood products. It enables scanning of  larger (size of (30×30×30) cm) and heavier (up to 20 kg) objects at macroscopic level (resolution of down to 0.1 mm).</t>
  </si>
  <si>
    <t>P23-167</t>
  </si>
  <si>
    <t>Jure Žigon, Aleš Straže</t>
  </si>
  <si>
    <t>Maks Merela, Daša Krapež, Angela Balzano</t>
  </si>
  <si>
    <t>Doktorska naloga</t>
  </si>
  <si>
    <t>MR Anže Zajc</t>
  </si>
  <si>
    <t>Vrstični presevni elektronski mikroskop (STEM)</t>
  </si>
  <si>
    <t>Scanning transmission electron microscope (STEM)</t>
  </si>
  <si>
    <t>Uporaba mikroskopa je na voljo v okviru Infrastrukturnega centra Mikroskopija bioloških vzorcev.</t>
  </si>
  <si>
    <t>Equipment is available in accordance with the terms of use of Infrastructure centre Microscopy of Biological Samples.</t>
  </si>
  <si>
    <t>Talos L120C je vrhunski vrstični presevni elektronski mikroskop (STEM – scanning transmission electron microscope) za 2D in 3D ultrastrukturne analize bioloških vzorcev (živalske in rastlinske celice ter tkiva, makromolekule, virusi, bakterije) v načinu TEM in STEM, pri pospeševalnih napetostih do 120 kV. Opremljen je z digitalno kamero Ceta-S (4096 x 4096 CMOS), detektorji za STEM (segmentirani detektor STEM Panther, HAADF) in programsko opremo za zajem in analizo slik.</t>
  </si>
  <si>
    <t xml:space="preserve">The Talos L120C is a state-of-the-art scanning transmission electron microscope (STEM) for 2D and 3D ultrastructural analysis of biological samples (animal and plant cells and tissues, macromolecules, viruses, bacteria) in TEM and STEM modes, at acceleration voltages up to 120 kV.  It is equipped with a Ceta-S digital camera (4096 x 4096 CMOS), detectors for STEM (segmented STEM Panther detector, HAADF) and software for image acquisition and analysis.
</t>
  </si>
  <si>
    <t>https://www.bf.uni-lj.si/sl/raziskave/raziskovalna-oprema/2025112110181292/</t>
  </si>
  <si>
    <t>P23-108</t>
  </si>
  <si>
    <t>Mrak, Žnidaršič, Bogataj</t>
  </si>
  <si>
    <t>Konfokalni mikroskop za 4D spektralno analizo fluorescenčnih vzorcev</t>
  </si>
  <si>
    <t>Confocal microscope for 4D spectral analysis of fluorescent samples</t>
  </si>
  <si>
    <t>Oprema je na voljo zunanjim uporabnikom po predhodnem dogovoru in eventuelnem usposabljanju.</t>
  </si>
  <si>
    <t>The equipmant is available to external users by prior arrangement and possible training.</t>
  </si>
  <si>
    <t>Pregled okoljskih in laboratorijskih vzorcev z evkariontskimi ali prokariontskimi organizmi. Fluorescenčna mikroskopija, v konfokalnem in širokem polju ter super-resolucijski tehniki (Airy-scan). Možnost spektralne analize emitirane fluorescence. 34- kanalna detekcija + 2 x NIR. Osem  laserjev od 405 nm do 730 nm. Možnost štetja organizmov in zajemanja slike, fluorescenčna kvantifikacija, FRAP, FISH, FCS, izražanje fluorescenčnih proteinov. Možnost časovnega spremljanja hkrati v konfokalnem načinu in presevni tehniki z optično stabilizacijo.</t>
  </si>
  <si>
    <t>Examination of environmental and laboratory samples with eukaryotic or prokaryotic organisms. Fluorescence microscopy, in confocal and wide field and super-resolution technique (Airy-scan). Possibility of spectral analysis of emitted fluorescence. 34-channel detection + 2 x NIR. Eight lasers from 405 nm to 730 nm. Possibility of counting organisms and image capture, fluorescence quantification, FRAP, FISH, FCS, expression of fluorescent proteins. Possibility of simultaneous time-lapse monitoring in confocal mode and screening technique with optical stabilization.</t>
  </si>
  <si>
    <t>P22-211</t>
  </si>
  <si>
    <t>Univerza v Mariboru, Fakulteta za kmetijstvo in biosistemske vede</t>
  </si>
  <si>
    <t>mag.Mateja Muršec, dr.Janja Kristl</t>
  </si>
  <si>
    <t>Analitska oprema laboratorija za fitofiziološke raziskave II</t>
  </si>
  <si>
    <t>Equipment for molecular analyses and tissue culture</t>
  </si>
  <si>
    <t>Oprema se nahaja v raziskovalnih laboratorijih FKBV. Skrbniki  opreme so Mateja Muršec, Vesna Mila Meden, Janja Kristl, Andreja Urbanek Krajnc. Dostop do uporabe opreme je omogočen vsem raziskovalcem po predhodnem dogovoru, vsak dan od pon-pet od 8.00 do 18.00</t>
  </si>
  <si>
    <t xml:space="preserve">The equipment is located in research laboratories at the FALS. Persons responsible for equipment are Mateja Muršec, Vesna MIla Meden, Janja Kristl, Andreja Urbanek Krajnc.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</si>
  <si>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</si>
  <si>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</si>
  <si>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</si>
  <si>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www.fkbv.um.si</t>
  </si>
  <si>
    <t>P1-0164</t>
  </si>
  <si>
    <t>Katedra za kemijo, agrokemijo in pedologijo</t>
  </si>
  <si>
    <t>ARACNE Horizon No 101095188</t>
  </si>
  <si>
    <t>Andreja Urbanek Krajnc</t>
  </si>
  <si>
    <t>J4-50135</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</si>
  <si>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</si>
  <si>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</si>
  <si>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</si>
  <si>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</si>
  <si>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</si>
  <si>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</si>
  <si>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</si>
  <si>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Katedra za mikrobiologijo, biokemijo</t>
  </si>
  <si>
    <t>Čitalec mikrotitrskih ploščic</t>
  </si>
  <si>
    <t>Microtiter plate reader</t>
  </si>
  <si>
    <t>Programi, projekti ARIS in/ali  tržni presežek</t>
  </si>
  <si>
    <t>Čitanje mikrotitrskih ploščic različnih formatov. Merjenje absorbance, fluorescence in luminiscence. Kinetične mertive.</t>
  </si>
  <si>
    <t>Quantitative readings from microtiter plates in different formats. Readings of absorption, fluorescence and luminescence. Kinetic measurements.</t>
  </si>
  <si>
    <t>Maša Kozmos; Tamara Hribernik (MR);Lucija Rakun; Tjaša Erjavec</t>
  </si>
  <si>
    <t>N4-0192</t>
  </si>
  <si>
    <t>Caio Domingues</t>
  </si>
  <si>
    <t>pedagoški proces</t>
  </si>
  <si>
    <t>Maša Kozmos; Martin Kozmos</t>
  </si>
  <si>
    <t>mag. Maksimiljan Brus</t>
  </si>
  <si>
    <t>Laboratorij za prehrano neprežvekovalcev</t>
  </si>
  <si>
    <t xml:space="preserve">Laboratory for non-ruminants nutrition </t>
  </si>
  <si>
    <t>Laboratorij  je na dislocirani enoti. Uporaba laboratorija je po predhodnem dogovoru s skrbnikom. Uporaba je možna za obdobje 50 dni.</t>
  </si>
  <si>
    <t>The laboratory is on a dislocated unit. The use of the laboratory is by prior arrangement.</t>
  </si>
  <si>
    <t>Testiranje učinkovitosti prehranskih dodatkov v krmi in vodi za živali.</t>
  </si>
  <si>
    <t>Testing the effectiveness of dietary supplements  in feed and water for animals.</t>
  </si>
  <si>
    <t xml:space="preserve">www.fkbv.um.si </t>
  </si>
  <si>
    <t>15/82</t>
  </si>
  <si>
    <t>raziskovanje v sodelovanju z gospodarstvom</t>
  </si>
  <si>
    <t>Maksimiljan Brus</t>
  </si>
  <si>
    <t>mag.Maša Primec</t>
  </si>
  <si>
    <t>Aparat za analizo DNK - REAL PCR</t>
  </si>
  <si>
    <t>REAL TIME PCR</t>
  </si>
  <si>
    <t xml:space="preserve">Every working day from 6.00 do 20.00, out of working days upon agremeent, agreement with the Chair od the dept.  </t>
  </si>
  <si>
    <t>Kvantitativna določitev DNK</t>
  </si>
  <si>
    <t>Quantification of DNA</t>
  </si>
  <si>
    <t>http://www.fkbv.um.si/raziskovalna-dejavnost-fkbv</t>
  </si>
  <si>
    <t>Maša Kozmos; Lucija Rakun; Tjaša Erjavec</t>
  </si>
  <si>
    <t>Martin Kozmos, mag.</t>
  </si>
  <si>
    <t>Aparat za slikanje in analizo gelov</t>
  </si>
  <si>
    <t>Imaging system for DNA and protein gels</t>
  </si>
  <si>
    <t>Dokumentacija in kvantitativna določitev DNK, proteinov na gelih in membranah; zajem slik v UV in vidnem območju, detekcija bioluminiscence in fluorescence</t>
  </si>
  <si>
    <t>Documentation and quantification of DNA, proteins on gels and membranes; UV and visual specter image capture, bioluminescence and fluorescence detection</t>
  </si>
  <si>
    <t>Maša Kozmos</t>
  </si>
  <si>
    <t>pedagoški prpoces</t>
  </si>
  <si>
    <t>Martin Kozmos</t>
  </si>
  <si>
    <t>Inštitut za novejšo zgodovino</t>
  </si>
  <si>
    <t>I0-0013</t>
  </si>
  <si>
    <t>Andrej Pančur</t>
  </si>
  <si>
    <t xml:space="preserve">Spletna aplikacija za popis prebivalstva Slovenije </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</si>
  <si>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</si>
  <si>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</si>
  <si>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</si>
  <si>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</si>
  <si>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</si>
  <si>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 xml:space="preserve">https://www.inz.si/sl/Storitve/ </t>
  </si>
  <si>
    <t>dr. Mojca Šorn</t>
  </si>
  <si>
    <t>I0-E007</t>
  </si>
  <si>
    <t>dr. Vojko Gorjanc</t>
  </si>
  <si>
    <t>P6-0280</t>
  </si>
  <si>
    <t>dr. Žarko Lazarević</t>
  </si>
  <si>
    <t xml:space="preserve">P6-0281 </t>
  </si>
  <si>
    <t>dr. Marko Zajec</t>
  </si>
  <si>
    <t>P6-0436</t>
  </si>
  <si>
    <t>dr. Darja Fišer</t>
  </si>
  <si>
    <t xml:space="preserve">Relacijska baza SIC </t>
  </si>
  <si>
    <t>https://www.inz.si/sl/Storitve/</t>
  </si>
  <si>
    <t>Filip Dobranić</t>
  </si>
  <si>
    <t>Računski strežnik z GPE za učenje globokih modelov</t>
  </si>
  <si>
    <t>GPU compute server for training deep models</t>
  </si>
  <si>
    <t>Za dostop do raziskovalne opreme se raziskovalkam omogoči oddaljen dostop. Strežniške kapacitete so na voljo glede na siceršnjo razpoložljivost opreme v dogovoru s kontaktno osebo filip.dobranic@inz.si.</t>
  </si>
  <si>
    <t>Researchers are provided with remote access to access the equipment. Server capacities are available depending on the current availability of equipment, as agreed with the contact person  filip.dobranic@inz.si.</t>
  </si>
  <si>
    <t>Raziskovalna oprema je namenjena učenju globokih modelov in izvajanju drugih računskih nalog, ki so prezahtevne za osebne računalnike. Primarno ga uporabljajo raziskovalke in raziskovalci digitalne humanistike, vendar je v primeru prostih kapacitet na voljo vsem raziskovalkam in raziskovalcem.</t>
  </si>
  <si>
    <t>The research equipment is intended for deep learning and other computing tasks that are too demanding for personal computers. It is primarily used by researchers from the digital humanities research group, but is available to all researchers when capacity allows.</t>
  </si>
  <si>
    <t>https://inz.si/projekt/raziskovalna-oprema-racunski-streznik-z-gpe-za-ucenje-globokih-modelov/</t>
  </si>
  <si>
    <t>PoVeJMo</t>
  </si>
  <si>
    <t>dr. Simoj Krek</t>
  </si>
  <si>
    <t>ARENAS</t>
  </si>
  <si>
    <t>dr. Jure Gašparič</t>
  </si>
  <si>
    <t>GC-0002</t>
  </si>
  <si>
    <t>dr. Filip Dobranić</t>
  </si>
  <si>
    <t>Rober Vurušič</t>
  </si>
  <si>
    <t>Oprema za zajem analognih virov za digitalno humanistiko</t>
  </si>
  <si>
    <t>Uporaba skenerja poteka glede na razpoložljivost opreme in v dogovoru s pooblaščeno kontaktno osebo za raziskovalno opremo (Robert Vurušič, robert.vurusic@inz.si). Prednost imajo projekti in naloge, ki so povezani z digitalizacijo in raziskovalno rabo kulturne dediščine ter razvojem pristopov digitalne humanistike.</t>
  </si>
  <si>
    <t>The scanner can be used subject to equipment availability and in agreement with the authorised contact person for research equipment (Robert Vurušič, robert.vurusic@inz.si). Priority is given to projects and tasks related to the digitisation and research use of cultural heritage and the development of digital humanities approaches.</t>
  </si>
  <si>
    <t>Optični skener je namenjen zajemu in digitalizaciji občutljivih in drugih analognih virov (npr. arhivsko gradivo, tiskani dokumenti, periodika), pri čemer je poudarek na varnem ravnanju z gradivom ter na visoki kakovosti digitalnih posnetkov za nadaljnjo raziskovalno obdelavo. Primarno ga uporabljajo raziskovalke in raziskovalci na področju digitalne humanistike, ob prostih kapacitetah pa je lahko na voljo tudi drugim uporabnikom.</t>
  </si>
  <si>
    <t>The optical scanner is designed for capturing and digitising sensitive and other analogue sources (e.g. archival material, printed documents, periodicals), with an emphasis on the safe handling of materials and high-quality digital images for further research processing. It is primarily used by researchers in the field of digital humanities, but when capacity allows, it can also be made available to other users.</t>
  </si>
  <si>
    <t>102382, 102383</t>
  </si>
  <si>
    <t>https://inz.si/projekt/raziskovalna-oprema-opticni-skener-za-zajem-analognih-virov/</t>
  </si>
  <si>
    <t>I0-0013 in IO-E007</t>
  </si>
  <si>
    <t>dr. Mojca Šorn in dr. Vojko Gorjanc</t>
  </si>
  <si>
    <t>Urbanistični inštitut Republike Slovenije</t>
  </si>
  <si>
    <t>I0-0016 </t>
  </si>
  <si>
    <t>Boštjan Cotič</t>
  </si>
  <si>
    <t>PPGIS raziskovalni sistem</t>
  </si>
  <si>
    <t>PPGIS research system</t>
  </si>
  <si>
    <t>Mobilni del opreme je možno najeti na dnevni osnovi, v okviru strežniškega dela pa je možno zakupiti prostor na diskih</t>
  </si>
  <si>
    <t>Mobile part of the system can be rent on the daily basis, on the server part the free space on server disks can be rent</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</si>
  <si>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letih 2018,2019,2020 in 2021 je bila oprema delno posodobljena in sicer je bil zamenjan en strežnik skupaj s programsko opremo ter dodani novi diski</t>
  </si>
  <si>
    <t>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2018,2019,2020 and 2021, the equipment was partially updated with one new server and it's software and new hard disks were added.</t>
  </si>
  <si>
    <t>9014OS</t>
  </si>
  <si>
    <t>http://www.uirs.si/sl-si/Raziskovalna-oprema</t>
  </si>
  <si>
    <t>Spletne strani namenjene raziskovanju infrastrukturnega programa, spletne strani UIRS, UIRS intranet (UInfo), razširjeno z projekti.uirs.si, kjer se dodajajo novi projekti ter participiraj.uirs.si, kjer je spletna platforma za napredne storitve spletne participacije</t>
  </si>
  <si>
    <t>UIRS</t>
  </si>
  <si>
    <t>V5-2545, V5-24028, J5-50175, V5-24068, Z5-4589, V5-2258, V5-2358,</t>
  </si>
  <si>
    <t xml:space="preserve">ARIS + ministrstva - spletne strani temeljnih in CRP projektov </t>
  </si>
  <si>
    <t>MDDSZ - info točka za dostopnost objektov v javni rabi</t>
  </si>
  <si>
    <t>NOO ROAD3P </t>
  </si>
  <si>
    <t>konzorcij prijavitelejv programa</t>
  </si>
  <si>
    <t>Univerza v Ljubljani, Filozofska fakulteta</t>
  </si>
  <si>
    <t>0581-011</t>
  </si>
  <si>
    <t>P6-0218</t>
  </si>
  <si>
    <t>dr. Christina Manouilidou</t>
  </si>
  <si>
    <t>Transkranialna stimulacija z direktnim električnim tokom</t>
  </si>
  <si>
    <t>Transcranial direct current stimulation (tDCS)</t>
  </si>
  <si>
    <t>Oprema je dostopna po dogovoru. Kontaktna oseba za dostop do opreme je dr. Christina Manouilidou (Christina.Manouilidou@ff.uni-lj.si).</t>
  </si>
  <si>
    <t>Equipment is avalable on request. Contact person is PhD. Christina Manouilidou (Christina.Manouilidou@ff.uni-lj.si).</t>
  </si>
  <si>
    <t>Oprema je namenjena raziskovalcem za opravljanje transkranialne stimulacije z direktnim električnim tokom. Naprava se uporablja za stimulacijo možganov v kombinaciji z vedenljskimi metodami pri osebah z disleksijo, z namenom izboljšanja bralno-napisovalnih sposobnosti.</t>
  </si>
  <si>
    <t>The equipment is used for transcranial direct current stimulation. It is used for stimulating the brain in combination with behavioural methods with people with dyslexia, with the aim to improve their reading and writing skills.</t>
  </si>
  <si>
    <t>https://www.ff.uni-lj.si/raziskovanje/raziskovalna-oprema</t>
  </si>
  <si>
    <t>P-22/148</t>
  </si>
  <si>
    <t>J6-50200</t>
  </si>
  <si>
    <t>Karin Kavčič Hvala, dr. Christina Manouilidou, Lea Košmrlj</t>
  </si>
  <si>
    <t>0581-008</t>
  </si>
  <si>
    <t>P6-0247</t>
  </si>
  <si>
    <t>dr. Manca Vinazza</t>
  </si>
  <si>
    <t>Polarizacijski mikroskop Axioscope 5 POL z visoko občutljivo kamero Axiocam 712 color</t>
  </si>
  <si>
    <t>ZEISS Axioscope 5 POL with Camera Axiocam 712 color</t>
  </si>
  <si>
    <t>ostalo</t>
  </si>
  <si>
    <t>Rezervacija na manca.vinazza@ff.uni-lj.si</t>
  </si>
  <si>
    <t>Reservation via email manca.vinazza@ff.uni-lj.si</t>
  </si>
  <si>
    <t>Optična mikroskopija in digitalizacija</t>
  </si>
  <si>
    <t>Optical microscopy and digitalisation</t>
  </si>
  <si>
    <t>P3-0338</t>
  </si>
  <si>
    <t>dr. Grega Repovš</t>
  </si>
  <si>
    <t>Programski strežnik</t>
  </si>
  <si>
    <t>Application server</t>
  </si>
  <si>
    <t>Zainteresirani uporabniki podajo prošnjo z obrazložitivijo potrebe po uporabi.</t>
  </si>
  <si>
    <t>Interested users submit a request with argumentation of the use needs.</t>
  </si>
  <si>
    <t>Računalniški strežnik za izvedbo naprednih analizi vedenjskih in nevroslikovnih podatkov.</t>
  </si>
  <si>
    <t>Computer server for advanced analyses of behavioral and neuroimaging data.</t>
  </si>
  <si>
    <t>J5-4590</t>
  </si>
  <si>
    <t>Člani projektne skupine</t>
  </si>
  <si>
    <t>Člani programske skupine</t>
  </si>
  <si>
    <t>P6-0229</t>
  </si>
  <si>
    <t>dr. Uroš Stepišnik</t>
  </si>
  <si>
    <t>Brezpilotni letalnik (dron) z lidarskim snemalnikom</t>
  </si>
  <si>
    <t>Drone with Lidar Scanner</t>
  </si>
  <si>
    <t>Dostop do brezpilotnega letalnika je možen le po predhodnem dogovoru z odgovorno osebo.
Oseba, ki si izposoja opremo, mora imeti veljavno licenco CAA A1/A3 in licenco A2 za upravljanje brezpilotnih letalnikov.
Pred uporabo mora uporabnik dokazati, da je sposoben sprogramirati lete v programski opremi DJI Pilot 2.
Oprema se sme uporabljati le v skladu s CAA pravili in predpisanimi varnostnimi smernicami.
Po uporabi je treba brezpilotni letalnik vrniti v brezhibnem stanju in poročati o morebitnih tehničnih težavah.</t>
  </si>
  <si>
    <t>Access to the unmanned aerial vehicle is possible only by prior arrangement with the liable person.
The person borrowing the equipment must hold a valid CAA A1/A3 license and an A2 license for operating unmanned aerial vehicles.
Before use, the user must demonstrate the ability to program flights using DJI Pilot 2 software.
The equipment may only be used in compliance with CAA regulations and prescribed safety guidelines.
After use, the UAV must be returned in perfect condition, and any technical issues must be reported.</t>
  </si>
  <si>
    <t>Brezpilotni letalnik  omogoča LIDAR snemanje in običajno snemanje površja/objektov na območjih, kjer je dovoljeno letenje v skladu s CAA pravili. Z uporabo RTK sistema dron omogoča natančno georeferenciranje posnetkov in visoko stopnjo prostorske natančnosti. Opremljen je s termalno kamero, ki omogoča identifikacijo temperaturnih anomalij v okolju. Zaradi odpornosti na vremenske razmere je uporaben za raziskave tudi v težko dostopnih ali ekstremnih okoljih.</t>
  </si>
  <si>
    <t>The  unmanned aerial vehicle enables LIDAR scanning and standard surface/object imaging in areas where flying is permitted in accordance with CAA regulations. Using the RTK system, the drone enables precise georeferencing of images and a high level of spatial accuracy. It is equipped with a thermal camera, which enables the identification of temperature anomalies in the environment. Due to its resistance to weather conditions, it is useful for research even in hard-to-reach or extreme environments.</t>
  </si>
  <si>
    <t>dr. Andrej Gaspari</t>
  </si>
  <si>
    <t>Magnetometer/gradiometer</t>
  </si>
  <si>
    <t>Magnetometer/Gradiometer</t>
  </si>
  <si>
    <t>Opremo hrani Oddelek za arheologijo FF UL in je na voljo po predhodnem dogovoru in rezervaciji na spletnih straneh FF.</t>
  </si>
  <si>
    <t>The equipment is stored by the Department of Archaeology at the Faculty of Arts, University of Ljubljana, and is available by prior arrangement and reservation through the Faculty's website.</t>
  </si>
  <si>
    <t>Instrument je namenjen naprednejšim raziskavam geometrijskih razsežnosti in globine arheoloških in/ali geoloških virov magnetnih anomalij ter spremljanju sprememb v jakosti magnetnega polja. Gre za opremo, ki se uporablja tudi na področju okoljskih znanosti, geologije, pedologije, geomorfologije oz. fizične geografije in geofizike.</t>
  </si>
  <si>
    <t>The instrument is intended for advanced research into the geometric dimensions and depth of archaeological and/or geological sources of magnetic anomalies, as well as monitoring changes in the strength of the magnetic field. It is equipment also used in the field of environmental sciences, geology, pedology, geomorphology, physical geography, and geophysics.</t>
  </si>
  <si>
    <t>P3-0338 </t>
  </si>
  <si>
    <t>Programska oprema za zajem in analizo funkcijskih meritev centralnega živčevja</t>
  </si>
  <si>
    <t>Sofware for acquisition and analysis of functional neuroimaging data.</t>
  </si>
  <si>
    <t>Dostop do opreme v skladu s poslovanjem Centra za klinično fiziologijo.</t>
  </si>
  <si>
    <t>Access is available through Center for clinical physiology.</t>
  </si>
  <si>
    <t>Oprema omogoča uporabo naprednih funkcijskij sekvenc pri zajemu MR slik.</t>
  </si>
  <si>
    <t>Equipment enables use of advanced functional sequences in acquisition of MR images.</t>
  </si>
  <si>
    <t>P18-116</t>
  </si>
  <si>
    <t>0581-012</t>
  </si>
  <si>
    <t>dr. Dimitrij Mlekuž Vrhovnik</t>
  </si>
  <si>
    <t>Linija za pripravo in analizo  zbruskov</t>
  </si>
  <si>
    <t>Thin section preparation and analysis equipment</t>
  </si>
  <si>
    <t xml:space="preserve">Oprema je dostopna po dogovoru. Kontatna oseba za dostop do opreme je doc. dr. Manca Vinazza (manca.vinazza@ff.uni-lj.si).  </t>
  </si>
  <si>
    <t>Equipment is available on request. Contact person is Asist. Prof. Manca Vinaza (manca.vinazza@ff.uni-lj.si)</t>
  </si>
  <si>
    <t xml:space="preserve">Linijo za pripravo in analizo vzorcev arheoloških materialov  sestavlja rezalni in brusilni aparat Buehler Petrothin, ki omogoča rezanje in tanjšanje različnih vrst materialov, aparat za brušenje in poliranje metalografskih vzorcev Buehler Ecomet 250, sušilnik s prisilno ventilacijo Buehler UF 75 Z in optični polarizacijski mikroskop Zeiss Axio Scope, ki omogoča opazovanje vzorcev v presevni in odbojni svetlobi; opremljen je s digitalno kamero. Oprema tako sestavlja zaključeno linijo, ki omogoča pripravo in analizo arheoloških vzorcev (zbruskov) iz različnih materialov (predvsem lončenine in kosti). Linija je nameščena v laboratoriju Oddelka za arheologijo na Zavetiški 5. </t>
  </si>
  <si>
    <t>Thin section preparation equipment consists of Buehler Petothin saw, which allows cutting and thinning of different materials, grinding and polishing machine Buehler Ecomet 250,  Buehler UF Z lab drying oven and eZeiss Axiuo Sciope optical polarized microscope with digital camera, which allows analysis of samples with transmitted or reflected light. Equipment makes up a complete line for preparation and analysis of thin sections from different materialis (pottery, bone). Equipment is installed in the Archaeology department lab on Zavetiška 5.</t>
  </si>
  <si>
    <t>128618, 128736, 128647</t>
  </si>
  <si>
    <t>P-17/127</t>
  </si>
  <si>
    <t>Večkanalni EEG sistem</t>
  </si>
  <si>
    <t>Multichanel EEG System</t>
  </si>
  <si>
    <t>Dnevno od 8-16h.</t>
  </si>
  <si>
    <t xml:space="preserve">Daily from 8 AM to 16 PM </t>
  </si>
  <si>
    <t>Zajem EEG in psihofizioloških meritev v mirovanju ali med izvedbo kognitivnih in/ali drugih nalog.</t>
  </si>
  <si>
    <t>Capture EEG and psychophysiological measurements at rest or while performing cognitive and / or other tasks.</t>
  </si>
  <si>
    <t>P-17/18</t>
  </si>
  <si>
    <t>P6-0247 </t>
  </si>
  <si>
    <t>dr. Luka Gruškovnjak</t>
  </si>
  <si>
    <t>Sistem vzorčenja</t>
  </si>
  <si>
    <t>Sampling system</t>
  </si>
  <si>
    <t>Dostop je mogoč na podlagi dogovora. Pri uporabi opreme mora biti prisoten operater.</t>
  </si>
  <si>
    <t>Access is possible by prior agreement. Operation of the equipment requires the presence of an operator.</t>
  </si>
  <si>
    <t>Oprema je namenjena jedrnemu vrtanju tipa window sampling. Sestavlja jo pnevmatsko kladivo Wacer BH 55, hidravlični sistem za dvigovanje, ročni sistem za dvigovanje, jedrniki premerov 80 mm do 36 mm, palice za podaljševanje ter drugi manjši sestavni deli in pripomočki. Oprema tako predstavlja zaključen sistem za terensko jedrno vrtanje na kopnem.</t>
  </si>
  <si>
    <t>The equipment is intended for core drilling using the window sampling method. It consists of a Wacer BH 55 pneumatic hammer, a hydraulic lifting system, a manual lifting system, core barrels with diameters ranging from 80 mm to 36 mm, extension rods, and other smaller components and accessories. The equipment therefore constitutes a complete system for on-land field core drilling.</t>
  </si>
  <si>
    <t>SN-ZRD/22-27/510</t>
  </si>
  <si>
    <t>dr. Tamara Leskovar</t>
  </si>
  <si>
    <t>36941 </t>
  </si>
  <si>
    <t>Bruker FTIR spektrometer Alpha II</t>
  </si>
  <si>
    <t>Bruker Alpha II FTIR Spectrometer</t>
  </si>
  <si>
    <t>Spektrometer je nameščen v Analitsko materialnem laboratoriju OzA in je dostopen po dogovoru, v času odprtosti fakultete. Pri uporabi je potrebna pomoč izkušenega uporabnika.</t>
  </si>
  <si>
    <t>The spectrometer is installed in the OzA Analytical Materials Laboratory and can be accessed by prior arrangement during the faculty’s opening hours. Operation requires the assistance of an experienced user.</t>
  </si>
  <si>
    <t>FTIR spektrometer Bruker ALPHA II se uporablja za hitro in praviloma nedestruktivno analizo materialov. Omogoča oceno ohranjenosti materialov ter prepoznavanje diagenetskih sprememb s pomočjo različnih FTIR kazalcev. Uporaben je tudi pri analizah keramike, pigmentov, ometov in sedimentov za določanje mineralne sestave. Zaradi kompaktne zasnove in ATR-pripomočka zahteva minimalno pripravo vzorcev. Instrument je zato zanesljivo presejalno orodje pred nadaljnjimi analitičnimi postopki.</t>
  </si>
  <si>
    <t>The Bruker ALPHA II FTIR spectrometer is used for rapid and generally non-destructive analysis of materials. It enables the assessment of material preservation and the identification of diagenetic changes using various FTIR indicators. It is also useful in the analysis of ceramics, pigments, plasters, and sediments to determine mineral composition. Thanks to its compact design and ATR accessory, minimal sample preparation is required. The instrument therefore serves as a reliable screening tool prior to further analytical procedures.</t>
  </si>
  <si>
    <t>MATRES SN-ZRD/22-27/510</t>
  </si>
  <si>
    <t>P5-0110 </t>
  </si>
  <si>
    <t>dr. Kristian Elersič</t>
  </si>
  <si>
    <t>Sistem za spremljanje oči, EyeLink Portable Duo</t>
  </si>
  <si>
    <t>EyeLink Portable Duo eye-tracking system</t>
  </si>
  <si>
    <t>Oprema je dostopna v prostorih Filozofske fakultete v skladu z delovnim časom in razpoložljivostjo. Uporaba je s pomočjo in pod nadzorom izkušene pooblaščene osebe zaposlene na Filozofski fakulteti.</t>
  </si>
  <si>
    <t>The equipment is available on the premises of the Faculty of Arts in accordance with opening hours and availability. Use is permitted only with the assistance and under the supervision of an experienced authorized person employed at the Faculty of Arts.</t>
  </si>
  <si>
    <t>Oprema je namenjena spremljanju oči ob prikazu dražljajev na zaslonu v okviru eksperimentalnih nalog s področji kognitivne psihologije, lingvistike in sorodnih ved.</t>
  </si>
  <si>
    <t>The equipment is intended for eye tracking during the presentation of on-screen stimuli in experimental tasks in the fields of cognitive psychology, linguistics, and related disciplines.</t>
  </si>
  <si>
    <t>Univerza v Ljubljani, Fakulteta za šport</t>
  </si>
  <si>
    <t>P5-0147</t>
  </si>
  <si>
    <t>prof.dr.Matej Supej</t>
  </si>
  <si>
    <t xml:space="preserve">20755
</t>
  </si>
  <si>
    <t xml:space="preserve">Integrirani sistem za kardiopulmonalno in biomehanske diagnostiko </t>
  </si>
  <si>
    <t>Integrated system for cardiopulmonary and biomechanical diagnostics</t>
  </si>
  <si>
    <t>Paket ARRS, Programi, projekti ARIS in/ali presežek in /ali Inštitut za šport</t>
  </si>
  <si>
    <t>Oprema je dostopna le po predhodnem dogovoru in pod vodstvom strokovno usposobljene osebe. Cena uporabe opreme je odvisna od obsega uporabljenih delov opreme, časa uporabe ter stroška usposobljenega/ih operatera/jev.</t>
  </si>
  <si>
    <t>The equipment is accessible only by prior agreement and under the guidance of professionally qualified persons. The price of using the equipment depends on the scope of the used parts of the equipment and the time of use, as well as the cost of the qualified operator(s).</t>
  </si>
  <si>
    <t>Gre za posodobljen integrirani sistem za kardiopulmonalno in biomehanske diagnostiko.</t>
  </si>
  <si>
    <t xml:space="preserve">
It is an updated integrated system for cardiopulmonary and biomechanical diagnostics.</t>
  </si>
  <si>
    <t>9964, 
9965,
9961</t>
  </si>
  <si>
    <t>*** v postopku</t>
  </si>
  <si>
    <t>"MERITVE, ANALIZE IN SVETOVANJA" Inštituta za šport (NOI)</t>
  </si>
  <si>
    <t>Janez Vodičar</t>
  </si>
  <si>
    <t xml:space="preserve">80
</t>
  </si>
  <si>
    <t>Matej Supej z ekipo</t>
  </si>
  <si>
    <t>P5-0142</t>
  </si>
  <si>
    <t>prof.dr. Gregor Jurak</t>
  </si>
  <si>
    <t>MERILNI KOMPLET ZA SPREMLJANJE 24-URNEGA GIBALNEGA VEDENJA LJUDI</t>
  </si>
  <si>
    <t>MEASURING KIT FOR MONITORING PEOPLE'S 24-HOUR MOVEMENT BEHAVIOR</t>
  </si>
  <si>
    <t>Paket ARIS, programi/projekti ARIS in/ali  tržni presežek</t>
  </si>
  <si>
    <t xml:space="preserve">Oprema je na voljo po predhodnem dogovoru z raziskovalno ekipo SLOfit in usposabljanju za rokovanje z njo, kontakt info@slofit.org. Omejitev pri uporabi opreme je licenčna programska oprema, ki je nameščena na enem od računalnikov raziskovalne ekipe. </t>
  </si>
  <si>
    <t>The equipment is available after prior agreement with the SLOfit research team and training for handling it, contact info@slofit.org. A restriction on the use of the equipment is the licensed software installed on one of the research team's computers.</t>
  </si>
  <si>
    <t xml:space="preserve">Oprema je namenjena spremljanju 24-urnega gibalnega vedenja. Merilne naprave so pospeškometri ActiGraph wGT3X-BT. </t>
  </si>
  <si>
    <t>The equipment is intended to monitor 24-hour movement behavior. The measuring devices are ActiGraph wGT3X-BT accelerometers.</t>
  </si>
  <si>
    <t>9142, 9387</t>
  </si>
  <si>
    <t>https://www.fsp.uni-lj.si/raziskovanje/projekti/raziskovalna-oprema/</t>
  </si>
  <si>
    <t>6316-9/2022-14</t>
  </si>
  <si>
    <t>Gregor Jurak z ekipo</t>
  </si>
  <si>
    <t>TP
J5-50179</t>
  </si>
  <si>
    <t>Gregor Starc</t>
  </si>
  <si>
    <t xml:space="preserve">10
</t>
  </si>
  <si>
    <t>Zagonski program
(RSF)</t>
  </si>
  <si>
    <t>Armin Paravlič z ekipo</t>
  </si>
  <si>
    <t>TP
J5-60094</t>
  </si>
  <si>
    <t>Sember Vedrana</t>
  </si>
  <si>
    <t>zMIGAJ!</t>
  </si>
  <si>
    <t>SLOfit odrasli</t>
  </si>
  <si>
    <t xml:space="preserve">20755
</t>
  </si>
  <si>
    <t xml:space="preserve">SKLOP OPREME ZA MERJENJE LOKOMOTORIKE IN SPREMLJANJE ŽIVČNO-MIŠIČNEGA DELOVANJA:
-SKLOP 1 
(DEWESOFT SISTEM je namenjen zajemu in sinhronizaciji signalov iz različnih merilnih naprav. Nadgrajen je z dodatnimi kamerami in posebnimi objektivi s katerimi se lahko spremlja specifično športno gibanje z maksimalno hitrostjo izvedbe določene gibalne naloge);
- SKLOP 2 
(Večkanalni telemetrični elektromiogram - EMG) predstavlja enega najbolj sodobnih sistemov namenjenga merjenju električne aktivnosti skeletnih mišic med izvajanjem gibalne naloge;
-SKLOP 3 
(Tenziomiografija (TMG) pogosto uporablja za merjenje prilagoditev kontraktilnih lastnosti posameznih skeletnih mišic po različnih vadbenih in rehabilitacijskih procesih, ter spremljanje akutne in kronične utrujenosti);
-SKLOP 4 
(OptoGait je namenjena diagnostiki osnovnih in specifičnih motoričnih ter kondicijskih sposobnosti športnikov in rekreativcev ter oseb z poškodbami lokomotornega sistema);
-SKLOP 5 
(Qualisys oprema predstavlja enega najbolj sodobnih 3D sistemov za merjenje kinematike hoje, teka in posameznih športno specifičnih gibov);
-SKLOP 6 
(DS7AH stimulator je primeren za stimulacijo živčevja in mišic pri ljudeh);
-SKLOP 7
(GymAware predstavlja zlati standard med linearnimi pozicijskimi pretvorniki (LPT z merjenjem kota) za merjenje zmogljivosti, izvajanje hitrostnega treninga in nadzor moči);
-SKLOP 8 
(Beam Trainer je sistem za merjenje maksimalne hitrosti teka in je primarno zasnovan za sledenje času v športu, zlasti za sprinterska tekmovanja, preizkušanje močnih in hitrostnih športov);
SKLOP 9 
(Blue Trident naprava predstavlja sistem ki deluje na bazi več senzorjev (pospeškometer, žiroskop in magnetometer) in je namenjen za sledenje, analizo in optimizacijo izvedbe posameznega športnika, ali cele ekipe. );
-SKLOP 10 
(Jamar pametni telemetrični dinamometer je prvi elektronski ročni dinamometer, ki deluje brezhibno in brezžično z mobilno aplikacijo. Namenjen je merjenju maksimalne moči stiska pesti.);
-SKLOP 11
(MicroFET (Fet stands for Force Evaluating &amp; Testing) je elektronsko anatomsko oblikovan brezžični dinamometer, ki se prilega dlani in je preprost za uporabo);
-SKLOP 12 
(Apple iPad Pro 12,9 tablični računalnik je nujno potreben zaradi brezhibnega delovanja opreme s seznama, ki deluje v iOS operativnih sistemih).
</t>
  </si>
  <si>
    <t>SET OF EQUIPMENT FOR MEASURING LOCOMOTORICS AND MONITORING NEURO-MUSCULAR FUNCTION</t>
  </si>
  <si>
    <t>SKLOP OPREME ZA MERJENJE LOKOMOTORIKE IN SPREMLJANJE ŽIVČNO-MIŠIČNEGA DELOVANJA je sestavljen po posameznih  sklopih, sklopi so namenjeni merjenju lokomotorike (gibalne sposobnosti) in spremljanju živčno-mišičnega delovanja tako posameznih mišic kot več mišičnih skupin. Lastnosti vsakega posameznega kosa opreme skupaj tvori  celoto za izvajanje meritev zastavljenih ciljev in reševanja odprtih znanstvenih vprašanj.</t>
  </si>
  <si>
    <t>A SET OF EQUIPMENT FOR MEASURING LOCOMOTORICS AND MONITORING NERVO-MUSCULAR FUNCTION is assembled in individual sections, the sections are intended for measuring locomotor skills (movement ability) and monitoring the neuromuscular function of both individual muscles and several muscle groups. The properties of each individual piece together form the entire equipment for carrying out measurements of set goals and solving open scientific questions.</t>
  </si>
  <si>
    <t>Po sklopih:
1.)   9103 in 9068
2.)   9123
3.)   9039
4.)   9067
5.)   P.V. 8445/1
6.)   9082 in P.V. 9082/1
7.)   9057 in P.V. 9057/1
8.)   9102
9.)   9083
10.) 9075-9076
11.) 9066
12.) 9035-9038</t>
  </si>
  <si>
    <t>P20-062</t>
  </si>
  <si>
    <t>CRP
V5-24013</t>
  </si>
  <si>
    <t>Armin Paravlić z ekipo</t>
  </si>
  <si>
    <t>N5-0405
(HRZZ)</t>
  </si>
  <si>
    <t>SISTEM ZA 
MERJENJE 
GIBANJA</t>
  </si>
  <si>
    <t>Measuring system 
for movement</t>
  </si>
  <si>
    <t>Paket ARRS, Programi, projekti ARIS in/ali Inštitut za šport</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</si>
  <si>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</si>
  <si>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</si>
  <si>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</si>
  <si>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</si>
  <si>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</si>
  <si>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</si>
  <si>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 xml:space="preserve">
prof.dr. Anton Ušaj</t>
  </si>
  <si>
    <t>Bližnje infrardeči spektroskop - NIRO 200</t>
  </si>
  <si>
    <t>Near-infrared spectroscop - NIRO 200</t>
  </si>
  <si>
    <t>Paket ARRS, Programi, projekti ARIS in/ali  tržni presežek</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</si>
  <si>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</si>
  <si>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</si>
  <si>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</si>
  <si>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 xml:space="preserve">Janez Vodičar
</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</si>
  <si>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</si>
  <si>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</si>
  <si>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</si>
  <si>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</si>
  <si>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</si>
  <si>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</si>
  <si>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</si>
  <si>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izr.prof.Janez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</si>
  <si>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</si>
  <si>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</si>
  <si>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</si>
  <si>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</si>
  <si>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</si>
  <si>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</si>
  <si>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</si>
  <si>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</si>
  <si>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</si>
  <si>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</si>
  <si>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</si>
  <si>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</si>
  <si>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TP
J5-50180</t>
  </si>
  <si>
    <t>Tadej Debevec</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</si>
  <si>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</si>
  <si>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</si>
  <si>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</si>
  <si>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</si>
  <si>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</si>
  <si>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</si>
  <si>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</si>
  <si>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</si>
  <si>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 xml:space="preserve"> P5-0142
</t>
  </si>
  <si>
    <t>Gregor Jurak 
z ekipo</t>
  </si>
  <si>
    <t>Paravlić</t>
  </si>
  <si>
    <t xml:space="preserve">Univerza v Ljubljani, Fakulteta za pomorstvo in promet </t>
  </si>
  <si>
    <t>Marko PERKOVIČ</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</si>
  <si>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</si>
  <si>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</si>
  <si>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</si>
  <si>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</si>
  <si>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</si>
  <si>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</si>
  <si>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https://www.fpp.uni-lj.si/raziskovanje/laboratoriji-in-programska-skupina/lvslo/</t>
  </si>
  <si>
    <t xml:space="preserve">Uprava za pomorstvo </t>
  </si>
  <si>
    <t>Znanstvenoraziskovalni center Slovenske akademije znanosti in umetnosti</t>
  </si>
  <si>
    <t>P6-0119, I0-0031</t>
  </si>
  <si>
    <t>Franci Gabrovšek, Tanja Pipan</t>
  </si>
  <si>
    <t>16180, 15687</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</si>
  <si>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</si>
  <si>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</si>
  <si>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</si>
  <si>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</si>
  <si>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</si>
  <si>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</si>
  <si>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105845,103256,105847</t>
  </si>
  <si>
    <t xml:space="preserve">http://is.zrc-sazu.si/oprema </t>
  </si>
  <si>
    <t>042532</t>
  </si>
  <si>
    <t>P6-0119</t>
  </si>
  <si>
    <t>Nataša Viršek Ravbar</t>
  </si>
  <si>
    <t>I0-0031</t>
  </si>
  <si>
    <t>Jerneja Fridl</t>
  </si>
  <si>
    <t>P6-0038</t>
  </si>
  <si>
    <t>Nina Ledinek, Andrej Perdih</t>
  </si>
  <si>
    <t>29395, 30798</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</si>
  <si>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</si>
  <si>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</si>
  <si>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</si>
  <si>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</si>
  <si>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</si>
  <si>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</si>
  <si>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105835,104072,104073,104074,104075,104076,104077,104078,105836,105837,105838,105839</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</si>
  <si>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</si>
  <si>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</si>
  <si>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</si>
  <si>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</si>
  <si>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</si>
  <si>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</si>
  <si>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</si>
  <si>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</si>
  <si>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</si>
  <si>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</si>
  <si>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</si>
  <si>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</si>
  <si>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</si>
  <si>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</si>
  <si>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Simona Kralj Fišer</t>
  </si>
  <si>
    <t>V1-2409</t>
  </si>
  <si>
    <t>Urban Šilc</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</si>
  <si>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</si>
  <si>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</si>
  <si>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</si>
  <si>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</si>
  <si>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</si>
  <si>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</si>
  <si>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</si>
  <si>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</si>
  <si>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103646,103582,103629,103640,103641,103642,103643,103644,103647,107300</t>
  </si>
  <si>
    <t>020104</t>
  </si>
  <si>
    <t>Anton Velušček</t>
  </si>
  <si>
    <t>Filip Šarc</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</si>
  <si>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</si>
  <si>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</si>
  <si>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</si>
  <si>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</si>
  <si>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</si>
  <si>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</si>
  <si>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</si>
  <si>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030028</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</si>
  <si>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</si>
  <si>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</si>
  <si>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</si>
  <si>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</si>
  <si>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</si>
  <si>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</si>
  <si>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</si>
  <si>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</si>
  <si>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</si>
  <si>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</si>
  <si>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</si>
  <si>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</si>
  <si>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L6-4621</t>
  </si>
  <si>
    <t>Urša Šivic</t>
  </si>
  <si>
    <t>N6-0259</t>
  </si>
  <si>
    <t>Rebeka Kunej</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</si>
  <si>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</si>
  <si>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</si>
  <si>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</si>
  <si>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</si>
  <si>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</si>
  <si>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101285,101287,101206,101210,101211,101212,101215,101221,101222,101223</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</si>
  <si>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</si>
  <si>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</si>
  <si>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</si>
  <si>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</si>
  <si>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</si>
  <si>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</si>
  <si>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</si>
  <si>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</si>
  <si>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</si>
  <si>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</si>
  <si>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</si>
  <si>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</si>
  <si>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</si>
  <si>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</si>
  <si>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</si>
  <si>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</si>
  <si>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</si>
  <si>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</si>
  <si>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</si>
  <si>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Nadja Zupan Hajna</t>
  </si>
  <si>
    <t>Namizni rentgenski praškovni difraktometer XRD Bruker</t>
  </si>
  <si>
    <t>Bruker XRD benchtop</t>
  </si>
  <si>
    <t>Oprema je postavljena v pisarni št. 201 na Inštitutu za raziskovanje krasa ZRC SAZU v Postojni, Titov trg 2. Oprema je predvsem namenjena raziskovalnemu delu in izvajanju projektov Inštituta  (licenca). Pogoji uporabe se določijo glede na specifiko poizvedbe morebitnih interesentov.</t>
  </si>
  <si>
    <t>The equipment is installed in room 201 of the Karst Research Institute ZRC SAZU in Postojna, Titov trg 2. The equipment is primarily intended for the research work and implementation of projects of the Institute  (license). Terms of use are determined according to specific inquiries by potential users.</t>
  </si>
  <si>
    <t>XRD je namenjen določanju mineralne sestave vzorcev kamnin in sipkih sedimentov.</t>
  </si>
  <si>
    <t>XRD is intended to determine the mineral composition of rock samples and bulk sediments.</t>
  </si>
  <si>
    <t>P6-0101</t>
  </si>
  <si>
    <t>Mateja Ferk</t>
  </si>
  <si>
    <t>Laboratorijska oprema za analizo sedimenta</t>
  </si>
  <si>
    <t>Laboratory equipment for sediment analyses</t>
  </si>
  <si>
    <t>Po predhodnem dogovoru s skrbnikom opreme</t>
  </si>
  <si>
    <t>By previous agreement of the equipment manager</t>
  </si>
  <si>
    <t>Analiza sestave sedimentov in meritve velikostnih frakcij sedimenta.</t>
  </si>
  <si>
    <t>Analyses of sediment composition, and grain size analyses.</t>
  </si>
  <si>
    <t>http://is.zrc-sazu.si/oprema</t>
  </si>
  <si>
    <t>Blaž Komac</t>
  </si>
  <si>
    <t>J6-50213</t>
  </si>
  <si>
    <t>Matej Lipar</t>
  </si>
  <si>
    <t>J6-50214</t>
  </si>
  <si>
    <t>Jure Tičar</t>
  </si>
  <si>
    <t>Merjenje Triglavskega ledenika</t>
  </si>
  <si>
    <t>NRH-2501 RSF</t>
  </si>
  <si>
    <t>Drago Kunej</t>
  </si>
  <si>
    <t>Avdio sistem za obdelavo in arhiviranje zvočnega gradiva</t>
  </si>
  <si>
    <t>Audio system for processing and archiving of audio material</t>
  </si>
  <si>
    <t>Oprema je predvsem namenjena raziskovalnemu delu in izvajanju projektov na GNI in drugih inštitutih ZRC SAZU. Pogoji uporabe za morebitne zunanje uporabnike se določijo v dogovoru s skrbnikom opreme.</t>
  </si>
  <si>
    <t>The access is supported for scientists and researchers on the Institute of Ethnomusicology, and other institutes of ZRC SAZU. Terms of use for potecial external users are determined in agreement with the equipment manager.</t>
  </si>
  <si>
    <t>Sistem omogoča zanesljivo in kakovostno terensko snemanje in migracijo analognega in digitalnega gradiva v avdio delovno postajo ter zaščito, arhiviranje in dolgoročno hrambo zvočnega gradiva. Zagotavljati digitalno restavriranje, editiranje in postprodukcijo arhivskega gradiva za potrebe analize posnete vsebine in objavljanja zvočnega gradiva.</t>
  </si>
  <si>
    <t>The system support reliable and high-quality field recording and migration of analog and digital material to the audio workstation and safeguarding, archiving and long-term storage of audio material. It enables digital restoration, editing and post-production of archive material for the needs of analysis of recorded content and publication of audio material.</t>
  </si>
  <si>
    <t>Obdelava in hranjenje zvočnega gradiva Slovenskega gledališkega inštituta – projektno sodelovanje s Slovenskim gledališkim inštitutom pri digitalizaciji, arhiviranju in hranjenju zvočnega gradiva</t>
  </si>
  <si>
    <t>Adrijan Košir</t>
  </si>
  <si>
    <t>Nadgradnja vrstičnega elektronskega mikroskopa s katodnoluminiscenčnim in grobovakuumskim detektorjem sekundarnih elektronov ter sistemom za korealativno mikroskopijo</t>
  </si>
  <si>
    <t>Upgrade of a Scanning Electron Microscope with a CL and LV SED detector and  a system for correlaive microscopy</t>
  </si>
  <si>
    <t xml:space="preserve">Oprema je del laboratorija za mikroskopijo in je nameščena na SEMmikroskopu JEOL IT100 na Gosposki 13. Dostop do opreme po predhodnem dogovoru s skrbnikom. </t>
  </si>
  <si>
    <t>The equipment is part of  Laboratory for Microscopy and is mounted on JEOL IT100 SEM at Gosposka 13.  Access upon agreement with lab management.</t>
  </si>
  <si>
    <t xml:space="preserve">Mikroskopska analiza geoloških, arheoloških, bioloških in drugih naravnih in umetnih materialov. </t>
  </si>
  <si>
    <t>Microscopic analysys of geological, archaeological, biological and other natural and artificial materials.</t>
  </si>
  <si>
    <t>P1-0008</t>
  </si>
  <si>
    <t>Mateja Ferk, Matej Lipar</t>
  </si>
  <si>
    <t>33273, 50215</t>
  </si>
  <si>
    <t>XRF spektrometer za analizo sedimenta vključno z nadgradnjo v letu 2022 (mlinom in prešo za pripravo vzorcev)</t>
  </si>
  <si>
    <t>2021 in 2022</t>
  </si>
  <si>
    <t>XRF Spectrometer for Sediment Analyses including upgrades in 2022 (mill and pellet press)</t>
  </si>
  <si>
    <t>Paket 19, 20</t>
  </si>
  <si>
    <t>Analiza kemijske sestave snovi v trdem stanju, praškovnih vzorcev in tekočin.</t>
  </si>
  <si>
    <t>Elementary Analyses of solids, powders and liquids.</t>
  </si>
  <si>
    <t>112469, 112658,112659</t>
  </si>
  <si>
    <t>2199061, 2299061</t>
  </si>
  <si>
    <t>Aleksander Horvat</t>
  </si>
  <si>
    <t xml:space="preserve">Sistem za optično mikroskopijo </t>
  </si>
  <si>
    <t>Optical Microscopy System</t>
  </si>
  <si>
    <t>Petrološke, sedimentološke in mikropaleontološke preiskave vzorcev kamnin</t>
  </si>
  <si>
    <t>Petrological, sedimentological and micropaleontological rock samples analyses</t>
  </si>
  <si>
    <t>112795, 112796, 112798, 112072, 112084</t>
  </si>
  <si>
    <t>http://is.zrc-sazu.si/oprema/</t>
  </si>
  <si>
    <t>Bojan Otoničar</t>
  </si>
  <si>
    <t>Sklop za izdelavo specialnih mikroskopskih preparatov</t>
  </si>
  <si>
    <t>Assembly for the preparation of special thin-sections</t>
  </si>
  <si>
    <t xml:space="preserve">Oprema je postavljena v geološkem laboratoriju na IZRK, Titov trg 2, Postojna. Dostop do opreme po predhodnem dogovoru s skrbnikom. </t>
  </si>
  <si>
    <t>The equipment is placed in the geological laboratory at IZRK, Titov trg 2, Postojna. Access to the equipment by previous agreement with the administrator.</t>
  </si>
  <si>
    <t>Oprema je namenjen za izdelavo zbruskov iz geoloških kamnitih vzorcev za proučevanje pod optičnim mikroskopom (v presevni in odsevni svetlobi, s katodno luminiscenco, UV luminiscenco, termometrijo tekočinskih vključkov v kristalih itd.) ter z drugimi mikroskopskimi tehnikami.</t>
  </si>
  <si>
    <t>The equipment is designed for the production of thin-sections of geological rock samples for study under an optical microscope (in transmitted and reflective light, with cathodoluminescence, UV luminescence, thermometry of fluid inclusions in crystals, etc.) and with other microscopic techniques.</t>
  </si>
  <si>
    <t>Mateja Breg Valjavec</t>
  </si>
  <si>
    <t>Sistem za daljinsko zaznavanje površja z laserskim skenerjem in termalno kamero</t>
  </si>
  <si>
    <t>Remote sensing system with laser scanner and thermal camera</t>
  </si>
  <si>
    <t>Daljinsko zaznavanje zemeljskega površja s poudarkom na reliefu, gozdni vegetaciji in določanju razlik v ekoloških pogojih</t>
  </si>
  <si>
    <t>Remote sensing of the Earth's surface, focusing on relief, forest vegetation and determining differences in ecological conditions</t>
  </si>
  <si>
    <t>112934, 112873</t>
  </si>
  <si>
    <t>L6-60160</t>
  </si>
  <si>
    <t>Rok Ciglič</t>
  </si>
  <si>
    <t>UL FS</t>
  </si>
  <si>
    <t>0782-004</t>
  </si>
  <si>
    <t>P2-0241</t>
  </si>
  <si>
    <t>prof. dr. E. Govekar</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</si>
  <si>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</si>
  <si>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</si>
  <si>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</si>
  <si>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</si>
  <si>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</si>
  <si>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</si>
  <si>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Sistem za vizualno karakterizacijo obdelovalnih procesov in parametrov - Fakulteta za strojništvo (uni-lj.si)</t>
  </si>
  <si>
    <t>Edvard Govekar</t>
  </si>
  <si>
    <t xml:space="preserve"> SEAMAC</t>
  </si>
  <si>
    <t>0782-034</t>
  </si>
  <si>
    <t>P2-0223</t>
  </si>
  <si>
    <t>prof. dr. I. Golobič</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</si>
  <si>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</si>
  <si>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</si>
  <si>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</si>
  <si>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</si>
  <si>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</si>
  <si>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Follow-up fast and extremely fast phenomena in laboratory, industrial and natural environment when you recorded with tens of thousands of frames per second. Allows you to record even through a microscope up to 1500 times zoom.</t>
  </si>
  <si>
    <t>Hitrotekoči sistem za spremljanje dinamičnih in termičnih procesov - Fakulteta za strojništvo (uni-lj.si)</t>
  </si>
  <si>
    <t>Iztok Golobič</t>
  </si>
  <si>
    <t>Tržni projekti</t>
  </si>
  <si>
    <t>0782-016</t>
  </si>
  <si>
    <t>P2-0231</t>
  </si>
  <si>
    <t>prof. 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</si>
  <si>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</si>
  <si>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</si>
  <si>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</si>
  <si>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</si>
  <si>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</si>
  <si>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</si>
  <si>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Naprava za raziskavo fretinga s pripradajočo opremo za analizo površin - Fakulteta za strojništvo (uni-lj.si)</t>
  </si>
  <si>
    <t>Mitjan Kalin</t>
  </si>
  <si>
    <t>L2-4474</t>
  </si>
  <si>
    <t>L2-50083</t>
  </si>
  <si>
    <t>Franc Majdič</t>
  </si>
  <si>
    <t>LV EU</t>
  </si>
  <si>
    <t>MSCA</t>
  </si>
  <si>
    <t>0782-039</t>
  </si>
  <si>
    <t>P2-0270</t>
  </si>
  <si>
    <t>prof. dr. R. Petkovšek</t>
  </si>
  <si>
    <t>Laserski izvori z opremo</t>
  </si>
  <si>
    <t>Laser sources with equipment</t>
  </si>
  <si>
    <t>Dostop do opreme je v domeni vodje Laboratorija. Kontakt: rok.petkovsek@fs.uni-lj.si</t>
  </si>
  <si>
    <t>Access to equipment is in the domain head of the Laboratory. Contact: rok.petkovsek@fs.uni-lj.si</t>
  </si>
  <si>
    <t>Laserski izvori z opremo so namenjeni raziskavam laserskih obdelovalnih procesov in laserskih merilnih metod.</t>
  </si>
  <si>
    <t>Laser sources with equipment designed for research of laser machining processes and laser measurement methods.</t>
  </si>
  <si>
    <t>Laserski izvori z opremo - Fakulteta za strojništvo (uni-lj.si)</t>
  </si>
  <si>
    <t>Rok Petkovšek</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</si>
  <si>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</si>
  <si>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</si>
  <si>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</si>
  <si>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</si>
  <si>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</si>
  <si>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</si>
  <si>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Naprava za analizo degredacije biološko razgradljivih olj - Fakulteta za strojništvo (uni-lj.si)</t>
  </si>
  <si>
    <t>0782-028</t>
  </si>
  <si>
    <t>P2-0264</t>
  </si>
  <si>
    <t>doc. 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</si>
  <si>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</si>
  <si>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</si>
  <si>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</si>
  <si>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</si>
  <si>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Access to equipment is in the domain head of the laboratory. Contact: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</si>
  <si>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</si>
  <si>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</si>
  <si>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Sistem za analizo mikrodeformacij submikronskih vlaken pri termomehanskem obremenjevanju s pulznim laserjem - Fakulteta za strojništvo (uni-lj.si)</t>
  </si>
  <si>
    <t xml:space="preserve">Lidija Slemenik Perše </t>
  </si>
  <si>
    <t>Pedagoški proces</t>
  </si>
  <si>
    <t xml:space="preserve">Tržni projekti </t>
  </si>
  <si>
    <t>0782-013</t>
  </si>
  <si>
    <t>P2-0266</t>
  </si>
  <si>
    <t xml:space="preserve">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</si>
  <si>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</si>
  <si>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</si>
  <si>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</si>
  <si>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</si>
  <si>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</si>
  <si>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</si>
  <si>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Skenirna naprava Cyclom s tipali - Fakulteta za strojništvo (uni-lj.si)</t>
  </si>
  <si>
    <t>P2-0226</t>
  </si>
  <si>
    <t>Franci Pušavec</t>
  </si>
  <si>
    <t>Usposabljanje MR - Luka Kastelic, doktorski študenti</t>
  </si>
  <si>
    <t>EIT</t>
  </si>
  <si>
    <t>0782-001</t>
  </si>
  <si>
    <t>P2-0162</t>
  </si>
  <si>
    <t>prof. dr. B. Šarler</t>
  </si>
  <si>
    <t>CTA anemometer</t>
  </si>
  <si>
    <t>Constant Temperature Anemometer</t>
  </si>
  <si>
    <t>Dostop do opreme je v domeni vodje Laboratorija. Kontakt:bozidar.sarler@fs.uni-lj.si</t>
  </si>
  <si>
    <t>Access to equipment is in the domain of the Head of Laboratory. Contact: bozidar.sarler@fs.uni-lj.si</t>
  </si>
  <si>
    <t>CTA anemometer omogoča merjenje lokalne dinamike hitrosti v kapljevinah in plinih.</t>
  </si>
  <si>
    <t>CTA anemometer allows measurements of local velocity dynamics in gases and liquids.</t>
  </si>
  <si>
    <t>CTA anemometer - Fakulteta za strojništvo (uni-lj.si)</t>
  </si>
  <si>
    <t>Božidar Šarler</t>
  </si>
  <si>
    <t>0782-030</t>
  </si>
  <si>
    <t>prof. dr. R. Šturm</t>
  </si>
  <si>
    <t>Sistem za popis integritete površin po mehanski in toplotni obdelavi</t>
  </si>
  <si>
    <t>System for survey of surface integrity after mechanical and thermo processing</t>
  </si>
  <si>
    <t>Ponedeljek - petek,  kadar oprema ni zasedena zaradi vaj. Kontakt:  roman.sturm@fs.uni-lj.si</t>
  </si>
  <si>
    <t>Monday - Friday, when the equipment is available. Contact:  roman.sturm@fs.uni-lj.si</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</si>
  <si>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</si>
  <si>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SEM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</si>
  <si>
    <t>Sistem za popis integritete površin po mehanski in toplotni obdelavi - Fakulteta za strojništvo (uni-lj.si)</t>
  </si>
  <si>
    <t>Roman Šturm</t>
  </si>
  <si>
    <t>Modificiran ekstruder z regulacijo termo-mehanske obremenitve materiala</t>
  </si>
  <si>
    <t>Modificated extrudor with regulation of thermo-mechanical load of material</t>
  </si>
  <si>
    <t>Izposoja možna v skladu z dogovorom, kontakt: cem@fs.uni-lj.si</t>
  </si>
  <si>
    <t>Possible in accordance with the agreement, contact: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</si>
  <si>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</si>
  <si>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</si>
  <si>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Modificiran ekstruder z regulacijo termo-mehanske obremenitve materiala - Fakulteta za strojništvo (uni-lj.si)</t>
  </si>
  <si>
    <t>novo – procesiranje</t>
  </si>
  <si>
    <t>novo – ekstrudor</t>
  </si>
  <si>
    <t>0782-015</t>
  </si>
  <si>
    <t>prof. dr. M. Nagode</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</si>
  <si>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</si>
  <si>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</si>
  <si>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</si>
  <si>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Access to the equipment have industry development center CRV and other partners in the laboratory LAVEK UL-FS, with which we cooperate on joint development and research projects. Contact: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</si>
  <si>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</si>
  <si>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Measurement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</si>
  <si>
    <t>Merilna in računalniška oprema za specialna razvojna vrednotenja - Fakulteta za strojništvo (uni-lj.si)</t>
  </si>
  <si>
    <t>Marko Nagode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</si>
  <si>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</si>
  <si>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</si>
  <si>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</si>
  <si>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</si>
  <si>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Oprema za raziskave in karakterizacijo obrabnih mehanizmov na področju nanotribologije - Fakulteta za strojništvo (uni-lj.si)</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</si>
  <si>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</si>
  <si>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</si>
  <si>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</si>
  <si>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</si>
  <si>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Laserska izvora z opremo - Fakulteta za strojništvo (uni-lj.si)</t>
  </si>
  <si>
    <t xml:space="preserve">Pedagoški proces  </t>
  </si>
  <si>
    <t>0782-009</t>
  </si>
  <si>
    <t>prof. dr. A. Kitanovski/   izr. prof. dr. U. Stritih</t>
  </si>
  <si>
    <t>18580   15163</t>
  </si>
  <si>
    <t>Merilna oprema za merjenje temparaturnih polj (termovizijska kamera)</t>
  </si>
  <si>
    <t>FLIR ThermaCAM S65 -FLIR Systems</t>
  </si>
  <si>
    <t>Možnost izposoje za največ 3 dni. Kontakt: andrej.kitanovski@fs.uni-lj.si in  uros.stritih@fs.uni-lj.si.</t>
  </si>
  <si>
    <t>Possible renting for max. 3 days. Contact:  andrej.kitanovski@fs.uni-lj.si and  uros.stritih@fs.uni-lj.si.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</si>
  <si>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</si>
  <si>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</si>
  <si>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Merilna oprema za merjenje temparaturnih polj (termovizijska kamera) - Fakulteta za strojništvo (uni-lj.si)</t>
  </si>
  <si>
    <t>Andrej Kitanovski,    Uroš Stritih</t>
  </si>
  <si>
    <t>Tlačni senzor s procesno enoto</t>
  </si>
  <si>
    <t>Pressure sensor processing unit</t>
  </si>
  <si>
    <t>Dostop do opreme je v domeni vodje laboratorija. Kontakt:bozidar.sarler@fs.uni-lj.si</t>
  </si>
  <si>
    <t>Access to equipment is in the domain of the head of laboratory. Contact: bozidar.sarler@fs.uni-lj.si</t>
  </si>
  <si>
    <t>Optični senzor omogoča lokalne meritve dinamike tlaka v fluidih.</t>
  </si>
  <si>
    <t>Optical sensor allows local measurements of pressure dynamics in fluids.</t>
  </si>
  <si>
    <t>Tlačni senzor s procesno enoto - Fakulteta za strojništvo (uni-lj.si)</t>
  </si>
  <si>
    <t xml:space="preserve">Sistem za refunkcionalizacijo konstrukcijskih polimerov
</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</si>
  <si>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</si>
  <si>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</si>
  <si>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</si>
  <si>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</si>
  <si>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Sistem za refunkcionalizacijo konstrukcijskih polimerov - Fakulteta za strojništvo (uni-lj.si)</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</si>
  <si>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</si>
  <si>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</si>
  <si>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</si>
  <si>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</si>
  <si>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Naprava za izvajanje prilagojenih triboloških testov - Fakulteta za strojništvo (uni-lj.si)</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</si>
  <si>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</si>
  <si>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</si>
  <si>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</si>
  <si>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</si>
  <si>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Naprava za merjenje debelin "in-situ" mejnih mazalnih filmov v rangu nanometrske skale - Fakulteta za strojništvo (uni-lj.si)</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</si>
  <si>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</si>
  <si>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</si>
  <si>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</si>
  <si>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</si>
  <si>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Sistem za karakterizacijo vedenja časovno-odvisnih materialov na nano in mikro skali (Nanoindenter – sistem za nanoin-dentacijo) - Fakulteta za strojništvo (uni-lj.si)</t>
  </si>
  <si>
    <t>novo – nanoindenter</t>
  </si>
  <si>
    <t>0782-040</t>
  </si>
  <si>
    <t>P2-0392</t>
  </si>
  <si>
    <t>prof. dr. M. Jezeršek</t>
  </si>
  <si>
    <t>Eksperimentalni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</si>
  <si>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</si>
  <si>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</si>
  <si>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</si>
  <si>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</si>
  <si>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</si>
  <si>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Eksperimentalni laserski sistem za mikro-obdelave - Fakulteta za strojništvo (uni-lj.si)</t>
  </si>
  <si>
    <t>Matija Jezeršek</t>
  </si>
  <si>
    <t>Matija Jezeršek, Rok Petkovšek</t>
  </si>
  <si>
    <t xml:space="preserve">Vertikalni rezkalni center - visokohitrostni obdelovalni stroj
</t>
  </si>
  <si>
    <t>High speed milling machine Sodick MC 430L</t>
  </si>
  <si>
    <t>Zunanji uporabniki, ki bi želeli uporabljati kapacitete stoja za izdelavo svojih testnih izdelkov je lahko izdelavo izdelkov na stroju naročijo operaterju v laboratoriju za odrezavnje po dogovoru s predstojnikom in vljavnem ceniku delovne ure stroja in 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</si>
  <si>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</si>
  <si>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</si>
  <si>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</si>
  <si>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Vertikalni rezkalni center - visokohitrostni obdelovalni stroj - Fakulteta za strojništvo (uni-lj.si)</t>
  </si>
  <si>
    <t>L2-50079</t>
  </si>
  <si>
    <t>L2-50059</t>
  </si>
  <si>
    <t>N2-0343</t>
  </si>
  <si>
    <t>Usposabljanje doktorski študij  MR - Luka Kastelic,  Vid Gostiša, Mark Porenta, doktorski študenti</t>
  </si>
  <si>
    <t>0782-037</t>
  </si>
  <si>
    <t>prof. dr. F. Pušavec</t>
  </si>
  <si>
    <t xml:space="preserve">Visokozmogljivi računski sestav  HPCFS
</t>
  </si>
  <si>
    <t>High performance compute cluster HPCFS</t>
  </si>
  <si>
    <t>Zunanji uporabniki, ki bi želeli uporabljati računske kapacitete za svoje namene, lahko le te najamejo po dogovoru in veljavnem ceniku za zunanje uporabnike. Kontakt:
leon.kos@fs.uni-lj.si      (cena je določena za 150 jeder na uro)</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</si>
  <si>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</si>
  <si>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</si>
  <si>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</si>
  <si>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</si>
  <si>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</si>
  <si>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 xml:space="preserve">prof. dr. Jernej Klemenc, dekan </t>
  </si>
  <si>
    <t>*oprema zaradi nadgradnje ni bila v uporabi</t>
  </si>
  <si>
    <t>Programska oprema ANSYS za HPCFS</t>
  </si>
  <si>
    <t>ANSYS simulation software suite for HPCFS</t>
  </si>
  <si>
    <t xml:space="preserve">drugi javni viri       </t>
  </si>
  <si>
    <t>Zunanji uporabniki, ki bi želeli uporabljati računske kapacitete za svoje namene, lahko le te najamejo po dogovoru in veljavnem ceniku za zunanje uporabnike. Kontakt:
leon.kos@fs.uni-lj.si</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</si>
  <si>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</si>
  <si>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</si>
  <si>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</si>
  <si>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</si>
  <si>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</si>
  <si>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</si>
  <si>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</si>
  <si>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</si>
  <si>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</si>
  <si>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Interferometer optični 3D - Fakulteta za strojništvo (uni-lj.si)</t>
  </si>
  <si>
    <t>0782-007</t>
  </si>
  <si>
    <t>P2-0263</t>
  </si>
  <si>
    <t>prof. dr. J Slavič</t>
  </si>
  <si>
    <t>Kalibrator pospeškov z opremo</t>
  </si>
  <si>
    <t>Accelerometer calibrator</t>
  </si>
  <si>
    <t xml:space="preserve">Dostop do opreme je v domeni vodje laboratorija.
Kontakt: janko.slavic@fs.uni-lj.si </t>
  </si>
  <si>
    <t xml:space="preserve">One should send an email to Professor dr. Janko Slavič. Contact: janko.slavic@fs.uni-lj.si </t>
  </si>
  <si>
    <t>Oprema omogoča izvajanje kalibracije pospeškomerov.</t>
  </si>
  <si>
    <t>The equipment allows one to calibrate accelerometers.</t>
  </si>
  <si>
    <t>Kalibrator pospeškov z opremo - Fakulteta za strojništvo (uni-lj.si)</t>
  </si>
  <si>
    <t>Janko Slavič</t>
  </si>
  <si>
    <t>prof. dr.  R.  Petkovšek</t>
  </si>
  <si>
    <t xml:space="preserve">Oprema za nadzor in procesiranja aktivnih optičnih vlaken z ohranjanjem polarizacije
</t>
  </si>
  <si>
    <t>Equipment for control and processing of PM optical fibers</t>
  </si>
  <si>
    <t>Oprema za nadzor in procesiranja aktivnih optičnih vlaken z ohranjanjem polarizacije</t>
  </si>
  <si>
    <t>Equipment for control and processing of PM optical fibers.</t>
  </si>
  <si>
    <t>Oprema za nadzor in procesiranja aktivnih optičnih vlaken z ohranjanjem polarizacije - Fakulteta za strojništvo (uni-lj.si)</t>
  </si>
  <si>
    <t>Laserski sistemi in merilni pribor</t>
  </si>
  <si>
    <t>Laser systems and measurement equipment</t>
  </si>
  <si>
    <t>Paket  16</t>
  </si>
  <si>
    <t>Direktni kontakt s skrbnikom; za vsak primer posebej. Kontakt: edvard.govekar@fs.uni-lj.si</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</si>
  <si>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</si>
  <si>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</si>
  <si>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</si>
  <si>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Laserski sistemi in merilni pribor - Fakulteta za strojništvo (uni-lj.si)</t>
  </si>
  <si>
    <t>0782-024</t>
  </si>
  <si>
    <t>P2-0401</t>
  </si>
  <si>
    <t>prof. dr. T. Katrašnik</t>
  </si>
  <si>
    <t>PEMS sistem</t>
  </si>
  <si>
    <t>Portable emission measurement system</t>
  </si>
  <si>
    <t>drugi javni viri, tržni viri</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</si>
  <si>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</si>
  <si>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</si>
  <si>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</si>
  <si>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</si>
  <si>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PEMS sistem - Fakulteta za strojništvo (uni-lj.si)</t>
  </si>
  <si>
    <t>Tomaž Katrašnik</t>
  </si>
  <si>
    <t>V2-2134</t>
  </si>
  <si>
    <t>CALIPSO</t>
  </si>
  <si>
    <t>Usposabljanje MR Žiga Rosec</t>
  </si>
  <si>
    <t>Phoster</t>
  </si>
  <si>
    <t>3D tiskalnik ProJet 3510 SD</t>
  </si>
  <si>
    <t>3D printer ProJet 3510 SD</t>
  </si>
  <si>
    <t>Stroja ne morejo uporabljati posamezniki, lahko pa vsak naroči izdelke iz stroja. Kontakt: franci.pusavec@fs.uni-lj.si</t>
  </si>
  <si>
    <t>The machine can not be used by individuals, but you can order any product from the machine. Contact: franci.pusavec@fs.uni-lj.si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</si>
  <si>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</si>
  <si>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</si>
  <si>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3D tiskalnik ProJet 3510 SD - Fakulteta za strojništvo (uni-lj.si)</t>
  </si>
  <si>
    <t>Usposabljanje MR Luka Kastelic, Deepa Kareepadath Santhos, Vid Gostiša, doktorski študenti</t>
  </si>
  <si>
    <t xml:space="preserve">Sistem za analizo hitrih dogodkov pri prenosu toplote in snovi v vidnem in v infrardečem spektru
</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</si>
  <si>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</si>
  <si>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</si>
  <si>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</si>
  <si>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</si>
  <si>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</si>
  <si>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Sistem za analizo hitrih dogodkov pri prenosu toplote in snovi v infrardečem spektru - Fakulteta za strojništvo (uni-lj.si)</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</si>
  <si>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</si>
  <si>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</si>
  <si>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</si>
  <si>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</si>
  <si>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</si>
  <si>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</si>
  <si>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Vrstični elektronski mikroskop (SEM) - z delovanjem pri nizkem vakuumu (LV-SEM) in EDS analizatorjem, z možnostjo analize z oljem kontaminiranih in neprevodnih vzorcev - Fakulteta za strojništvo (uni-lj.si)</t>
  </si>
  <si>
    <t xml:space="preserve">Optični brezkontaktni 3D mikroskop
</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</si>
  <si>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</si>
  <si>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</si>
  <si>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</si>
  <si>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</si>
  <si>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</si>
  <si>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Optični brezkontaktni 3D mikroskop - Fakulteta za strojništvo (uni-lj.si)</t>
  </si>
  <si>
    <t xml:space="preserve">Usposabljanje doktorski študij  MR Luka Kastelic,  Vid Gostiša, Mark Porenta, doktorski študenti  </t>
  </si>
  <si>
    <t xml:space="preserve">Visokoločljiva hitra kamera za raziskave laserskih procesov, kavitacije in deformacij
</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</si>
  <si>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</si>
  <si>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</si>
  <si>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</si>
  <si>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</si>
  <si>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</si>
  <si>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Visokoločljiva hitra kamera za raziskave laserskih procesov, kavitacije in deformacij - Fakulteta za strojništvo (uni-lj.si)</t>
  </si>
  <si>
    <t>Pikosekundni vlakenski laser s spremenljivo dolžino bliskov za optodinamske mikroobdelave</t>
  </si>
  <si>
    <t>Picosecond fibre laser with adjustable pulse duration for optodynamic microprocessing</t>
  </si>
  <si>
    <t>Paket 16
nadgradnja v l. 2021 za 3.172,31 EUR</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</si>
  <si>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</si>
  <si>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</si>
  <si>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</si>
  <si>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Purchased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</si>
  <si>
    <t>Pikosekundni vlakenski laser s spremenljivo dolžino bliskov za optodinamske mikroobdelave - Fakulteta za strojništvo (uni-lj.si)</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</si>
  <si>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</si>
  <si>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</si>
  <si>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</si>
  <si>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</si>
  <si>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</si>
  <si>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</si>
  <si>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XRD System za merjenje zaostalih napetosti in zaostalega avstenita - Fakulteta za strojništvo (uni-lj.si)</t>
  </si>
  <si>
    <t>asist. dr. A. Jeromen</t>
  </si>
  <si>
    <t>Digitalni optični mikroskop z zajemom topografije</t>
  </si>
  <si>
    <t>Digital optical microscope with capture of topography</t>
  </si>
  <si>
    <t>Dostop je mogoč po predhodnem dogovoru. Kontakt: andrej.jeromen@fs.uni-lj.si</t>
  </si>
  <si>
    <t>Access is possible upon prior arrangement. Contact: andrej.jeromen@fs.uni-lj.si</t>
  </si>
  <si>
    <t>Digitalni optični mikroskop je namenjen opazovanju in slikanju vzorcev s pomočjo vidne svetlobe. Omogoča razpon povečav 0,1-2000x, različne vrste osvetlitve ter nagib glave. 3D motorizacija mizice in programska oprema omogočata samodejno sestavljanje slik, 3D meritve vzorcev ter analizo velikosti delcev.</t>
  </si>
  <si>
    <t>The digital optical microscope is intended for observation and imaging of samples by means of visible light. It provides a magnification range of 0.1-2000x, different types of illumination, and tilting of the head. 3D motorized table and software allow automated image stitching, 3D sample measurements, and grain size analysis.</t>
  </si>
  <si>
    <t>Digitalni optični mikroskop z zajemom topografije - Fakulteta za strojništvo (uni-lj.si)</t>
  </si>
  <si>
    <t xml:space="preserve">P2-0241      P2-0266        P2-0248       P2-0270       </t>
  </si>
  <si>
    <t>Edvard Govekar Franci Pušavec  Niko Herakovič   Rok Petkovšek</t>
  </si>
  <si>
    <t>Damjan Klobčar  Tomaž Pepelnjak   Joško Valentinčič</t>
  </si>
  <si>
    <t>J7-4693</t>
  </si>
  <si>
    <t xml:space="preserve">Nadgradnja MTS 100 kN sistema z enoosnim 25 kN servo-pulzirnim preskuševališčem
</t>
  </si>
  <si>
    <t>Upgrade of the MTS 100 kN testing machine with the uniaxial 25 kN servo-pulsating testing machine</t>
  </si>
  <si>
    <t>Oprema se uporablja za lastne raziskave. Oprema je na voljo tudi za zunanje narocnike. Cena za storitve se za vsakega narocnika dogovori individualno glede na zahteve narocnika in potrebno opremo. Kontaktna oseba za izdelavo ponudbe je prof. Jernej Klemenc.</t>
  </si>
  <si>
    <t>The equipment is used for our R&amp;D. The equipment is also available for external clients. The quote is prepared individually according to requested service and equipment. Inquiries are handled by prof. Jernej Klemenc.</t>
  </si>
  <si>
    <t>Oprema omogoča izvajanje ločenih enoosnih natezno-tlačnih preizkusov gradiv do maksimalne sile +/-100 kN oz. +/-25 kN; statično (natezni test) ali dinamično (malociklično in velikociklično utrujanje). Oprema je pripravljena tudi za preizkuse pri povišanih temperaturah z uporabo temperaturnih komor.</t>
  </si>
  <si>
    <t>The equipment can be used to conduct separate uniaxial tensile-compression tests on material up to max. force +/- 100 kN and +/- 25 kN, respectively; static (tensile test) and dynamic (low cycle and high cycle fatigue tests). The equipment is ready for tests at high temperatures by using the temperature chambers.</t>
  </si>
  <si>
    <t>Nadgradnja MTS 100 kN sistema z enoosnim 25 kN servo-pulzirnim preskuševališčem - Fakulteta za strojništvo (uni-lj.si)</t>
  </si>
  <si>
    <t>10               20</t>
  </si>
  <si>
    <t>Jernej Klemenc</t>
  </si>
  <si>
    <t>Mikroskop na atomsko silo (atomic force microscope, AFM) z možnostjo kvantitativne analize mehanskih lastnosti inženirskih triboloških površin in mejnih filmov</t>
  </si>
  <si>
    <t>Atomic force microscope (AFM) with possibility of quantitative analysis of mechanical properties of tribological surfaces and boundary films</t>
  </si>
  <si>
    <t>Nova pridobitev laboratorija je mikroskop na atomsko silo (AFM) MFP 3D Origin, Asylum Research, Oxford Instruments. Ena izmed glavnih prednosti novega mikroskopa je možnost kvantitativnega vrednotenja mehanskih in triboloških lastnosti površin ter mejnih filmov, kot so elastičnost, dušenje, togost, trenje, disipacija energije, itd. Prav te lastnosti mejnih filmov imajo bistven pomen pri novejših triboloških študijah in omogočajo nov razvoj zelenih tehnologij mazanja, ki uporabljajo nove aditive in tvorijo filme, ki so običajno šibkejši, zato je kvantitativna primerjava med njimi ključnega pomena.</t>
  </si>
  <si>
    <t>We have recently purchased a new atomic force microscope (AFM) MFP 3D Origin, Asylum Research, Oxford Instruments. One of the main advantages of the new AFM is quantitative evaluation of the mechanical and tribological properties of surfaces and boundary films, such as for instance elasticity, damping, stiffness, friction, energy dissipation, etc. These properties of the boundary films are essential for newer tribological studies and allow for the new development of green lubrication technologies that use new additives and form films that are usually weaker, therefore quantitative comparison between them is crucial.</t>
  </si>
  <si>
    <t>Mikroskop na atomsko silo (atomic force microscope, AFM) z možnostjo kvantitativne analize mehanskih lastnosti inženirskih triboloških površin in mejnih filmov - Fakulteta za strojništvo (uni-lj.si)</t>
  </si>
  <si>
    <t>0782-009 </t>
  </si>
  <si>
    <t>prof. dr. A. Kitanovski</t>
  </si>
  <si>
    <t xml:space="preserve">Modularni raziskovalni hladilni sistem </t>
  </si>
  <si>
    <t>Modular research refrigerator system</t>
  </si>
  <si>
    <t>Oprema je na voljo po dogovoru z vodjo laboratorija. Opremo je možno najeti skupaj z operaterjem. Kontakt: andrej.kitanovski@fs.uni-lj.si</t>
  </si>
  <si>
    <t>Equipment is available by arrangement with the head of the laboratory. The equipment can be rented together with the operator. Contact: andrej.kitanovski@fs.uni-lj.si</t>
  </si>
  <si>
    <t>Ta sistem omogoča merjenje dinamičnih lastnosti parno-kompresijskih ciklov. Pri tem je možna enostavna menjava komponent, za namene parametričnih analiz.</t>
  </si>
  <si>
    <t>This system enables dynamic measurements of vapor-compression cycles. The components can be easily replaced to allow for parametric analyses.</t>
  </si>
  <si>
    <t>Modularni raziskovalni hladilni sistem - Fakulteta za strojništvo (uni-lj.si)</t>
  </si>
  <si>
    <t>Andrej Kitanovski</t>
  </si>
  <si>
    <t>0782-033</t>
  </si>
  <si>
    <t>P2-0422 </t>
  </si>
  <si>
    <t>prof. dr. M. Dular</t>
  </si>
  <si>
    <t>Stereo vizualizacijski sistem za analizo visokofrekvenčnih pojavov s področja dinamike tekočin</t>
  </si>
  <si>
    <t>Stereo visualization system for analysis of high frequency phenomena in fluid dynamics</t>
  </si>
  <si>
    <t>Peket 17</t>
  </si>
  <si>
    <t>Sistem se nahaja v stari stavbi v sobi S/I-60b.Telefonska številka sobe je 723. Sistem je potrebno rezervirati najmanj en teden prej pri ales.malnersic@fs.uni-lj.si.</t>
  </si>
  <si>
    <t>System is located in old building in room S/I-60b. Telepohone number of the room is 723. System can be reserved at least one week prior with ales.malnersic@fs.uni-lj.si.</t>
  </si>
  <si>
    <t>Sistem sestavljati dve hitri kameri Photron Mini UX100. Ena je monokromatska, druga pa barvna. Programska oprema je brezplačna in je dosegljiva na strani proizvajalca.</t>
  </si>
  <si>
    <t>The system consists of two high-speed Photron Mini UX100 cameras. One is monochromatic and the other is color. The software is free of charge and is available on the manufacturer's site.</t>
  </si>
  <si>
    <t>Stereo vizualizacijski sistem za analizo visokofrekvenčnih pojavov s področja dinamike tekočin - Fakulteta za strojništvo (uni-lj.si)</t>
  </si>
  <si>
    <t>Matevž Dular</t>
  </si>
  <si>
    <t>Marko Hočevar, Matevž Dular</t>
  </si>
  <si>
    <t>Martin Petkovšek</t>
  </si>
  <si>
    <t>CABUM</t>
  </si>
  <si>
    <t>Usposabljanje doktorski študij  MR Žan Boček</t>
  </si>
  <si>
    <t>H-HOPE</t>
  </si>
  <si>
    <t>Marko Hočevar</t>
  </si>
  <si>
    <t>Vlakenski laser visokih moči z nadzorom in upravljanjem procesnih parametrov v realnem času</t>
  </si>
  <si>
    <t>High-power fiber laser with real-time control of process parameters</t>
  </si>
  <si>
    <t>Oprema je dostopna v laboratoriju LASTEH po predhodnem dogovoru s skrbnikom opreme. Kontakt: matija.jezersek@fs.uni-lj.si</t>
  </si>
  <si>
    <t>Equipment is available in the laboratory LASTEH by prior arrangement with the administrator of the equipment. Contact: matija.jezersek@fs.uni-lj.si</t>
  </si>
  <si>
    <t>Laser je namenjen raziskavam laserskih obdelovalnih procesov, kjer se zahteva visoka kontinuirna moč do 3 kW in sprotna kontrola parametrov.</t>
  </si>
  <si>
    <t>The laser is intended for research of laser machining processes, where high continuous power up to 3 kW and real-time control are required.</t>
  </si>
  <si>
    <t>Vlakenski laser visokih moči z nadzorom in upravljanjem procesnih parametrov v realnem času - Fakulteta za strojništvo (uni-lj.si)</t>
  </si>
  <si>
    <t>0782-031</t>
  </si>
  <si>
    <t>izr. prof. dr. J. Kutin</t>
  </si>
  <si>
    <t>Laserski Dopplerjev merilni sistem za merjenje hitrosti zraka</t>
  </si>
  <si>
    <t>Laser DSoppler Anemometer</t>
  </si>
  <si>
    <t>Oprema je na voljo po dogovoru z vodjo laboratorija. Opremo je možno najeti skupaj z operaterjem. Kontakt: joze.kutin@fs.uni-lj.si.</t>
  </si>
  <si>
    <t>Equipment is available by arrangement with the head of the laboratory. The equipment can be rented only with the operator. Contact: joze.kutin@fs.uni-lj.si.</t>
  </si>
  <si>
    <t xml:space="preserve">Merilni sistem je sestavljen iz dvo-komponentnega LDA merilnika, pozicionirnega sistema in pripadajoče programske opreme. Merilni sistem omogoča merjenje hitrosti zraka v vetrovniku z zaprto merilno sekcijo. Laserski merilnik je moči 150 mW. </t>
  </si>
  <si>
    <t>The measuring equipment consists of two-component LDA, traverse system and software. It enables measurements of air velocity in  the  wind tunnel with closed measuring section. LDA probe power is 150 mW.</t>
  </si>
  <si>
    <t>Laserski Dopplerjev merilni sistem za merjenje hitrosti zraka - Fakulteta za strojništvo (uni-lj.si)</t>
  </si>
  <si>
    <t>Akreditirana meroslovna analiza</t>
  </si>
  <si>
    <t>Jože Kutin</t>
  </si>
  <si>
    <t>Naprava za merjenje koncentracije števila delcev v izpušnih plinih vozil v realnem prometnem toku</t>
  </si>
  <si>
    <t>Real-time measurement system for engine exhaust solid particle number concentration</t>
  </si>
  <si>
    <t>Dostop do opreme imajo sodelavci Laboratorija za motorje z notranjim zgorevanjem in elektromobilnost (LICeM) ter ostale strokovno usposobljene osebe ob predhodnem dogovoru z vodjo LICeM. Naprava je shranjena v zakljenjenem in ustrezno varovanjem prostoru.</t>
  </si>
  <si>
    <t>Members of the Laboratory for Internal Combustion Engines and Electromobility (LICeM) and other professionally qualified persons have access to the equipment upon prior agreement with the LICeM leader. The device is stored in a locked and properly secured area.</t>
  </si>
  <si>
    <t>Naprava za merjenje koncentracije števila delcev je naprava za neprekinjeno merjenje števila delcev v vzorcu aerosola, zajetega iz izpušne cevi. Ta naprava je optimizirana za opravljanje izpustov na motorjih z notranjim zgorevanjem v realnem prometnem toku.</t>
  </si>
  <si>
    <t>The particle counter is a continuous particle measurement device which measures the total number of particles present in an aerosol sample, taken from an engine exhaust system. This device is optimized for measurements of internal combustion engines in realworld conditions.</t>
  </si>
  <si>
    <t>Naprava za merjenje koncentracije števila delcev v izpušnih plinih vozil v realnem prometnem toku - Fakulteta za strojništvo (uni-lj.si)</t>
  </si>
  <si>
    <t>4, 32, 46</t>
  </si>
  <si>
    <t>Usposabljanje MR Žiga Rose</t>
  </si>
  <si>
    <t>Visoko prilagodljiv laserski obdelovalni sistem</t>
  </si>
  <si>
    <t>Highly adaptable laser processing system</t>
  </si>
  <si>
    <t>Oprema omogoča preizkušanje novih in obstoječih laserskih virov za aplikacije procesiranja materialov.</t>
  </si>
  <si>
    <t xml:space="preserve">The equipment serves as a test stand for new and existing laser sources for the application of material processing. </t>
  </si>
  <si>
    <t>Visoko prilagodljiv laserski obdelovalni sistem - Fakulteta za strojništvo (uni-lj.si)</t>
  </si>
  <si>
    <t xml:space="preserve">doc. dr. L. Slemenik Perše  </t>
  </si>
  <si>
    <t>Reometrski sistem</t>
  </si>
  <si>
    <t>Modular compact rheometer</t>
  </si>
  <si>
    <t>ARIS</t>
  </si>
  <si>
    <t>Dostop do opreme je možen preko skrbnika. Kontakt: lidija.slemenik.perse@fs.uni-lj.si</t>
  </si>
  <si>
    <t>Access to the equipment is possible through the administrator. Contact: lidija.slemenik.perse@fs.uni-lj.si</t>
  </si>
  <si>
    <t xml:space="preserve">Karakterizacija  tekočih, poltrdnih in trdnih materialov; določitev obnašanja materialov pod vplivom zunanje obremenitve </t>
  </si>
  <si>
    <t>Characterization of liquid, semi-solid and solid materials; determination of materials behaviour under external load</t>
  </si>
  <si>
    <t>Reometrski sistem - Fakulteta za strojništvo (uni-lj.si)</t>
  </si>
  <si>
    <t>izr. prof. dr. F.  Majdič</t>
  </si>
  <si>
    <t>Diagnostična oprema za hidravlično olje</t>
  </si>
  <si>
    <t>Diagnostic equipment for hydraulic oil</t>
  </si>
  <si>
    <t>Oprema je dostopna v laboratoriju in je na razpolago večim souporabnikom pod nadzorom usposobljenega člana raziskovalne skupine. Kontakt: franc.majdic@fs.uni-lj.si</t>
  </si>
  <si>
    <t>The equipment is available in the laboratory and is available to several users under the supervision of a qualified member of the research group. Contact: franc.majdic@fs.uni-lj.si</t>
  </si>
  <si>
    <t>Oprema je namenjena diagnostiki hidravličnega olja (čistoča).</t>
  </si>
  <si>
    <t>Equipment is used for diagnostics of hydraulic oil (cleanliness).</t>
  </si>
  <si>
    <t>Diagnostična oprema za hidravlično olje - Fakulteta za strojništvo (uni-lj.si)</t>
  </si>
  <si>
    <t>Pedagoški proces, ind.</t>
  </si>
  <si>
    <t>Visoko-tog, visoko-precizen in visoko-hitrostni vertikalni obdelovalni center s 5 simultanimi obdelovalnimi osmi</t>
  </si>
  <si>
    <t>High-rigidity, high-precision and high-speed productive CNC center with 5 machining axis</t>
  </si>
  <si>
    <t>Dostop se skoordinira z vodjem laboratorija za odrezavnaje: franci.pusavec@fs.uni-lj.si</t>
  </si>
  <si>
    <t xml:space="preserve">For availability should be arranged with the head of the Laboratory for machining: franci.pusavec@fs.uni-lj.si </t>
  </si>
  <si>
    <t>Obdelovlani center je namenjen za raziskave na področju procesa frezanja</t>
  </si>
  <si>
    <t>Machining center is planned to be used for research purposes related to milling processes</t>
  </si>
  <si>
    <t>Visoko-tog, visoko-precizen in visoko-hitrostni vertikalni obdelovalni center s 5 simultanimi obdelovalnimi osmi - Fakulteta za strojništvo (uni-lj.si)</t>
  </si>
  <si>
    <t>Poletna šola</t>
  </si>
  <si>
    <t xml:space="preserve">Usposabljanje doktorski študij  MR Vid Gostiša, Luka Kastelic, Mark Porenta, doktorski študenti  </t>
  </si>
  <si>
    <t>0782-018</t>
  </si>
  <si>
    <t>P2-0109</t>
  </si>
  <si>
    <t>izr. prof. dr. R.  Kunc</t>
  </si>
  <si>
    <t>Preizkuševališče Virtual</t>
  </si>
  <si>
    <t>Sled test device VIRTUAL</t>
  </si>
  <si>
    <t>Potencialni uporabniki naj za informacije v zvezi z razpoložljivostjo, tahtevami in podporo pri uporabi preizkuševališča kontaktirajo odgovorno osebo na oddelku.</t>
  </si>
  <si>
    <t xml:space="preserve">Potential users should contact the person in charge of the department to be provided with further information regarding availability, requirements and support in using the sled test device. </t>
  </si>
  <si>
    <t xml:space="preserve">Preizkuševališče VIRTUAL je zasnovano za generiranje nadzorovanih pospeškov vozil udeleženih v urbanem prometu. Linearno pomična platforma ima največji pospešek 0.7 g in hod 5 m. Preizkuševališče dopušča uporabo dodatne merilne opreme za meritve dinamičnega odziva človeškega telesa v pogojih, kakršnim so izpostavljeni potniki v vozilih. </t>
  </si>
  <si>
    <t xml:space="preserve">Sled test device VIRTUAL is designed for generating controlled accelerations of vehicles in urban traffic. Linear moving platform has 0.7 g max. acceleration and 5 m max. stroke. The device enables installing additional equipment for measuring human body dynamic response under conditions of vehicle occupant loading.  </t>
  </si>
  <si>
    <t>Preizkuševališče Virtual - Fakulteta za strojništvo (uni-lj.si)</t>
  </si>
  <si>
    <t>Robert Kunc</t>
  </si>
  <si>
    <t>VIRTUAL</t>
  </si>
  <si>
    <t>Simon Krašna</t>
  </si>
  <si>
    <t>0782-020</t>
  </si>
  <si>
    <t>doc. dr. R. Vrabič</t>
  </si>
  <si>
    <t>Kibernetsko-fizični obdelovalni sistem</t>
  </si>
  <si>
    <t>Cyber-physical milling system</t>
  </si>
  <si>
    <t>Za dostop je kontaktna oseba dr. Rok Vrabič, telefonsko 01 4771 753 ali po e-pošti (rok.vrabic@fs.uni-lj.si). Čas dostopa po dogovoru.</t>
  </si>
  <si>
    <t>Contact person is dr. Rok Vrabič, either by phone (00 386 1 4771 753) or by email (rok.vrabic@fs.uni-lj.si). Access details arranged on individual request basis.</t>
  </si>
  <si>
    <t>Oprema je CNC obdelovalni center Cincinnati Milacron, na katerem je bila narejena nadgradnja (retrofit) z najsodobnejšimi pogoni in krmilniki. Oprema omogoča raziskave industrijskega interneta stvari, kibernetsko-fizičnih sistemov, digitalnih dvojčkov in vzdrževanja po stanju.</t>
  </si>
  <si>
    <t>The equipment is a CNC milling centre Cincinnati Milacron, retrofitted with state-of-the-art drives and controllers. The equipment can be used for research of Industrial Internet of Things, Cyber-Physical Systems, Digital Twins, and predictive maintenance.</t>
  </si>
  <si>
    <t>K-6936</t>
  </si>
  <si>
    <t>Kibernetsko-fizični obdelovalni sistem - Fakulteta za strojništvo (uni-lj.si)</t>
  </si>
  <si>
    <t>*v postoku odpisa osnovnega sredstva</t>
  </si>
  <si>
    <t>Polirni stroj Ecoflow 80 AFC</t>
  </si>
  <si>
    <t>Polishing machine tool - AFM Ecoflow 80 AFC</t>
  </si>
  <si>
    <t>Polirni stroj je namenjen za raziskave na širšem področju izboljševanju integritete površin.</t>
  </si>
  <si>
    <t>Polishing machine is planned to be used for research purposes related general surface integrity improvements.</t>
  </si>
  <si>
    <t>Polirni stroj Ecoflow 80 AFC - Fakulteta za strojništvo (uni-lj.si)</t>
  </si>
  <si>
    <t>Usposabljanje MR Luka Kastelic</t>
  </si>
  <si>
    <t>prof. dr. J. Slavič</t>
  </si>
  <si>
    <t>Elektrodinamični stresalnik s kontrolerjem za nadzor ne-Gaussovih processov</t>
  </si>
  <si>
    <t>Electrodynamic shaker with non-Gaussian excitation control</t>
  </si>
  <si>
    <t>Oprema je dostopna v laboratoriju na Fakulteti za strojništvo in je ni mogoče premikati. Z opremo rokuje izučen in izkušen operater. Kontakt vodja laboratorija, prof. dr. Janko Slavič, janko.slavic@fs.uni-lj.si</t>
  </si>
  <si>
    <t>Equipment is locatad at the Faculty of Mechanical Eng. The equipment is handled by an experienced and trained operator. For use, the head of the laboratory should be contacted: Professor dr. Janko Slavič, janko.slavic@fs.uni-lj.si</t>
  </si>
  <si>
    <t>Pospešeni vibracijski test. Raziskave vibracijskega utrujanja.</t>
  </si>
  <si>
    <t>Accelerated vibration tests. Research on vibration fatigue.</t>
  </si>
  <si>
    <t>Elektrodinamični stresalnik s kontrolerjem za nadzor ne-Gaussovih processov - Fakulteta za strojništvo (uni-lj.si)</t>
  </si>
  <si>
    <t>0782-006</t>
  </si>
  <si>
    <t>izr. prof. dr. M. Halilovič</t>
  </si>
  <si>
    <t>Merilni sistem za 360° merjenje deformacij površin objektov na podlagi korelacije digitalnih slik</t>
  </si>
  <si>
    <t>Full-field strain measuring system based on digital image correlation for 360° view</t>
  </si>
  <si>
    <t>Dostop do opreme je možen po dogovoru s skrbnikom.</t>
  </si>
  <si>
    <t>Access to equippment must be agreed with supervisor of the equipment.</t>
  </si>
  <si>
    <t>Optični merilni sistem je namenjen zajemu deformacijskega polja med obremenjevanjem v 360° pogledu, kar je primerno za karakterizacijo mehanskih lastnosti materialov.</t>
  </si>
  <si>
    <t>The optical measuring system is aimed to acquire the deformation field during loading in a 360° view, which is suitable for characterizing the mechanical properties of materials.</t>
  </si>
  <si>
    <t>Merilni sistem za 360° merjenje deformacij površin objektov na podlagi korelacije digitalnih slik - Fakulteta za strojništvo (uni-lj.si)</t>
  </si>
  <si>
    <t>Miroslav Halilovič</t>
  </si>
  <si>
    <t>prof. dr. R.  Šturm</t>
  </si>
  <si>
    <t>VH1202 – Stacionarni merilec trdote</t>
  </si>
  <si>
    <t>Vickers Hardness tester</t>
  </si>
  <si>
    <t>Dostop do opreme je možen po dogovoru s skrbnikom (vloga - ponudba - izvedba).</t>
  </si>
  <si>
    <t>Access to equippment must be agreed with supervisor of the equipment (application - offer-  execution).</t>
  </si>
  <si>
    <t>Merjenje trdote: HV, HK.</t>
  </si>
  <si>
    <t>Hardness measurements: HV, HK.</t>
  </si>
  <si>
    <t>VH1202 – Stacionarni merilec trdote - Fakulteta za strojništvo (uni-lj.si)</t>
  </si>
  <si>
    <t>Modularni raziskovalni sistem za analizo mikrofluidnih toplotnih stikal</t>
  </si>
  <si>
    <t>Modular system for research and analysis of microfluidic thermal switches</t>
  </si>
  <si>
    <t xml:space="preserve">Za dostop do opreme je potrebno najmanj 1 mesec pred potentialno rabo kontaktirati skrbnika opreme na email: andrej.kitanovski@fs.uni-lj.si. </t>
  </si>
  <si>
    <t>To access the equipment it is necessary to send and email at least one month before the potential use, to the following email: andrej.kitanovski@fs.uni-lj.si.</t>
  </si>
  <si>
    <t>Oprema se lahko uporablja za preverjanje zasnove površin z mikro-fluidnim sistemo in oceno nadzora nad omočenjem in ter navezujočih se lastnosti takšne površine.</t>
  </si>
  <si>
    <t>The equipment can be used in verification of the design of microfluid surfaces and the cevaluation of the wetting control and properties of such a surface.</t>
  </si>
  <si>
    <t>Modularni raziskovalni sistem za analizo mikrofluidnih toplotnih stikal - Fakulteta za strojništvo (uni-lj.si)</t>
  </si>
  <si>
    <t>Naprava za merjenje trenja in 3D porazdelitve debelin elasto-hidrodinamičnih filmov v mikrometrskem območju</t>
  </si>
  <si>
    <t>Device for measurement of ultra-thin lubricating film and friction in elasto-hydrodynamic contact</t>
  </si>
  <si>
    <t xml:space="preserve">Equipment is available in the Laboratory TINT for faculty staff and other laboratory partners. Reservation of the eqipment and a qualified member of the research group is mandatory at least one week in advance. Contact: mitjan.kalin@tint.fs.uni-lj.si   </t>
  </si>
  <si>
    <t>Merjenje trenja in debeline mazalnega filma v elastohidrodinamičnem kontaktu.</t>
  </si>
  <si>
    <t>Measurement of friction and lubricating film in the electrohydrodynamic contacts.</t>
  </si>
  <si>
    <t>Naprava za merjenje trenja in 3D porazdelitve debelin elasto-hidrodinamičnih filmov v mikrometrskem območju - Fakulteta za strojništvo (uni-lj.si)</t>
  </si>
  <si>
    <t>Pametni sistem nadzora izdelovalnega procesa, ki združuje podsisteme: diagnostično orodje odrezovalnega procesa, sistem diagnostike obremenitev obdelovalnega stroja, merilni sistem dimenzijske natančnosti končnih izdelkov s povratno zanko na odrezovalni/obdelovalni proces, ter fluorescenčna kamera za diagnostiko čistosti izdelkov</t>
  </si>
  <si>
    <t>Smart system for control of production process that combines following subsystems: machining process diagnostic tool, system for tracking the  machine tool loads, measurement system of produced aprts with feedback to the production/machining process, and fluorescence camera for cleanliness evaluation</t>
  </si>
  <si>
    <t>Oprema je dostopna po predhodnem 
dogovoru s predstojnikom katerdre
za management obdelovalnih tehnologij,
Fakultetaza strojništvo, Univeza v Ljubljani.</t>
  </si>
  <si>
    <t>The equipment is available based
on the agreement with the head
of Department for management
of manufacturing technologies</t>
  </si>
  <si>
    <t>Naprava je prigrajena na obdelovalni center Doosan NX6500 (razen kamere, ki je lahko širše uporabna) in je namenjena za sprotno in celostno spremljanje izdelovalnega procesa, stroja in izdelka, vključno s povratno zanko.</t>
  </si>
  <si>
    <t>Device is installed on the machining center Doosan NX6500 (in case of camere it can be used also for other more general applications), and is used for inline and complete monitoring of manufacturing process, machine tool and product, including the feedback loop.</t>
  </si>
  <si>
    <t>Pametni sistem nadzora izdelovalnega procesa - Fakulteta za strojništvo (uni-lj.si)</t>
  </si>
  <si>
    <t xml:space="preserve">Usposabljanje doktorski študij  MR - Luka Kastelic, Vid Gostiša, Mark Porenta, doktorski študenti  </t>
  </si>
  <si>
    <t>0782-041</t>
  </si>
  <si>
    <t>prof. dr. P. Podržaj</t>
  </si>
  <si>
    <t>Oprema za raziskave distribuiranega vodenja naprednih proizvodnih sistemov</t>
  </si>
  <si>
    <t>Equipment for research of distributed control of advanced production systems</t>
  </si>
  <si>
    <t>Po  dogovoru s predstojnikom laboratorija.</t>
  </si>
  <si>
    <t>By prior agreement with the head of the lab.</t>
  </si>
  <si>
    <t>Oprema je skupek elementov (dva industrijska robota, mobilni robot, PLK, industrijski računalnik in več nadzornih kamer), ki omogočajo raziskave distribuiranega vodenja naprednih proizvodnih sistemov.</t>
  </si>
  <si>
    <t>The equipment is a set of elements (two industrial robots, mobile robot, PLC, industrial computer and several monitoring cameras)which enable the research of a distributed control of advanced production systems.</t>
  </si>
  <si>
    <t>Oprema za raziskave distribuiranega vodenja naprednih proizvodnih sistemov - Fakulteta za strojništvo (uni-lj.si)</t>
  </si>
  <si>
    <t>Primož Podržaj</t>
  </si>
  <si>
    <t>Multifunkcionalni merilni sistem za določanje časovno in frekvenčno odvisnih mehanskih lastnosti polimerov in kompozitov</t>
  </si>
  <si>
    <t>Multifunctional measuring system for determination of time and frequency dependent mechanical properties of polymers and composites</t>
  </si>
  <si>
    <t>Karakterizacija  tekočih, poltrdnih in trdnih materialov; določitev mehanskih lastnosti različnih materialov pod vplivom zunanje obremenitve.</t>
  </si>
  <si>
    <t>Characterization of liquid, semi-solid and solid materials; determination of mechanical properties of materials under external load.</t>
  </si>
  <si>
    <t>Multifunkcionalni merilni sistem za določanje časovno in frekvenčno odvisnih mehanskih lastnosti polimerov in kompozitov - Fakulteta za strojništvo (uni-lj.si)</t>
  </si>
  <si>
    <t>Sistem za spremljanje nestacionarnih procesov pri prenosu toplote in snovi z infrardečo hitrotekočo kamero</t>
  </si>
  <si>
    <t>System for observation of transient heat and mass transfer phenomena</t>
  </si>
  <si>
    <t>Paket 17
nadgradnja v l. 2021 v višini 8.615,00 EUR</t>
  </si>
  <si>
    <t>Dostop do opreme je možen s predhodno najavo pri skrbniku opreme. Glede konfiguracije opreme je potreben dogovor vsaj 1 teden pred izvedbo meritev oz. dostopa. Med uporabo mora biti prisoten skrbnik oz. pooblaščena oseba, ki tudi rokuje s sistemom. Oprema se uporablja v dvournih časovnih blokih med 7.00-17.00.</t>
  </si>
  <si>
    <t>Access to the equipment is possible through prior notice to the equipment administrator. Configuration of the equipment needs to be agreed upon at least 1 week before performing measurements/accessing the equipment. During the equipment usage, the administrator or another authorized person needs to be present and also serves as the equipment operator. The equipment can be used in 2 hour blocks between 7.00 and 17.00.</t>
  </si>
  <si>
    <t>Oprema je namenjena spremljanju pojavov na področju prenosa toplote in snovi s poudarkom na fenomenih fazne spremembe. Poudarek je na visokohitrostnem spremljanju nestacionarnih pojavov z visoko krajevno resolucijo. Glede na fizikalni mehanizem opazovanja je potrebno prilagoditi zasnovo eksperimenta oz. konfiguracijo opazovanega pojava, kar je potrebno uskladiti s skrbnikom sistema.</t>
  </si>
  <si>
    <t>The equipment is intended for observation of phenomena in the field of heat and mass transfer with an emphasis on the phase-change phenomena. The emphasis is on high-speed monitoring of transient phenomena with high spatial resolution. According to the physical mechanism of observation, it is necessary to adjust the design of the experiment and the configuration of the observed phenomenon, which needs to be coordinated with the system administrator.</t>
  </si>
  <si>
    <t>Sistem za spremljanje nestacionarnih procesov pri prenosu toplote in snovi z infrardečo hitrotekočo kamero - Fakulteta za strojništvo (uni-lj.si)</t>
  </si>
  <si>
    <t>3        3      3</t>
  </si>
  <si>
    <t>3     4      4</t>
  </si>
  <si>
    <t>3       1        7</t>
  </si>
  <si>
    <t>doc. dr. V. Agrež</t>
  </si>
  <si>
    <t xml:space="preserve">Laserski sistem za raziskave dielektričnega preboja v vodi </t>
  </si>
  <si>
    <t>Laser system for dielectric breakdown research</t>
  </si>
  <si>
    <t>Access to the equipment is in the domain of the head of the laboratory. Contact rok.petkovsek@fs.uni-lj.si</t>
  </si>
  <si>
    <t>Oprema omogoča raziskave dielektričnega preboja v vodi in spremljajoče kavitacije.</t>
  </si>
  <si>
    <t>The equipment serves for conducting research on dielectric breakdown in water and accompanying cavitation.</t>
  </si>
  <si>
    <t>Laserski sistem za raziskave dielektričnega preboja v vodi - Fakulteta za strojništvo (uni-lj.si)</t>
  </si>
  <si>
    <t>izr. prof. dr. D. Klobčar</t>
  </si>
  <si>
    <t>Oprema za nadgradnjo robotskega sistema v napredni 3D tiskalnik kovin</t>
  </si>
  <si>
    <t>2021 nadgradnja 2022</t>
  </si>
  <si>
    <t>Quipment for upgrading robotic system into advanced 3D metal printer</t>
  </si>
  <si>
    <t>Paket 19         Paket 20 (nadgradnja)</t>
  </si>
  <si>
    <t xml:space="preserve">Dostop do opreme je mogoč s kontaktom na naslednji e-mail: lavarlab@fs.uni-lj.si. Za uporabo opreme je potreben izkušen operater. </t>
  </si>
  <si>
    <t>Access to the equipment is possible by contacting the following e-mail: lavarlab@fs.uni-lj.si. An experienced operator is required to operate the equipment.</t>
  </si>
  <si>
    <t>Oprema je namenjena 3D oblikovnemu obločnemu navarjanju z žico, toplotni obdelavi izdelkov, ter obdelavi podatkov.</t>
  </si>
  <si>
    <t>The equipment is intended for Wire Arc Additive Manufacturing, heat treatment of materials, and data processing.</t>
  </si>
  <si>
    <t>Oprema za nadgradnjo robotskega sistema v napredni 3D tiskalnik kovin - Fakulteta za strojništvo (uni-lj.si)</t>
  </si>
  <si>
    <t>6        1</t>
  </si>
  <si>
    <t>3     4</t>
  </si>
  <si>
    <t>4        1</t>
  </si>
  <si>
    <t>46        38</t>
  </si>
  <si>
    <t>155, 66</t>
  </si>
  <si>
    <t xml:space="preserve">Damjan Klobčar </t>
  </si>
  <si>
    <t>Usposabljanje MR Mirza Imširovič in doktorski študenti</t>
  </si>
  <si>
    <t xml:space="preserve">prof. dr. E. Govekar /       asist. dr. A. Jeromen </t>
  </si>
  <si>
    <t xml:space="preserve">8782      20270 </t>
  </si>
  <si>
    <t>Po predhodnem dogovoru na naslov edvard.govekar@fs.uni-lj.si. Brez posebnih časovnih omejitev.</t>
  </si>
  <si>
    <t>By contact in advance to edvard.govekar@fs.uni-lj.si. No specific time constraints.</t>
  </si>
  <si>
    <t>Sistem je namenjen 3D tiskanju kosov do velikosti 300x300x300 mm3 s tehnologijo SLM iz naslednjih kovinskih materialov: nerjavno jeklo 316L (1.4404), orodno jeklo MS1 (1.2709), aluminijeva zlitina AlSi10Mg (3.2381) in titanova zlitina Ti6Al4V (3.7165). Sistem dopolnjuje namenska programska oprema za optimizacijo parametrov 3D tiskanja.</t>
  </si>
  <si>
    <t>The system is used for 3D printing objects up to a size of 300x300x300 mm3 using SLM technology and the following metallic materials: 316L stainless steel (1.4404), MS1 tool steel (1.2709), AlSi10Mg aluminum alloy (3.2381) and Ti6Al4V titanium alloy (3.7165). The system is complemented by specialized software for optimization of 3D printing parameters.</t>
  </si>
  <si>
    <t>Sistem za 3D tisk s selektivnim laserskim pretaljevanjem kovinskega prahu - Fakulteta za strojništvo (uni-lj.si)</t>
  </si>
  <si>
    <t xml:space="preserve">Edvard Govekar </t>
  </si>
  <si>
    <t>SEAMAC</t>
  </si>
  <si>
    <t xml:space="preserve">Sistem za raziskave in analizo NIR in SWIR vlakenskih laserjev </t>
  </si>
  <si>
    <t>System for research and analysis of NIR and SWIR fiber lasers</t>
  </si>
  <si>
    <t>Raziskovalna oprema predstavlja testno razvojne zmogljivosti za nove tipe vlakenski laserjev visokih moči, v območju NIR in SWIR valovnih dolžin. Omogoča analizo vpliva, ki ga imajo posamezne laserske komponente na časovno in prostorsko obliko laserskega žarka.</t>
  </si>
  <si>
    <t>The research equipment represents test development capabilities for new types of high power fiber lasers, in the range of NIR and SWIR wavelengths. It enables the analysis of the influence of individual laser components on the temporal and spatial shape of the laser beam.</t>
  </si>
  <si>
    <t>Sistem za raziskave in analizo NIR in SWIR vlakenskih laserjev - Fakulteta za strojništvo (uni-lj.si)</t>
  </si>
  <si>
    <t>Hitra termokamera</t>
  </si>
  <si>
    <t>High-Speed IR camera</t>
  </si>
  <si>
    <t>Oprema je dostopna v laboratoriju na Fakulteti za strojništvo. Z opremo rokuje izučen in izkušen operater. Kontakt vodja laboratorija, prof. dr. Janko Slavič, janko.slavic@fs.uni-lj.si.</t>
  </si>
  <si>
    <t>Equipment is locatad at the Faculty of Mechanical Eng. The equipment is handled by an experienced and trained operator. For use, the head of the laboratory should be contacted:  Professor dr. Janko Slavič, janko.slavic@fs.uni-lj.si</t>
  </si>
  <si>
    <t>Merjenje hitrih termičnih pojavov.</t>
  </si>
  <si>
    <t>The high-speed camera can be used for analyzing thermodynamic events, as in ballistics, combustion or experimental mechanics experiments.</t>
  </si>
  <si>
    <t>Hitra termokamera - Fakulteta za strojništvo (uni-lj.si)</t>
  </si>
  <si>
    <t>izr. prof. dr. R. Kunc</t>
  </si>
  <si>
    <t>Statično in dinamično preizkuševališče Step Engineering UD08     -         nadgradnja  (Večkamerni sistem za digitalno korelacijo slik za prostorsko merjenje pomikov in deformacij vzorcev kompleksnih oblik)</t>
  </si>
  <si>
    <t>2021       nadgradnja  2023   nadgradnja  2025</t>
  </si>
  <si>
    <t xml:space="preserve">Universal uniaxial static and dynamic testing equipment  Step Engineering UD08 - Upgrade  (Multicamera Digital Image Correlation System for Spatial Measurement of Displacements and Deformations of Complex-Shaped Samples) </t>
  </si>
  <si>
    <t xml:space="preserve">Paket 19        nadgradnja Paket 21  nadgradnja Paket 23 </t>
  </si>
  <si>
    <t>Potencialni uporabniki naj za informacije v zvezi z razpoložljivostjo, zahtevami in podporo pri uporabi preizkuševališča kontaktirajo odgovorno osebo na oddelku.</t>
  </si>
  <si>
    <t>Potential users should contact the responsible person in the department for information regarding availability, requirements and support in using the testing facility.</t>
  </si>
  <si>
    <t>Oprema omogoča izvajanje monotoni in dinamičnih enoosnih natezno-tlačnih preizkusov gradiv do maksimalne dinamične sile +/-20 kN oz. +/-14 kN statično, pri frekvenci do 100 Hz in maksimalni hitrosti pomika 1 m/s. Zaznavanje deformacij je mogoče preko mehanskega clip-on ekstensometra ali 3D DIC sistema za merjenje prostorskih deformacijskih polj. Oprema omogoča zagotavljanje okolijskih pogojev ( temperatura od -60°C do + 195°C ter vlaga (do 10% RH do 90%RH).</t>
  </si>
  <si>
    <t>The equipment enables the performance of monotonic and dynamic uniaxial tension-compression tests of materials up to a maximum dynamic force of +/-20 kN or +/-14 kN static, at a frequency of up to 100 Hz and a maximum travel speed of 1 m/s. Detection of deformations is possible via a mechanical clip-on extensometer or a 3D DIC system for measuring spatial deformation fields. The equipment enables the provision of environmental conditions (temperature from -60°C to + 195°C and humidity (up to 10% RH to 90% RH).</t>
  </si>
  <si>
    <t>Statično in dinamično preizkuševališče Step Engineering UD08 - Fakulteta za strojništvo (uni-lj.si)</t>
  </si>
  <si>
    <t>ESA SPACECOOL</t>
  </si>
  <si>
    <t>Andrej Žerovnik</t>
  </si>
  <si>
    <t>Metalurški optični mikroskop ZEISS Axioscope 5 z dodatki</t>
  </si>
  <si>
    <t>Optical microscope</t>
  </si>
  <si>
    <t>Optična mikroskopija, povečave 100 - 1000x.</t>
  </si>
  <si>
    <t>Optical microscopy, magnifications 100 - 1000x.</t>
  </si>
  <si>
    <t>Metalurški optični mikroskop ZEISS Axioscope 5 z dodatki - Fakulteta za strojništvo (uni-lj.si)</t>
  </si>
  <si>
    <t>Nano-točkovni konfokalni profilometer z visokoločljivo 3D digitalno mikroskopijo za sub-mikronske analize triboloških površin na realnih inženirskih komponentah</t>
  </si>
  <si>
    <t>Nano-point confocal profilometer with high-resolution 3D digital microscopy for sub-micron analyzes of tribological surfaces on real engineering components</t>
  </si>
  <si>
    <t xml:space="preserve"> Equipment allows non-contact surface analysis of topography measurements and enables scanning of a  profile or entire surface on all types of samples. It allows scanning of a surface within 150μm height difference, with 1μm lateral resolution and 20nm height accuracy.</t>
  </si>
  <si>
    <t>Nano-točkovni konfokalni profilometer z visokoločljivo 3D digitalno mikroskopijo za sub-mikronske analize triboloških površin na realnih inženirskih komponentah - Fakulteta za strojništvo (uni-lj.si)</t>
  </si>
  <si>
    <t>Pulzni dinamični generator tlaka kapljevine</t>
  </si>
  <si>
    <t>Pulse dynamic generator of liquid pressure</t>
  </si>
  <si>
    <t>Oprema je na voljo po dogovoru z vodjo laboratorija. Opremo je možno najeti skupaj z operaterjem. Kontakt: joze.kutin@fs.uni-lj.si</t>
  </si>
  <si>
    <t>Equipment is available by arrangement with the head of the lab. The equipment can be rented only with the operator. Contact: joze.kutin@fs.uni-lj.si</t>
  </si>
  <si>
    <t>Dinamični tlačni generator omogoča generiranje pulznih tlačnih sprememb v kapljevini (olje). V preskusno tlačno komoro je vstavljen premični bat, na katerega deluje pnevmatsko gnan izstrelek (projektil). Oblika pulza je podobna polovici periode sinusnega signala in traja manj kot 2 ms, sistem pa dosega amplitude tlaka do cca. 200 MPa.</t>
  </si>
  <si>
    <t>The dynamic pressure generator enables the generation of pulse pressure changes in the liquid (oil). A movable piston, which is inserted into the test pressure chamber, is driven with a pneumatically driven projectile. The shape of the pulse is similar to half of the period of the sinusoidal signal lasting less than 2 ms, and the system achieves pressure amplitudes of up to approx. 200 MPa.</t>
  </si>
  <si>
    <t>Pulzni dinamični generator tlaka kapljevine - Fakulteta za strojništvo (uni-lj.si)</t>
  </si>
  <si>
    <t>Napredni izdelovalni in testni sistem gorivnih celic</t>
  </si>
  <si>
    <t>Advanced manufacturing and testing system for fuel cells</t>
  </si>
  <si>
    <t>Oprema je dostopna po predhodnem dogovoru s predstojnikom katedre za management obdelovalnih tehnologij, Fakulteta za strojništvo, Univerza v Ljubljani.</t>
  </si>
  <si>
    <t>The equipment is available by prior arrangement with the Head of the Department of Management of Manufacturing Technologies, Faculty of Mechanical Engineering, University of Ljubljana.</t>
  </si>
  <si>
    <t>Sistem ki združuje sistem za napraševanje kovin, napravo za precizno merjenje 3D topografij, ter napravo za testiranje in karakterizacijo gorilnih celic.</t>
  </si>
  <si>
    <t>A system that combines a metal cold spray technology equipment, a device for precise measurement of 3D topographies, and a device for testing and characterization of fuel cells.</t>
  </si>
  <si>
    <t>Napredni izdelovalni in testni sistem gorivnih celic - Fakulteta za strojništvo (uni-lj.si)</t>
  </si>
  <si>
    <t>1/3</t>
  </si>
  <si>
    <t>1/4</t>
  </si>
  <si>
    <t>1/1</t>
  </si>
  <si>
    <t xml:space="preserve">Sistemi s področja strojništva / Mechanical Engineering Facilities </t>
  </si>
  <si>
    <t xml:space="preserve">Usposabljanje MR Luka Kastelic, doktorski študenti  </t>
  </si>
  <si>
    <t>Z2-4471 </t>
  </si>
  <si>
    <t>Damir Grguraš</t>
  </si>
  <si>
    <t xml:space="preserve">doc. dr. L. Slemenik Perše </t>
  </si>
  <si>
    <t>Instrument Discovery DSC 2500 (Diferenčna dinamična kalorimetrija z vgrajenim avtomatskim vzorčevalnikom)</t>
  </si>
  <si>
    <t>Instrument Discovery DSC 2500 (Differential Scanning Calorimeter, with autosampler)</t>
  </si>
  <si>
    <t>Določevanje količine absorbirane ali sproščene toplote pri spremembi strukture materiala, ter temperatura, pri kateri je le ta nastala.</t>
  </si>
  <si>
    <t>Determination of the amount of heat absorbed or released during structural change of material, and the temperature, at which the heat was generated.</t>
  </si>
  <si>
    <t>Instrument Discovery DSC 2500 (Diferenčna dinamična kalorimetrija z vgrajenim avtomatskim vzorčevalnikom) - Fakulteta za strojništvo (uni-lj.si)</t>
  </si>
  <si>
    <t>0782-012</t>
  </si>
  <si>
    <t xml:space="preserve">P2-0248 </t>
  </si>
  <si>
    <t>prof. dr. N. Herakovič</t>
  </si>
  <si>
    <t>Modulna robotizirana montažna linija</t>
  </si>
  <si>
    <t>Modular robotized assembly line</t>
  </si>
  <si>
    <t>ARIS(ARIS delno financiranje v vrednosti 36.143,64)</t>
  </si>
  <si>
    <t xml:space="preserve">Dostop do opreme je v domeni vodje laboratorija. Kontakt: niko.herakovic@fs.uni-lj.si                                        Oprema je na razpolago po predhodnem dogovoru.     </t>
  </si>
  <si>
    <t xml:space="preserve">Access to equipment is in the domain head of the laboratory. Contact: niko.herakovic@fs.uni-lj.si                               Equipment is available with preliminary arrangement.      </t>
  </si>
  <si>
    <t xml:space="preserve">Oprema se uporablja za raziskave fleksibilnosti in agilnosti montažnih in strežnih sistemov v konceptu pametne tovarne, računanja na robu, komunikacijskih protokolov in prenosa podatkov. </t>
  </si>
  <si>
    <t xml:space="preserve">The equipment is used to research the flexibility and agility of assembly and handling systems in the concept of smart factory, edge computing, communication protocols and data transmission. </t>
  </si>
  <si>
    <t>Modulna robotizirana montažna linija - Fakulteta za strojništvo (uni-lj.si)</t>
  </si>
  <si>
    <t>P2-0248</t>
  </si>
  <si>
    <t>Niko Herakovič</t>
  </si>
  <si>
    <t>Strežnik supermicro SYS-1029TP-DTR</t>
  </si>
  <si>
    <t>Supermicro SYS-1029TP-DTR server</t>
  </si>
  <si>
    <t xml:space="preserve">Oprema je dostopna preko računalniške mreže FS (SSH protokol). Potrebno je uporabniško ime, ki ga dodeli administrator sistema (Z. Rek) po odobritvi predstojnika katedre LFDT. </t>
  </si>
  <si>
    <t>The equipment is accessible via the FS computer network (SSH protocol). A username is required, which is assigned by the system administrator (Z. Rek) after approval by the LFDT Chair.</t>
  </si>
  <si>
    <t>Izvajanje numeričnih simulacij in analize rezultatov.</t>
  </si>
  <si>
    <t>Carry out numerical simulations and analyse the results.</t>
  </si>
  <si>
    <t>Strežnik supermicro SYS-1029TP-DTR - Fakulteta za strojništvo (uni-lj.si)</t>
  </si>
  <si>
    <t>Opomba: Strežnik supermicro SYS-1029TP-DTR pri različni obremenitvi deluje vse dni v mesecu</t>
  </si>
  <si>
    <t xml:space="preserve">(24 ur na dan), saj se na njem izvajajo daljše numerične simulacije in analize rezultatov. </t>
  </si>
  <si>
    <t>0782-014         0782-015</t>
  </si>
  <si>
    <t>prof. dr. M. Nagode /    prof. dr. J. Klemenc</t>
  </si>
  <si>
    <t>13469   16334</t>
  </si>
  <si>
    <t>Naprava za testiranje baterij</t>
  </si>
  <si>
    <t xml:space="preserve">High Precision  Battery Test Equipment </t>
  </si>
  <si>
    <t>Oprema se uporablja za lastne raziskave. Oprema je na voljo tudi za zunanje naročnike. Cena za storitve se za vsakega naročnika dogovori individualno glede na zahteve naročnika in potrebno opremo. Kontaktna oseba za izdelavo ponudbe je prof. Jernej Klemenc.</t>
  </si>
  <si>
    <t>Oprema omogoča sočasno (do osem) testiranje napetostno-tokovnega odziva polnilnih litijevih baterij. Omogočeno je testiranje s konstantnim tokom, napetostjo, močjo ali njihovo kombinacijo; pri veliki natančnosti med  +/- 60A in do 5V po kanalu . Oprema ima več programskih, kot tudi mehanskih varnostnih mehanizmov pred poškodbo baterije in okolice.</t>
  </si>
  <si>
    <t>The equipment enables simultaneous (up to eight) testing of the voltage-current response of rechargeable lithium batteries. Testing with constant current, voltage, power or a combination thereof is possible; at high accuracy between +/- 60A and up to 5V per channel. The equipment has several software as well as mechanical safety mechanisms against damage to the battery and the nearby surrounding.</t>
  </si>
  <si>
    <t>Naprava za testiranje baterij - Fakulteta za strojništvo (uni-lj.si)</t>
  </si>
  <si>
    <t>Marko Nagode, Jernej Klemenc</t>
  </si>
  <si>
    <t xml:space="preserve">0782-040 </t>
  </si>
  <si>
    <t>P2-0392 </t>
  </si>
  <si>
    <t>izr. prof. dr. P.  Gregorčič</t>
  </si>
  <si>
    <t>Laserski sistem z velikim razponom repeticije ultrakratkih bliskov s spremenljivo dolžino za raziskave v optodinamiki</t>
  </si>
  <si>
    <t>Laser system enabling wide range of repetition rates and ultra-short pulses with variable duration for the research in optodynamics</t>
  </si>
  <si>
    <t>Dostop do opreme je v domeni vodje laboratorija. Kontakt: matija.jezersek@fs.uni-lj.si.  Oprema je na razpolago po predhodnem dogovoru.</t>
  </si>
  <si>
    <t>Access to equipment is in the responsibility of the head of the laboratory. Contact: matija.jezersek@fs.uni-lj.si. Equipment is available by prior arrangement.</t>
  </si>
  <si>
    <t xml:space="preserve">Oprema se uporablja za raziskave na področjih interakcija med svetlobo in snovjo, laserskih obdelovalnih in drugih procesov ter laserskih medicinskih posegov. </t>
  </si>
  <si>
    <t>The equipment is used for research in the fields of light-matter interaction, laser machining and other processes, and medical laser applications.</t>
  </si>
  <si>
    <t>Laserski sistem z velikim razponom repeticije ultrakratkih bliskov s spremenljivo dolžino za raziskave v optodinamiki - Fakulteta za strojništvo (uni-lj.si)</t>
  </si>
  <si>
    <t>Matija Jezeršek Peter Gregorčič</t>
  </si>
  <si>
    <t>Ramanski spektrometer z optičnim mikroskopom</t>
  </si>
  <si>
    <t>Raman spectrometer with an optical mikroscope</t>
  </si>
  <si>
    <t xml:space="preserve">Oprema je dostopna v laboratoriju TINT. S predhodno najavo vsaj en teden pred izvedbo analiz, je oprema skupaj z operaterjem razpoložljiva vsem fakultetnim in zunanjim partnerjem laboratorija TINT. Kontakt: mitjan.kalin@fs.uni-lj.si   </t>
  </si>
  <si>
    <t xml:space="preserve">Equipment is available in the Laboratory TINT for faculty staff and other laboratory partners. Reservation of the eqipment and a qualified member of the research group is mandatory at least one week in advance. Contact: mitjan.kalin@fs.uni-lj.si   </t>
  </si>
  <si>
    <t>Ta popolnoma avtomatiziran Raman spektrometer z optičnim mikroskopom se uporablja za identifikacijo molekul in preučevanje kemičnih vezi ter intramolekularnih vezi z visoko prostorsko &lt; 1 um in spektralno ločljivostjo ~ 1 cm^(−1). Zaznavno območje valovnih števil je 50–4000 cm^(−1) in je dopolnilna metoda IR spektroskopiji. Omogoča 2D mapiranje. Preučevani vzorci ne zahtevajo dodatne priprave. Uporablja se za karakterizacijo materialov, zlasti za preučevanje mejnih nanofilmov, merjenje temperature in iskanje kristalografske orientacije vzorca. Uporablja se lahko za analizo nanožic, grafena, diamantom podobnih prevlek (DLC), kvantnih pik, fulerenov in polimerov.</t>
  </si>
  <si>
    <t>This fully automated Raman spectrometer with optical microscope is used to identify molecules and study chemical bonding and intramolecular bonds with high spatial &lt; 1 um and spectral resolution ~ 1 cm^(-1). The detectable wavenumber range is 50–4000 cm^(−1) and is a complementary detection method to IR spectroscopy. This scientific tool enables 2D mapping. The studied samples do not require any addition preparation steps. Additionally, this device is used to characterize materials, especially to study boundary nanofilms, measure temperature, and find the crystallographic orientation of a sample. It can be used to analyze nanowires, graphene, diamond-like coatings (DLCs), quantuum dots, fullerens and polymers.</t>
  </si>
  <si>
    <t>Ramanski spektrometer z optičnim mikroskopom - Fakulteta za strojništvo (uni-lj.si)</t>
  </si>
  <si>
    <t>Modularni sistem za karakterizacijo izotropnih in anizotropnih termičnih lastnosti aplikativnih multifunkcionalnih materialov</t>
  </si>
  <si>
    <t>Modular system for characterisation of isotropic and anisotropic thermal properties of applied multifunctional materials</t>
  </si>
  <si>
    <t>Dostop do LFA naprave je možen po dogovoru z vodjo laboratorija (prof. Kitanovski). Opremo je možno najeti stupaj s kvaliificiranim operaterjem iz LAHDE.</t>
  </si>
  <si>
    <t>Access to the LFA device is possible by arrangement with the head of the laboratory (Prof. Kitanovski). The equipment can be rented with a qualified operator from LAHDE.</t>
  </si>
  <si>
    <t xml:space="preserve">Modularni sistem je osnovan na laser flash metodi za merjenje izotropnih in anizotropnih termičnih lastnosti v multifunkcionalnih materialih, v temperaturnem območju -100 °C do 500 °C. Različni nastavki omogočajo merjenje naslednjih tipov vzorcev: tanke plasti, trdne vzorce, kapljevine, paste, praške. </t>
  </si>
  <si>
    <t xml:space="preserve">The modular system is based on the laser flash method for the measurement of isotropic and anisotropic thermal properties in multifunctional materials, in the temperature range -100 °C to 500 °C. Different sample holders allow the measurement of the following sample types: thin films, solid samples, liquids, pastes, powders. </t>
  </si>
  <si>
    <t>Modularni sistem za karakterizacijo izotropnih in anizotropnih termičnih lastnosti aplikativnih multifunkcionalnih materialov - Fakulteta za strojništvo (uni-lj.si)</t>
  </si>
  <si>
    <t xml:space="preserve">Etalonski merilnik pretoka plina s pomičnim batom </t>
  </si>
  <si>
    <t>Gas flow calibration standard - piston prover</t>
  </si>
  <si>
    <t xml:space="preserve">Merilnik pretoka s pomičnim batom je namenjem za merjenje pretoka plina v merilnem območju od 30 sl/min do 1500 sl/min v območju tlaka do 3 bar abs. </t>
  </si>
  <si>
    <t xml:space="preserve">Piston prover can be applied for measurement of gas flow rate in the measuring range between 30 sl/min and 1500 sl/min up to maximum rated pressure 45 psia. </t>
  </si>
  <si>
    <t>Etalonski merilnik pretoka plina s pomičnim batom - Fakulteta za strojništvo (uni-lj.si)</t>
  </si>
  <si>
    <t>MetHyInfra</t>
  </si>
  <si>
    <t>Pozicionirno-analitični sistem za laserske nano-obdelave</t>
  </si>
  <si>
    <t>Positioning-analytical system for laser nano-processing</t>
  </si>
  <si>
    <t>Raziskovalna oprema omogoča pozicioniranje in analizo vzorcev z nanometrsko natančnostjo in je kompatibilna s sodobnimi laserskimi izvori. Omogoča še dodatno razširitev funkcionalnosti s skenirniki laserskega žarka.</t>
  </si>
  <si>
    <t>The research equipment enables the positioning and analysis of samples with nanometer precision and is compatible with modern laser sources. It enables further expansion of functionality with laser beam scanning systems.</t>
  </si>
  <si>
    <t>Pozicionirno-analitični sistem za laserske nano-obdelave - Fakulteta za strojništvo (uni-lj.si)</t>
  </si>
  <si>
    <t>prof. dr. F.  Pušavec</t>
  </si>
  <si>
    <t>Visoko natančni 3D mikro EDM (electircal discharge maschining) CNC obdelovalni stroj</t>
  </si>
  <si>
    <t>High precision 3D micro EDM CNC machine tool</t>
  </si>
  <si>
    <t>Oprema je namenjena preciznemu EDM vrtnanju in potopnemu erodiranju.</t>
  </si>
  <si>
    <t>Equipment is dedicated for mico EDM drilling and sinking EDM.</t>
  </si>
  <si>
    <t>Visoko natančni 3D mikro EDM (electircal discharge maschining) CNC obdelovalni stroj - Fakulteta za strojništvo (uni-lj.si)</t>
  </si>
  <si>
    <t>Usposabljanje MR  Luka Kastelic, Mark Porenta,Vid Gostiša</t>
  </si>
  <si>
    <t>0782-025</t>
  </si>
  <si>
    <t>prof. dr. M. Sekavčnik</t>
  </si>
  <si>
    <t>FTIR - spektroskopija z Fourierjevo transformacijo</t>
  </si>
  <si>
    <t>Gasmet DX4000 Multicomponent FTIR Gas Analyzer</t>
  </si>
  <si>
    <t>Za dostop do opreme prosim kontaktirajte Andreja Senegačnika (andrej.senegacnik@fs.uni-lj.si) ali Urbana Žvar Baškoviča (urban.zvar-baskovic@fs.uni-lj.si)</t>
  </si>
  <si>
    <t>To access the device, please contact Andrej Senegačnik (andrej.senegacnik@fs.uni-lj.si) or Urban Žvar Baškovič (urban.zvar-baskovic@fs.uni-lj.si)</t>
  </si>
  <si>
    <t>Gasmet-ov DX4000 plinski spektrometer s Fourierjevo transformacijo. Absorbcijska celica je segreta do 180°C, absorbcijski spekter se  računalniško obdela s Forierjevo transformacijo. Analizator omogoča zaznavanje plinskih polutantov  v sledovih  v vlažnih in korozivnih plinskih zmeseh. Omogoča simultano merjenje 50 plinov.</t>
  </si>
  <si>
    <t>The Gasmet DX4000 incorporates a Fourier transform infrared, FTIR gas spectrometer, a temperature-controlled sample cell, and signal processing electronics. It can measure trace concentrations of pollutants in wet, corrosive gas streams. The sample cell can be heated up to 180 °C. Simultaneous analysis of up to 50 gas compounds with IR absorption.</t>
  </si>
  <si>
    <t>FTIR - spektroskopija z Fourierjevo transformacijo - Fakulteta za strojništvo (uni-lj.si)</t>
  </si>
  <si>
    <t>4, 46</t>
  </si>
  <si>
    <t>Usposabljanje MR - Žiga Rosec</t>
  </si>
  <si>
    <t>Optično - laserski sistem za karakterizacijo hitrostnih razmer v posebnih makro in mini fluidnih sistemih</t>
  </si>
  <si>
    <t>Optical-laser system for the characterisation of velocity conditions in special macro and mini-fluid systems</t>
  </si>
  <si>
    <t>Oprema se nahaja v prostorih laboratorija LFDT ali LVTS. Z opremo rokuje osebje, ki sistem razume, ga zna uporabljati in se drži varnostnih predpisov. Po predhodnem dogovoru je glede na razpoložljivost opreme in operativne osebe mogoče opravljanje meritev.</t>
  </si>
  <si>
    <t>The equipment is located in the LFDT or LVTS laboratory. It is handled by personnel who understand the system, know how to use it, and adhere to safety regulations. Measurements may be carried out by prior arrangement, depending on the availability of the equipment and the operating person.</t>
  </si>
  <si>
    <t>Izvajanje meritev in obdelava merjenih vrednosti za 2D karakterizacijo hitrostnih polj v sistemih prilagojenih za opravljanje optičnih meritev.</t>
  </si>
  <si>
    <t>Performing measurements and processing the measured values for the 2D characterization of velocity fields in systems adapted for optical measurements.</t>
  </si>
  <si>
    <t>Optično - laserski sistem za karakterizacijo hitrostnih razmer v posebnih makro in mini fluidnih sistemih - Fakulteta za strojništvo (uni-lj.si)</t>
  </si>
  <si>
    <t>P2-0422</t>
  </si>
  <si>
    <t>0782-011</t>
  </si>
  <si>
    <t>P2-0248 </t>
  </si>
  <si>
    <t>izr. prof. dr. J. Valentinčič</t>
  </si>
  <si>
    <t>BMF Precision, Inc., BMF microArch S240 10 micron 3D Printer - stereolitografski DLP 3D tiskalnik z ločljivostjo 10 um in delovnim območjem 100 x 100 x 75 mm</t>
  </si>
  <si>
    <t>BMF microArch S240 10 micron projection SLA 3D Printer</t>
  </si>
  <si>
    <t>Oprema je na voljo v stari stavbi FS, kletna etaža, soba 18A. Za uporabo opreme se najavi pri skrbniku (Izidor Sabotin) na telefonsko številko 01 477 1 774 v času med 8:00 in 16:00 vsak delavnik.</t>
  </si>
  <si>
    <t>The equipment is available in the old FS building, basement floor, room 18A. To use the equipment, contact the administrator (Izidor Sabotin) on the phone number 01 477 1 774 between 8:00 a.m. and 4:00 p.m. every weekday.</t>
  </si>
  <si>
    <t xml:space="preserve">3D tiskalnik je namenjen izdelavi manjših mikrostrukturiranih izdelkov iz fotopolimera z dimenzijskimi tolerancami med ±10 µm. Maksimalni delovni volumen je 100x100x75 mm. Minimalna debelina plasti je 5 µm. Izdelava večjih izdelkov traja tipično nekaj dni.  </t>
  </si>
  <si>
    <t>The 3D printer is suitable for the production of smaller microstructured products from photopolymer with dimensional tolerances between ±10 µm. The maximum working volume is 100x100x75 mm. The minimum layer thickness is 5 µm. Production of larger products typically takes a few days.</t>
  </si>
  <si>
    <t>BMF Precision, Inc., BMF microArch S240 10 micron 3D Printer - stereolitografski DLP 3D tiskalnik z ločljivostjo 10 um in delovnim območjem 100 x 100 x 75 mm - Fakulteta za strojništvo (uni-lj.si)</t>
  </si>
  <si>
    <t>Infrastruktura</t>
  </si>
  <si>
    <t>Delavnica</t>
  </si>
  <si>
    <t>CNC stroji</t>
  </si>
  <si>
    <t>47 - Mikro-in nanotehnološki sistemi</t>
  </si>
  <si>
    <t>Joško Valentinčič</t>
  </si>
  <si>
    <t>P2-0263 </t>
  </si>
  <si>
    <t>Oprema za raziskave pametnih 3D natisnjenih vibracijsko in temperaturno obremenjenih struktur</t>
  </si>
  <si>
    <t>Research equipment for 3d printed structures at different temperatures</t>
  </si>
  <si>
    <t>Merjenje dinamičnih obremenitev pri različnih temperaturah.</t>
  </si>
  <si>
    <t>Research of dynamically loaded structures at different temperatures.</t>
  </si>
  <si>
    <t>Oprema za raziskave pametnih 3D natisnjenih vibracijsko in temperaturno obremenjenih struktur - Fakulteta za strojništvo (uni-lj.si)</t>
  </si>
  <si>
    <t>P2-0182 </t>
  </si>
  <si>
    <t>prof. dr. J. Klemenc</t>
  </si>
  <si>
    <t>Hitrotekoča video kamera</t>
  </si>
  <si>
    <t>High-speed camera</t>
  </si>
  <si>
    <t>Hitra kamera je na voljo v Laboratoriju za vrednotenje konstrukcij ali v Laboratoriju za strojne elemente. Montirana je na prenosnem stativu. Dostop do opreme je le po vnaprejšnji najavi.</t>
  </si>
  <si>
    <t>The high-speed camera is available at the Laboratory for structure evaluation of Laboratory for machine elements. It is mounted on a transferable tripod. Access is available ony upon the registration.</t>
  </si>
  <si>
    <t>Snemanje visoko-hitrostnih pojavov.</t>
  </si>
  <si>
    <t>Recording high-speed phenomena.</t>
  </si>
  <si>
    <t>Hitrotekoča video kamera - Fakulteta za strojništvo (uni-lj.si)</t>
  </si>
  <si>
    <t>Laboratorijska naprava SMART VISCOMETER</t>
  </si>
  <si>
    <t>Laboratory device SMART VISCOMETER</t>
  </si>
  <si>
    <t>Merjenje dinamične viskoznosti in gostote goriv in maziv pri različnih temperaturah. Določitev kinematične viskoznosti, indeksa viskoznosti in strižne hitrosti. Temperaturno območje: -20°C do 135°C. Območje viskoznosti: 0,2 do 30.000 mm²/s. Zahtevana prostornina vzorca: 5 mL. Standardi: ASTM D7042, EN 16896, ASTM D4052, ISO 12185.</t>
  </si>
  <si>
    <t>Measurement of dynamic viscosity and density of fuels and lubricants at different temperatures. Determination of kinematic viscosity, viscosity index and shear rate. Temperature range: -20°C to 135°C. Viscosity range: 0.2 to 30,000 mm²/s. Required sample volume: 5 mL. Standards: ASTM D7042, EN 16896, ASTM D4052, ISO 12185.</t>
  </si>
  <si>
    <t>Laboratorijska naprava SMART VISCOMETER - Fakulteta za strojništvo (uni-lj.si)</t>
  </si>
  <si>
    <t>Profilometer - kontaktni merilnik hrapavosti</t>
  </si>
  <si>
    <t>Contact profilometer – to measure of surface roughness</t>
  </si>
  <si>
    <t>Oprema omogoča meritve površinske topografije z uporabo konice za skeniranje profila in območja. Največja dolžina pomika konice je 120 mm katero lahko skenira s spremenljivo hitrostjo od 0,1 do 5 mm/s. Na voljo je več možnosti konic za različne profile hrapavosti s višinskim premikom do 1,04 mm. Skladnost s standardi - DIN 4768, ISO 4287.</t>
  </si>
  <si>
    <t>The equipment allows surface topography measurements using stylus tip to scan line profile and even area. The maximum traverse length of stylus is 120 mm and can scan with variable speeds from 0.1 to 5 mm/s. Multiple stylus options for different roughness profiles are available with lateral movement up to 1.04 mm. Complying standards - DIN 4768, ISO 4287.</t>
  </si>
  <si>
    <t>Profilometer - kontaktni merilnik hrapavosti - Fakulteta za strojništvo (uni-lj.si)</t>
  </si>
  <si>
    <t>Stroj za oblikovanje z vbrizgavanjem XPLORE</t>
  </si>
  <si>
    <t>XPLORE Injection Molding Machine</t>
  </si>
  <si>
    <t>Priprava majhnih vzorcev za različne karakterizacijske tehnike.</t>
  </si>
  <si>
    <t>Preparation of small samples for various characterization tests.</t>
  </si>
  <si>
    <t>Stroj za oblikovanje z vbrizgavanjem XPLORE - Fakulteta za strojništvo (uni-lj.si)</t>
  </si>
  <si>
    <t>Usposabljanje MR -Stefan Serafimoski in doktorski študenti</t>
  </si>
  <si>
    <t xml:space="preserve">prof. dr. P. Podržaj </t>
  </si>
  <si>
    <t>Simulacijska oprema FlexSim GP</t>
  </si>
  <si>
    <t>FlexSim GP simulation equipment</t>
  </si>
  <si>
    <t>ARIS (25.492,14 EUR)</t>
  </si>
  <si>
    <t>Oprema je dostopna v laboratoriju in je po predhodnem dogovoru na razpolago pod nadzorom usposobljenega člana raziskovalne skupine. Kontakt: tomaz.berlec@fs.uni-lj.si</t>
  </si>
  <si>
    <t>The equipment is accessible in the laboratory and is available by prior agreement under the supervision of a qualified member of the research team. Contact: tomaz.berlec@fs.uni-lj.si</t>
  </si>
  <si>
    <t>Oprema se uporablja za raziskave časovnih analiz, materialnih tokov, fleksibilnosti in agilnosti proizvodnih sistemov.</t>
  </si>
  <si>
    <t>The equipment is used for research on time analysis, material flows, flexibility and agility of production systems.</t>
  </si>
  <si>
    <t>Simulacijska oprema FlexSim GP - Fakulteta za strojništvo (uni-lj.si)</t>
  </si>
  <si>
    <t>Primož Podržaj, Tomaž Berlec</t>
  </si>
  <si>
    <t>Robotiziran laserski obdelovalni sistem z optodinamskim nadzorom</t>
  </si>
  <si>
    <t>Robotic laser processing system with optodynamic control</t>
  </si>
  <si>
    <t>Oprema je namenjena raziskavam laserskih obdelovalnih procesov na velikih in kompleksno oblikovanih izdelkih.</t>
  </si>
  <si>
    <t>The equipment is intended for research into laser processing processes on large and complexly designed products.</t>
  </si>
  <si>
    <t>23000001</t>
  </si>
  <si>
    <t>Robotiziran laserski obdelovalni sistem z optodinamskim nadzorom - Fakulteta za strojništvo (uni-lj.si)</t>
  </si>
  <si>
    <t>J7-50094</t>
  </si>
  <si>
    <t>Daniele Vella</t>
  </si>
  <si>
    <t>prof. dr. G. Čepon</t>
  </si>
  <si>
    <t>Oprema za raziskave na področju razvoja hibridnih digitalnih dvojčkov za ovrednotenje vibracijske poškodovanosti naprav</t>
  </si>
  <si>
    <t>Equipment for research in the field of developing hybrid digital twins for assessing the vibrational damage of devices</t>
  </si>
  <si>
    <t>Dostop do opreme je v domeni vodje laboratorija. Kontakt vodja laboratorija, prof. dr. Janko Slavič, janko.slavic@fs.uni-lj.si</t>
  </si>
  <si>
    <t>Access to the equipment is under the domain of the laboratory manager.  Professor dr. Janko Slavič, janko.slavic@fs.uni-lj.si</t>
  </si>
  <si>
    <t>Oprema omogoča meritve vibracijskega odziva in izdelavo prototipnih struktur.</t>
  </si>
  <si>
    <t>The equipment enables measurements of vibrational response and the creation of prototype structures.</t>
  </si>
  <si>
    <t>23000002</t>
  </si>
  <si>
    <t>Oprema za raziskave na področju razvoja hibridnih digitalnih dvojčkov za ovrednotenje vibracijske poškodovanosti naprav - Fakulteta za strojništvo (uni-lj.si)</t>
  </si>
  <si>
    <t>Gregor Čepon</t>
  </si>
  <si>
    <t>P2-0231 </t>
  </si>
  <si>
    <t>Sistem za tribološko in nanomehansko karakterizacijo mejnih površinskih mazalnih filmov v širokem območju mehanskih in temperaturnih obremenitev</t>
  </si>
  <si>
    <t>System for tribological and nanomechanical characterization of the lubricating film interface in a wide range of loads and temperatures</t>
  </si>
  <si>
    <t xml:space="preserve">Oprema je dostopna v laboratoriju TINT. S predhodno najavo vsaj en teden pred izvedbo analiz,  je oprema skupaj z operaterjem razpoložljiva vsem fakultetnim in zunanjim partnerjem laboratorija TINT. Kontakt: mitjan.kalin@fs.uni-lj.si.   </t>
  </si>
  <si>
    <t>Equipment is available in the Laboratory TINT for faculty staff and other laboratory partners. Reservation of the eqipment and a qualified member of the research group is mandatory at least one week in advance. Contact: mitjan.kalin@fs.uni-lj.si.</t>
  </si>
  <si>
    <t>Nova oprema bo omogočala študij in podporo zelenim tehnologijam mazanja, v industriji in še posebej elektro-mobilnosti. Zagotavlja preizkušanje kontaktov pri različnih pogojih, kjer lahko izvajamo teste pri pogojih, ki so primerljivi z realnimi in parametrične študije nano-mazalnih filmov.</t>
  </si>
  <si>
    <t>The new equipment will enable the study and support of green lubrication technologies, in industry and especially electro-mobility. It provides tribological contact testing under various conditions, where it can perform tests under conditions comparable to real and parametric studies of nano-lubricant films.</t>
  </si>
  <si>
    <t>23000016</t>
  </si>
  <si>
    <t>Sistem za tribološko in nanomehansko karakterizacijo mejnih površinskih mazalnih filmov v širokem območju mehanskih in temperaturnih obremenitev - Fakulteta za strojništvo (uni-lj.si)</t>
  </si>
  <si>
    <t>0782-030 </t>
  </si>
  <si>
    <t>P2-0270 </t>
  </si>
  <si>
    <t>FT-I04 Femto-Indenter z dodatki</t>
  </si>
  <si>
    <t>Femto-indenter</t>
  </si>
  <si>
    <t>Najava in kordinacija na mail: roman.sturm@fs.uni-lj.si.</t>
  </si>
  <si>
    <t>Announcement and coordination by mail: roman.sturm@fs.uni-lj.si.</t>
  </si>
  <si>
    <t>Meritve trdote na nano skali obrementev, izvajanje testov razenja.</t>
  </si>
  <si>
    <t>Hardness measurements on the nano scale of loads, carrying out abrasion tests.</t>
  </si>
  <si>
    <t>23000003</t>
  </si>
  <si>
    <t>FT-I04 Femto-Indenter z dodatki - Fakulteta za strojništvo (uni-lj.si)</t>
  </si>
  <si>
    <t>0782-002</t>
  </si>
  <si>
    <t>izr. prof. dr. M. Brojan</t>
  </si>
  <si>
    <t>Univerzalna naprava za mehansko preizkušanje materialov in nosilnosti strukturnih elementov</t>
  </si>
  <si>
    <t>Universal testing machine for mechanical testing of materials and load bearing structural elements</t>
  </si>
  <si>
    <t>Oprema se nahaja v sobi I/7 Laboratorija za nelinearno mehaniko (LANEM) na UL-FS, do katerega imajo dostop zaposleni v tem laboratoriju.</t>
  </si>
  <si>
    <t>The equipment is located in room I/7 of the Laboratory for nonlinear mechanics (LANEM) at UL-FME, which is accessible to all the employees of this laboratory.</t>
  </si>
  <si>
    <t>Izvajanje nateznih in tlačnih preizkusov z natančno kontrolo pomika ali sile, ter hkratnim zajemanjem analognih in digitalnih signalov drugih relevantnih spremenljivk, na preizkušancih različnih oblik in materialov za potrebe raziskovalne, pedagoške in industrijske dejavnosti.</t>
  </si>
  <si>
    <t>Tensile and compression testing of specimens of various shapes and materials with precise control of displacement or force and simultaneous logging of other analog and digital signals of relevant variables for research, pedagogical and industrial purposes.</t>
  </si>
  <si>
    <t>23000004</t>
  </si>
  <si>
    <t>Univerzalna naprava za mehansko preizkušanje materialov in nosilnosti strukturnih elementov - Fakulteta za strojništvo (uni-lj.si)</t>
  </si>
  <si>
    <t>L2-4449</t>
  </si>
  <si>
    <t>Miha Brojan</t>
  </si>
  <si>
    <t>N2-0375</t>
  </si>
  <si>
    <t>P2-0223 </t>
  </si>
  <si>
    <t>18580 </t>
  </si>
  <si>
    <t>Sistem za termično karakterizacijo multifunkcionalnih energijskih materialov</t>
  </si>
  <si>
    <t>System for thermal characterization of multifunctional energy materials</t>
  </si>
  <si>
    <t>Dostop do sistema je možen po dogovoru z vodjo laboratorija (prof. Kitanovski). Opremo je možno najeti stupaj s kvaliificiranim operaterjem iz LAHDE.</t>
  </si>
  <si>
    <t>Access to the system is possible by arrangement with the head of the laboratory (Prof. Kitanovski). The equipment can be rented with a qualified operator from LAHDE.</t>
  </si>
  <si>
    <t>Sistem omogoča merjenje specifične toplote materialov, temperature tališča in entalpije taljenja, temperature kristalizacije, stopnje kristaliničnosti in porazdelitve molekulske mase. Za zagotavljanje različnih temperaturnih pogojev med -170 in + 600 °C sta napravi pridruženi še grelni in hladilni sistem. Naparava omogoča tudi merjenje vzorcev v treh različnih vrstah atmosfer (vrsta plina).</t>
  </si>
  <si>
    <t>The system allows the measurement of the specific heat of materials, the melting point and enthalpy of fusion, the temperature of crystallisation, the degree of crystallinity and the molecular weight distribution. A heating and cooling system are added to provide a range of temperature conditions between -170 °C and + 600 °C. The apparatus also allows the measurement of samples in three different atmospheres (gas type).</t>
  </si>
  <si>
    <t>23000005</t>
  </si>
  <si>
    <t>Sistem za termično karakterizacijo multifunkcionalnih energijskih materialov - Fakulteta za strojništvo (uni-lj.si)</t>
  </si>
  <si>
    <t>Sistem za ultra hitro opazovanje procesov</t>
  </si>
  <si>
    <t>System for observation of ultrafast phenomena</t>
  </si>
  <si>
    <t>Sistem se nahaja v stari stavbi v sobi S/I-60b.Telefonska številka sobe je 1723. Sistem je potrebno rezervirati najmanj dva tedna prej pri ales.malnersic@fs.uni-lj.si.</t>
  </si>
  <si>
    <t>System is located in old building in room S/I-60b. Telepohone number of the room is 723. System can be reserved at least two weeks prior with ales.malnersic@fs.uni-lj.si.</t>
  </si>
  <si>
    <t>Specialized Imaging KIRANA je ultra hitra video kamera, ki združuje prilagodljivost video kamere s hitrostjo/ločljivostjo. Edinstven senzor ponuja 180 slik s hitrostjo zajemanja do 7 milijonov slik/sekundo pri polni ločljivosti.</t>
  </si>
  <si>
    <t xml:space="preserve">The Specialised Imaging KIRANA is a true ultra high-speed video camera that combines the flexibility of a video camera with the speed/resolutions. The unique custom design sensor offers 180 images at capture speeds up to 7 Million Images/second at full resolution. </t>
  </si>
  <si>
    <t>23000006</t>
  </si>
  <si>
    <t>Sistem za ultra hitro opazovanje procesov - Fakulteta za strojništvo (uni-lj.si)</t>
  </si>
  <si>
    <t>Z2-60174</t>
  </si>
  <si>
    <t>Žiga Pandur</t>
  </si>
  <si>
    <t>CAUSMA</t>
  </si>
  <si>
    <t>CaviPRO</t>
  </si>
  <si>
    <t>P2-0266 </t>
  </si>
  <si>
    <t xml:space="preserve">Visoko kvalitetni merilni instrumentalni sistem za zajem podatkov, testiranje in kontrolo fizičnih fenomenov proizvodnih procesov za njihovo zeleno preobrazbo in izboljšanje delovnega okolja   </t>
  </si>
  <si>
    <t xml:space="preserve">High quality instrumentation system for data acquisition, testing and control of physical phenomena of production processes for their green transformation and improvement of the working environment  </t>
  </si>
  <si>
    <t>Kontaktirenje predstojnika Katedre za management obdelovalnih tehnologij: franci.pusavec@fs.uni-lj.si.</t>
  </si>
  <si>
    <t>Contact head of the department - Management of Manufacturing technologies: franci.pusavec@fs.uni-lj.si.</t>
  </si>
  <si>
    <t>Oprema je namenjena izvajanje meritev.</t>
  </si>
  <si>
    <t>Perform measurements.</t>
  </si>
  <si>
    <t>23000007</t>
  </si>
  <si>
    <t>Visoko kvalitetni merilni instrumentalni sistem za zajem podatkov, testiranje in kontrolo fizičnih fenomenov proizvodnih procesov za njihovo zeleno preobrazbo in izboljšanje delovnega okolja - Fakulteta za strojništvo (uni-lj.si)</t>
  </si>
  <si>
    <t>1,4,25,32,46</t>
  </si>
  <si>
    <t xml:space="preserve">Usposabljanje doktorski študij  MR - Luka Kastelic,  Vid Gostiša, Mark Porenta,  doktorski študenti  </t>
  </si>
  <si>
    <t>0782-034 </t>
  </si>
  <si>
    <t xml:space="preserve">Procesni sistem za spremljanje prenosa toplote in snovi z visoko krajevno in časovno resolucijo </t>
  </si>
  <si>
    <t>Process system for monitoring heat and mass transfer with high spatial and temporal resolution</t>
  </si>
  <si>
    <t>Dostop do opreme je omogočen v skladu s predhodnim dogovorom skrbnika opreme. Dostop do opreme je omogočen v času uradnih ur Fakultete za strojništvo Univerze v Ljubljani.</t>
  </si>
  <si>
    <t>Access to the equipment is provided in accordance with prior arrangement with the equipment custodian.  Access to the equipment is granted during the official working hours of the Faculty of Mechanical Engineering at the University of Ljubljana.</t>
  </si>
  <si>
    <t>Oprema omogoča izvajanje meritev z visoko krajevno resolucijo na področju prenosa toplote in snovi s poudarkom na merjenju veličin, ki vključujejo merjenje temperature, tlaka in sestave plinov ter vizualizacijo hitrih pojavov ob omogočanju sihronizacije opreme tudi z zunanjimi napravami.</t>
  </si>
  <si>
    <t>The equipment enables high spatial resolution measurements in the field of heat and mass transfer, with a focus on measuring quantities including temperature, pressure, and gas composition, as well as the visualization of rapid phenomena. It also allows synchronization with external devices.</t>
  </si>
  <si>
    <t>23000008</t>
  </si>
  <si>
    <t>Procesni sistem za spremljanje prenosa toplote in snovi z visoko krajevno in časovno resolucijo - Fakulteta za strojništvo (uni-lj.si)</t>
  </si>
  <si>
    <t>asist. dr. D. Horvat  /       prof. dr. R. Petkovšek</t>
  </si>
  <si>
    <t>Elektronsko-optični analitski sistem za karakterizacijo pikosekundnih laserskih pulzov</t>
  </si>
  <si>
    <t>Electro-optical analytical system for characterization of  picosecond laser pulses</t>
  </si>
  <si>
    <t>Dostop do opreme je v domeni vodje laboratorija. Kontakt rok.petkovsek@fs.uni-lj.si.</t>
  </si>
  <si>
    <t>Access to the equipment is in the domain of the head of the laboratory. Contact rok.petkovsek@fs.uni-lj.si.</t>
  </si>
  <si>
    <t xml:space="preserve">20 kHz osciloskop z opremo:  fotodiodni detektorji za karakterizacijo pikosekundnih laserskih pulzov z valovnimi dolžinami od zeleno do bližnje infrardeče. 
</t>
  </si>
  <si>
    <t>20 kHz osciloscope with  equipement amog which are photodiode detectors to characerize picosecond laser pulses from green to near infrared wavelengths.</t>
  </si>
  <si>
    <t>23000009</t>
  </si>
  <si>
    <t>Elektronsko-optični analitski sistem za karakterizacijo pikosekundnih laserskih pulzov - Fakulteta za strojništvo (uni-lj.si)</t>
  </si>
  <si>
    <t xml:space="preserve">Matija Jezeršek   </t>
  </si>
  <si>
    <t>ENLIGHTEN</t>
  </si>
  <si>
    <t xml:space="preserve">znan. sod. dr. M. Zupanc/ prof. dr. R. Petkovšek    </t>
  </si>
  <si>
    <t>Optični analitski sistem za meritve površin v vakuumu</t>
  </si>
  <si>
    <t>Optical analytical system for surface measurements</t>
  </si>
  <si>
    <t>Za dostop do opreme kontraktirajte: rok.petkovsek@fs.uni-lj.si.</t>
  </si>
  <si>
    <t>To access the equipment, contract: rok.petkovsek@fs.uni-lj.si.</t>
  </si>
  <si>
    <t>Optični analitski sistem za meritve obdelanih površin  je namenjen uporabi na področju obdelave površin z naprednimi laserskimi viri in za raziskave površinskih lastnosti v povezavi s pojavom kavitacije.</t>
  </si>
  <si>
    <t>The optical analytical system for measurements of treated surfaces is intended for use in the field of surface processing with advanced laser sources and for the  research of surface properties and its influence on cavitation.</t>
  </si>
  <si>
    <t>23000010</t>
  </si>
  <si>
    <t>Optični analitski sistem za meritve površin v vakuumu - Fakulteta za strojništvo (uni-lj.si)</t>
  </si>
  <si>
    <t xml:space="preserve">Rok Petkovšek </t>
  </si>
  <si>
    <t>0782-028 </t>
  </si>
  <si>
    <t>P2-0264 </t>
  </si>
  <si>
    <t>Večnamenska naprava nove generacije za izdelavo in spremljanje tokovnega vedenja visokokoncentriranih multifunkcijskih naprednih materialov v majhnem volumnu</t>
  </si>
  <si>
    <t>A new generation multifunctional device for the production and monitoring of the flow behavior of highly concentrated multifunctional advanced materials in a small volume</t>
  </si>
  <si>
    <t>Dostop do opreme je možen preko skrbnika. Kontakt: lidija.slemenik.perse@fs.uni-lj.si.</t>
  </si>
  <si>
    <t>Access to the equipment is possible through the administrator. Contact: lidija.slemenik.perse@fs.uni-lj.si.</t>
  </si>
  <si>
    <t>Naprava zagotavlja homogeno razporeditev polnila v polimerni matrici in omogoča doseganje končnih ciljnih lastnosti naprednih materialov v optimalnem časovnem in finančnem okviru, saj lahko deluje pri visokem navoru, visoki hitrosti in v majhnih volumnih. Med procesom izdelave lahko merimo in nadzorujemo različne parametre (viskoznost, navor, hitrost, temperatura, itd.), s čimer je omogočena optimizacija procesa izdelave in analiza ter napoved kvalitete izdelanega materiala.</t>
  </si>
  <si>
    <t>The device ensures a homogeneous distribution of the filler in the polymer matrix and enables the achievement of the final target properties of advanced materials in an optimal time and low costs, as it can operate at high torque, high speed and in small volumes. During the manufacturing process, it is possible to measure and control various parameters (viscosity, torque, speed, temperature, etc.), which enables optimization of the manufacturing process together with analysis and prediction of the quality of the manufactured material.</t>
  </si>
  <si>
    <t>Večnamenska naprava nove generacije za izdelavo in spremljanje tokovnega vedenja visokokoncentriranih multifunkcijskih naprednih materialov v majhnem volumnu - Fakulteta za strojništvo (uni-lj.si)</t>
  </si>
  <si>
    <t>0782-006 </t>
  </si>
  <si>
    <t>Termeraturna komora za večkamerni dvostranski merilni sistem</t>
  </si>
  <si>
    <t>Temperature chamber for double-sided multi-camera measuring system</t>
  </si>
  <si>
    <t>Access to the equipment must be agreed with the supervisor of the equipment.</t>
  </si>
  <si>
    <t>Temperaturna komora se uporablja v kombinaciji z večkamernim merilnim sistemom za merjenje pomikov in deformacij preizkušancev pri povišanih ali znižanih temperaturah. Merilna oprema omogoča tudi merjenje odziva preizkušanca ob segrevanju in/ali ohlajanju.</t>
  </si>
  <si>
    <t>The temperature chamber is used in combination with a multi-camera measuring system to measure displacements and strains of samples at elevated or reduced temperatures. The measuring equipment also enables the measurement of the reaction of the sample when heated and/or cooled.</t>
  </si>
  <si>
    <t>23000012</t>
  </si>
  <si>
    <t>Termeraturna komora za večkamerni dvostranski merilni sistem - Fakulteta za strojništvo (uni-lj.si)</t>
  </si>
  <si>
    <t>0782-024 </t>
  </si>
  <si>
    <t>P2-0401 </t>
  </si>
  <si>
    <t>23468 </t>
  </si>
  <si>
    <t>Napredni testni sistem gorivnih celic</t>
  </si>
  <si>
    <t>Advanced system for fuel cell testing</t>
  </si>
  <si>
    <t>Oprema je na voljo po predhodnem dogovoru. Opremo je možno najeti le z operaterjem. Kontakt: andrej.lotric@fs.uni-lj.si.</t>
  </si>
  <si>
    <t>The equipment is available by prior agreement. The equipment can only be rented with the operator. Contact: andrej.lotric@fs.uni-lj.si.</t>
  </si>
  <si>
    <t>Oprema je namenjena za karakterizacijo PEM gorivnih celic in njihovih jedrnih komponent.</t>
  </si>
  <si>
    <t>The equipment is intended for the characterization of PEM fuel cells and their core components.</t>
  </si>
  <si>
    <t>23000013</t>
  </si>
  <si>
    <t>Napredni testni sistem gorivnih celic - Fakulteta za strojništvo (uni-lj.si)</t>
  </si>
  <si>
    <t>EKPO</t>
  </si>
  <si>
    <t>Usposabljanje doktorski študij doktorski študenti</t>
  </si>
  <si>
    <t>Optični sistem  za spremljanje emisije reaktivnih tokov v IR in UV spektru</t>
  </si>
  <si>
    <t>Optical system for visualization of reactive-flow self emission in IR and UV spectrum</t>
  </si>
  <si>
    <t>Oprema je dostopna po predhodnem dogovoru. Ob uporabi opreme je nujna prisotnost usposobljenega operaterja.</t>
  </si>
  <si>
    <t xml:space="preserve">Equipment is available on demand. Trained operator of equipment is required at all times. </t>
  </si>
  <si>
    <t>Oprema je sestavljena iz kamere, ojačevalnika, optičnih filtrov ter sistema za zajem in obdelavo slike. Spremlja lahko lastno emisijo OH in CH radikalov. Primerna je za analizo procesov zgorevanja.</t>
  </si>
  <si>
    <t>Equipment consits of camera, amplifier, optical filters and post-processing software. It detects OH and CH radical self-emission. It is suitable for investigation of combustion processes.</t>
  </si>
  <si>
    <t>23000014</t>
  </si>
  <si>
    <t>Optični sistem za spremljanje emisije reaktivnih tokov v IR in UV spektru - Fakulteta za strojništvo (uni-lj.si)</t>
  </si>
  <si>
    <t>Projekt Energen</t>
  </si>
  <si>
    <t>izr. prof. dr. J. Valentinčić</t>
  </si>
  <si>
    <t>Naprava za plazemsko elektropolitsko poliranje</t>
  </si>
  <si>
    <t>Plasma-electrolytic polishing machine - PePtopus 80</t>
  </si>
  <si>
    <t>Oprema je na voljo v stari stavbi FS, pritljičje, prostor SI-40. Za uporabo opreme se najavi pri skrbniku (Pavel Drešar) na telefonsko številko 01-477-1-710 v času med 8:00 in 13:00 vsak delavnik.</t>
  </si>
  <si>
    <t>The equipment is available in the old FS building, ground floor, room SI-40. To use the equipment, contact the administrator (Pavel Drešar) on the phone number 01 477 1 710 between 8:00 a.m. and 3:00 p.m. every weekday.</t>
  </si>
  <si>
    <t>Stroj za Plazemsko elektrolitsko poliranje je namenjen poliranju površin kovinskih kosov. Največja površina poliranja je omejena do 1000 cm2. Za posamezen tip materiala je potreben specifični elektrolit.</t>
  </si>
  <si>
    <t>Plasma electrolytic polishing machine is suitable for polishing of metal parts. Maximum polishing surface is limited to 1000 cm2. For different materials specific electrolyte needs to be used.</t>
  </si>
  <si>
    <t>23000015</t>
  </si>
  <si>
    <t>Naprava za plazemsko elektropolitsko poliranje - Fakulteta za strojništvo (uni-lj.si)</t>
  </si>
  <si>
    <t>Procesna Oprema – Fizikalna</t>
  </si>
  <si>
    <t>Jedkanje</t>
  </si>
  <si>
    <t>Plazma</t>
  </si>
  <si>
    <t>46 - Sistemi s področja strojništva</t>
  </si>
  <si>
    <t>0782-017 </t>
  </si>
  <si>
    <t>izr. prof. dr. B. Jerman</t>
  </si>
  <si>
    <t>14345 </t>
  </si>
  <si>
    <t>Oprema za robotski strojni vid Pickit Edu HD Kit</t>
  </si>
  <si>
    <t>Machine vision system Pickit Edu HD Kit 3.0</t>
  </si>
  <si>
    <t>ARIS (17.446,00 EUR)</t>
  </si>
  <si>
    <t>Zainteresirani se zglasijo pri vodji laboratorija, ki  odobri uporabo opreme. Oprema je trenutno nameščena na robotu na UM FL v Celju, kjer je v uporabi za skupne raziskave.</t>
  </si>
  <si>
    <t>Interested parties should contact the head of the laboratory, who will authorise the use of the equipment. The equipment is currently installed on a robot at UM FL in Celje, where it is used for joint research work.</t>
  </si>
  <si>
    <t xml:space="preserve">Oprema omogoča uporabo strojnega vida. Namenjena je uporabi z roboti in trenutno za raziskave  robotskega komisioniranja. </t>
  </si>
  <si>
    <t>The equipment enables the use of machine vision. It is intended for use with numerically controlled machines and robots. It is currently being used for research in the field of robot-assisted order picking.</t>
  </si>
  <si>
    <t>Oprema za robotski strojni vid Pickit Edu HD Kit - Fakulteta za strojništvo (uni-lj.si)</t>
  </si>
  <si>
    <t>P2-0157</t>
  </si>
  <si>
    <t>Mirko Ficko</t>
  </si>
  <si>
    <t>Boris Jerman, 
Primož Bencak</t>
  </si>
  <si>
    <t>Raziskovalno delo - izvedba študije kakovosti</t>
  </si>
  <si>
    <t>Suhaib Ebrahim</t>
  </si>
  <si>
    <t>0782-001 </t>
  </si>
  <si>
    <t>Strežnik Supermicro Superserver SYS-241E</t>
  </si>
  <si>
    <t>Multiprocessor Computing Server</t>
  </si>
  <si>
    <t>Za uporabnike v FS omrežju je omogočen Remote Desktop dostop.
Uporabniki zunaj FS omrežja potrebujejo VPN dostop do FS omrežja.</t>
  </si>
  <si>
    <t>Remote Desktop access is enabled for users in the FS network.
Users outside the FS network need VPN access to the FS network.</t>
  </si>
  <si>
    <t>Izvajanje paralelnih numeričnih simulacij.</t>
  </si>
  <si>
    <t>Running parallel numerical simulations.</t>
  </si>
  <si>
    <t>Strežnik Supermicro Superserver SYS-241E - Fakulteta za strojništvo (uni-lj.si)</t>
  </si>
  <si>
    <t>0782-003</t>
  </si>
  <si>
    <t>Raziskovalno razvojni sistem za uporovno varjenje</t>
  </si>
  <si>
    <t>R&amp;D system for resistance welding</t>
  </si>
  <si>
    <t>ARIS (18.749,44 EUR)</t>
  </si>
  <si>
    <t>Oprema je dostopna v laboratoriju na Fakulteti za strojništvo. Z opremo rokuje izučen in izkušen operater. Za uporabo se kontaktira vodjo laboratorija izr. prof. dr. Damjana Klobčarja.</t>
  </si>
  <si>
    <t>The equipment is available in the laboratory and is available under the supervision of a qualified member of the research team. Contact: head of the laboratory, izr. prof. dr. Damjan Klobčar.</t>
  </si>
  <si>
    <t>Uporovno varjenje in mikro uporovno varjenje.</t>
  </si>
  <si>
    <t>Resistance welding and micro resistance welding.</t>
  </si>
  <si>
    <t>Raziskovalno razvojni sistem za uporovno varjenje - Fakulteta za strojništvo (uni-lj.si)</t>
  </si>
  <si>
    <t>24560 </t>
  </si>
  <si>
    <t>Aktivna računalniško krmiljena temperaturna komora kompatibilna z univerzalno napravo za preizkušanje materialov</t>
  </si>
  <si>
    <t>Active computer-controlled temperature chamber compatible with the universal material testing machine</t>
  </si>
  <si>
    <t xml:space="preserve">Oprema se nahaja v sobi I/7 Laboratorija za nelinearno mehaniko (LANEM) na UL-FS, do katerega imajo dostop zaposleni v tem laboratoriju. </t>
  </si>
  <si>
    <t xml:space="preserve">The equipment is located in room I/7 of the Laboratory of Nonlinear Mechanics (LANEM) at UL-FS, which is accessible to the staff of this laboratory. </t>
  </si>
  <si>
    <t>V temperaturni komori je možno izvajanje različnih termo-mehanskih preizkusov v homogenem temperaturnem polju v območju od – 80 do  360 °C za potrebe raziskovalne, pedagoške in industrijske dejavnosti. Mehanski preizkusi so natančno kontrolirani prek pomikov in sil, ki se jih upravlja prek računalniško krmiljene naprave za preizkušanje materialov. Velikost merilnega območja znotraj komore je 900 x 460 x 737 mm, temperaturna stabilnost po celotnem območju komore pa je znotraj +/– 1 °C.</t>
  </si>
  <si>
    <t>The temperature chamber can be used for various thermo-mechanical tests in a homogeneous temperature field ranging from - 80 to 360 °C for research, teaching and industrial applications. The mechanical tests are precisely controlled through displacements and forces, which are managed by a very precise computer-controlled device for material testing . The size of the measuring space inside the chamber is 900 x 460 x 737 mm and the temperature stability throughout the chamber is within +/- 1 °C.</t>
  </si>
  <si>
    <t>Aktivna računalniško krmiljena temperaturna komora kompatibilna z univerzalno napravo za preizkušanje materialov - Fakulteta za strojništvo</t>
  </si>
  <si>
    <t>P2-0223     P2-0422</t>
  </si>
  <si>
    <t>Klimatska komora za karakterizacijo materialov in procesov ter naprav in sistemov na področju upravljanja toplote</t>
  </si>
  <si>
    <t>Climate chamber for the characterization of materials and processes, as well as devices and systems for thermal management applications</t>
  </si>
  <si>
    <t>Dostop do opreme je možen s predhodno najavo pri skrbniku opreme pred izvedbo meritev. V okviru predhodne najave uporabnik in skrbnik preučita zmožnost izvedbe zahtevanih meritev, na osnovi česar skrbnik pripravi osnovno načrt meritev in časovnico. Med uporabo opreme mora biti prisoten skrbnik oz. pooblaščena oseba, ki z opremo tudi rokuje, analizira rezultate in pripravi poročilo.</t>
  </si>
  <si>
    <t>Access to the equipment is possible after prior registration with the device administrator . As part of the pre-registration, the user and the administrator shall assess the feasibility of the desired measurements, on the basis of which the administrator shall draw up a measurement plan and schedule. During the use of the equipment, the administrator or an authorized person must be present, who also operates the equipment, analyzes the results and prepares the report.</t>
  </si>
  <si>
    <t>Tehnični podatki klimatske komore:
- klimatska komora s temperaturnim območjem med -75 °C in +180 °C,
- notranje dimenzije 870 mm x 800 mm x 800 mm, s tremi policami,
- nastavljiva relativna vlažnost med 10 % in vsaj 95 %, tudi pri nizkih temperaturah, npr. doseganje 10 % relativne vlažnosti pri 10 °C,
- 4 prevodnice, 2 na vsaki stranici klimatske komore,
- dodatno notranje ohišje (za preprečevanje direktnega pihanja zraka na merjenec) čim večjih dimenzij.</t>
  </si>
  <si>
    <t>Climate chamber with a temperature range between -75 °C and +180 °C
Internal dimensions: 870 mm x 800 mm x 800 mm, with three shelves
Adjustable relative humidity between 10 % and at least 95 %, even at low temperatures, e.g. achieving 10 % relative humidity at 10 °C 4 feed-throughs, 2 on each side of the climate chamber
Additional inner casing (to prevent direct airflow onto the test specimen) with the largest possible dimensions.</t>
  </si>
  <si>
    <t>Klimatska komora za karakterizacijo materialov in procesov ter naprav in sistemov na področju upravljanja toplote - Fakulteta za strojništvo</t>
  </si>
  <si>
    <t>20047 </t>
  </si>
  <si>
    <t>Hitra kamera za visokofrekvenčna optična merjenja v tekočinah</t>
  </si>
  <si>
    <t>High-speed camera for high-frequency optical measurements in fluids</t>
  </si>
  <si>
    <t xml:space="preserve">Oprema je na voljo po dogovoru z vodjo laboratorija. Opremo je možno najeti skupaj z operaterjem. Kontakt: joze.kutin@fs.uni-lj.si.	</t>
  </si>
  <si>
    <t>Kompaktna vrhunska hitra kamera z največjo hitrostjo zajema slik 1 100 000 fps in najboljšo ločljivostjo 1024 x 1024 pikslov. Uporablja se za popis nadzvočnih pojavov v tekočinah, v primarnem dinamičnem merilnem etalonu za tlak na osnovi udarne cevi. Kamera vsebuje 64 GB snemalni pomnilnik.</t>
  </si>
  <si>
    <t>A compact premium high-speed camera with a maximum image capture speed of 1,100,000 fps and the best resolution of 1024 x 1024 pixels. It is used for the inventory of supersonic phenomena in fluids, in the primary dynamic measurement standard for pressure based on the shock tube. The camera contains 64 GB of recording memory.</t>
  </si>
  <si>
    <t>Hitra kamera za visokofrekvenčna optična merjenja v tekočinah - Fakulteta za strojništvo</t>
  </si>
  <si>
    <t>P2-0422   P2-0401</t>
  </si>
  <si>
    <t>znan. sod. dr. M. Zupanc / prof.dr. Matevž Dular</t>
  </si>
  <si>
    <t xml:space="preserve">33926  23471  </t>
  </si>
  <si>
    <t>Sklopljen sistem za pripravo in karakterizacijo površin narejenih po meri z namenom manipulacije večfaznih tokov</t>
  </si>
  <si>
    <t>Integrated system for the preparation and characterization of custom-made surfaces for the purpose of manipulating multiphase flows</t>
  </si>
  <si>
    <t>Rezervacija je mogoča najmanj dva tedna pred uporabo na: ales.malnersic@fs.uni-lj.si. Veljavna je enotna cena Fakultete za strojništvo. Podrobnejše informacije na: https://www.fs.uni-lj.si/raziskovanje/oprema/.</t>
  </si>
  <si>
    <t>Reservations can be made at least two weeks in advance at: ales.malnersic@fs.uni-lj.si. The standard price of the Faculty of Mechanical Engineering applies. Detailed information at: https://www.fs.uni-lj.si/raziskovanje/oprema/.</t>
  </si>
  <si>
    <t>Integriran prenosni sistem  združuje ultrazvočno procesorsko enoto Hielscher (UIP1000hdT-230), ki omogoča nadzorovano formiranje topografskih lastnosti površin, ki ga dopolnjuje 3D profilometer (Sensofar S lynx 2).  Zasnovan je za enostavno profiliranje površin večjih dimenzij s sub mikro-metrsko natančnostjo in hkrati za proučevanje kavitacijske erozije ter učinkov kavitacije na organske spojine in biološke vzorce.</t>
  </si>
  <si>
    <t>The integrated, portable system combines a Hielscher ultrasonic processing unit (UIP1000hdT-230), which enables controlled shaping of topographical surface features, with a 3D profilometer (Sensofar S lynx 2). It is designed for easy profiling of  surfaces with sub-micrometer accuracy and at the same time for the study of cavitation erosion and the effects of cavitation on organic compounds and biological samples.</t>
  </si>
  <si>
    <t>Sklopljen sistem za pripravo in karakterizacijo površin narejenih po meri z namenom manipulacije večfaznih tokov - Fakulteta za strojništvo</t>
  </si>
  <si>
    <t>H-Hope</t>
  </si>
  <si>
    <t>Usposabljanje doktorski študij MR Andraž Zupanc</t>
  </si>
  <si>
    <t xml:space="preserve">10926 15646 </t>
  </si>
  <si>
    <t>Delovna postaja za obdelavo steklenih optičnih komponent</t>
  </si>
  <si>
    <t>Workstation for processing glass optical components</t>
  </si>
  <si>
    <t>Oprema omogoča obdelavo steklenih optičnih komponent s CO2 laserjem (rezanje, odstranjevanje, spajanje, …).</t>
  </si>
  <si>
    <t>The equipment enables the processing of glass optical components with a CO2 laser (cutting, stripping, splicing, ...).</t>
  </si>
  <si>
    <t>Delovna postaja za obdelavo steklenih optičnih komponent - Fakulteta za strojništvo</t>
  </si>
  <si>
    <t>izr. prof. dr. F. Majdič</t>
  </si>
  <si>
    <t>24749 </t>
  </si>
  <si>
    <t>Raziskovalna oprema za diagnosticiranje hidravličnih komponent in sistemov</t>
  </si>
  <si>
    <t>Research equipment for diagnosing hydraulic components and systems</t>
  </si>
  <si>
    <t>Oprema je na voljo v Laboratoriju za fluidno tehniko (LFT), Fakultete za strojništvo UL.  Oprema je  skupaj z kvalificiraneim operaterjem dostopna vsem osebju fakultete in drugih partnerskih organizacijah laboratorija in fakultete, s predhodno najavo. Rezervacije je treba opraviti vsaj en teden vnaprej  Za vprašanja se obrnite na: franc.majdic@fs.uni-lj.si.</t>
  </si>
  <si>
    <t>Equipment is available in the Laboratory for Fluid Power and Controls (LFT)  to faculty staff and other laboratory and faculty partner organizations. Reservations must be made at least one week in advance and require the presence of a qualified research group member. For inquiries, please contact: franc.majdic@fs.uni-lj.si.</t>
  </si>
  <si>
    <t xml:space="preserve">Ta didaktična naprava je namenjena predvse za izobraževanje osebja na področju hidravlike. Omogoča spoznavanje od osnovnih hidravličnih zakonitosti in elektroregulacije, do zelo zahtevnih regulaciji. Opremnljena je s senzorji za regulacijo in naprednimi programi za simulacijo in kotnrolo osnovnih hidravličnih sistemov (FLuidLab, FluidSim). </t>
  </si>
  <si>
    <t>This didactic device is intended primarily for the education of professionals  in the field of hydraulics. It allows you to learn from basic electro-hydraulic laws to very demanding  regulations.It is equipped with sensors for regulation and advanced programs (FLuidLab, FluidSim) for simulation and control of basic hydraulic systems.</t>
  </si>
  <si>
    <t>Raziskovalna oprema za diagnosticiranje hidravličnih komponent in sistemov - Fakulteta za strojništvo</t>
  </si>
  <si>
    <t>Pedagoško delo in ind.</t>
  </si>
  <si>
    <t>26559 </t>
  </si>
  <si>
    <t>Visokonatančni 6 osni laserski merilni sistem za umerjanje in diagnostiko obdelovalnih strojev</t>
  </si>
  <si>
    <t>High precision 6 axis laser measuring system for calibration and diagnostics of machine tools</t>
  </si>
  <si>
    <t>Kontaktiranje vodje laboratorija za odrezavanje - LABOD.</t>
  </si>
  <si>
    <t>Contact head of the Laboratory for Machining.</t>
  </si>
  <si>
    <t>Meritve linearnih in rotacijskih osi obdelovalnih strojev.</t>
  </si>
  <si>
    <t>Measurement of linear and rotational axes of machine tools.</t>
  </si>
  <si>
    <t>Visokonatančni 6 osni laserski merilni sistem za umerjanje in diagnostiko obdelovalnih strojev - Fakulteta za strojništvo</t>
  </si>
  <si>
    <t>Usposabljanje MR Luka Kastelic, Vid Gostiša,  doktorski študij     doktorski študenti</t>
  </si>
  <si>
    <t>Visokoresolucijski sistem analize površin za izboljšan prenos toplote</t>
  </si>
  <si>
    <t>High-resolution system for surface analysis utilised in enahanced heat and mass transfer   processes</t>
  </si>
  <si>
    <t xml:space="preserve">Dostop do opreme je omogočen v skladu s predhodnim dogovorom skrbnika opreme. Dostop v prostor z opremo se ob seznanitvi z uporabo opreme omogoči v obliki sočasne prisotnosti operaterja na opremi. Dostop do opreme je omogočen v času uradnih ur Fakultete za strojništvo Univerze v Ljubljani. </t>
  </si>
  <si>
    <t>Access to equipment is granted in accordance with a prior agreement with the equipment supervisor. Entry to the room with the equipment is permitted upon familiarization with its use and is provided with the simultaneous presence of an operator. Access to the equipment is allowed during the official hours of the Faculty of Mechanical Engineering, University of Ljubljana.</t>
  </si>
  <si>
    <t>Oprema omogoča izvajanje meritev karakteristike površin z visoko krajevno resolucijo in je predvsem namenjena za opazovanje morfoloških in elementrnih lastnosti površin, ki se uporabljajo pri procenih izboljšanega prenosa toplote in snovi. Oprema omogoča opazovanje vzorcev pod različnimi orientacijami in izvoz  podatkov v različnih formatih.</t>
  </si>
  <si>
    <t>The equipment enables surface characterization measurements with high spatial resolution and is primarily intended for observing morphological and elemental surface properties used in studies of enhanced heat and mass transfer. The equipment allows observation of samples in various orientations and the export of data in different formats.</t>
  </si>
  <si>
    <t>Visokoresolucijski sistem analize površin za izboljšan prenos toplote - Fakulteta za strojništvo</t>
  </si>
  <si>
    <t>0782-041         0782-040</t>
  </si>
  <si>
    <t>P2-0270  P2-0392</t>
  </si>
  <si>
    <t>prof. dr. P. Podržaj /   doc. dr. R. Vrabič /  prof. dr. M. Jezeršek</t>
  </si>
  <si>
    <t>17059 30914 21238</t>
  </si>
  <si>
    <t>Robot Arm Franka Research 3 MBS-ROB-33</t>
  </si>
  <si>
    <t>ARIS (21.288,94 EUR)</t>
  </si>
  <si>
    <t>Dostop je omogočen zainterasiranim uporabnikom po dogovoru prek e-pošte.</t>
  </si>
  <si>
    <t>The access to the equipment is available for interested parties subject to prior agreement via e-mail.</t>
  </si>
  <si>
    <t>Študij redundantnih (7-osnih) sodelovalnih robotov in njihovih aplikacij v industriji in medicini.</t>
  </si>
  <si>
    <t>Study of reduntant (7-DoF) collaborative robots and their applications in industriy and medicine.</t>
  </si>
  <si>
    <t>24000428</t>
  </si>
  <si>
    <t>Robot Arm Franka Research 3 MBS-ROB-33 - Fakulteta za strojništvo</t>
  </si>
  <si>
    <t>Visoko resolucijski spektrometer XPS za tribokemijsko karakterizacijo mejnih mazalnih filmov in površin z mikrometrsko natančnim pozicioniranjem in analizo</t>
  </si>
  <si>
    <t>High-resolution XPS spectrometer for tribochemical characterization of boundary lubricating films and surfaces with micrometer-precise positioning and analysis</t>
  </si>
  <si>
    <t xml:space="preserve">Equipment is available in the Laboratory TINT for faculty staff and other laboratory partners. Reservation of the eqipment and a qualified member of the research group is mandatory at least one week in advance. Contact: mitjan.kalin@fs.uni-lj.si.     </t>
  </si>
  <si>
    <t>Rentgenska fotoelektronska spektroskopija (XPS) je metoda za analizo površin, ki zagotavlja podrobne informacije o elementarni sestavi in kemijskem stanju atomov na površini. Uporabna je za prepoznavanje oksidacije, korozije in tribokemijskih reakcij, ki se pojavljajo na površini med procesom drsenja. Prav tako je pomembna za analizo kemijske narave tribofilmov (in-situ razvite filme), ki nastanejo med procesom drsenja. Na kratko, gre za ključno orodje za razvoj novih površin, odpornih proti obrabi in trenju, ter boljših strategij mazanja.</t>
  </si>
  <si>
    <t>X-ray Photoelectron Spectroscopy (XPS) is a surface-sensitive technique that provides detailed information about the elemental composition and chemical state of the surface atoms. It is useful for identifying oxidation, corrosion, and tribochemical reactions that occur on the surface during the sliding process. It is also important for analyzing the chemical nature of the tribofilms (in-situ developed films) that formed during the sliding process. In short, it is a crucial tool to develop novel anti-wear and anti-friction surfaces and better lubrication strategies.</t>
  </si>
  <si>
    <t>Visoko resolucijski spektrometer XPS za tribokemijsko karakterizacijo mejnih mazalnih filmov in površin z mikrometrsko natančnim pozicioniranjem in analizo - Fakulteta za strojništvo</t>
  </si>
  <si>
    <t>Naprava za zajem akustične emisije s senzorji</t>
  </si>
  <si>
    <t>Acoustic emission acquisition device with sensors</t>
  </si>
  <si>
    <t>Oprema je dostopna v laboratoriju LATOP. Dostop do opreme je v domeni vodje laboratorija. Kontakt: roman.sturm@fs.uni-lj.si.</t>
  </si>
  <si>
    <t>The equipment is available in the LATOP laboratory. Access to the equipment is the responsibility of the laboratory manager. Contact: roman.sturm@fs.uni-lj.si.</t>
  </si>
  <si>
    <t>Vallen AMSY6 je naprava za zajem signalov akustične emisije. Naprava skupaj z VisualAE Suite programsko opremo omogoča zajem valovnih oblik signalov akustične emisije in zapis zajetega signala z večdimenzijskim vektorjem značilk v časovni kot tudi frekvenčni domeni. Naprava ima štiri paralelne kanale za zajem signalov AE in dva parametrična vhoda. Vključena ima dva procesorja signala ASIP-2.</t>
  </si>
  <si>
    <t>Vallen AMSY6 is a device for capturing acoustic emission signals. The device, together with the VisualAE Suite software, enables the capture of acoustic emission signal waveforms and the recording of the captured signal with a multidimensional feature vector in both the time and frequency domains. The device has four parallel channels for capturing AE signals and two parametric inputs. It includes two ASIP-2 signal processors.</t>
  </si>
  <si>
    <t>https://www.fs.uni-lj.si/research-equipment/naprava-za-zajem-akusticne-emisije-s-senzorji/</t>
  </si>
  <si>
    <t>46. Sistemi s področja strojništva</t>
  </si>
  <si>
    <t>Merilni sistem za sprotni nadzor topografije površine med laserskim procesiranjem</t>
  </si>
  <si>
    <t>Measuring system for real-time control of surface topography during laser processing</t>
  </si>
  <si>
    <t>Po dogovoru s skrbnikom opreme.</t>
  </si>
  <si>
    <t>By agreement with the equipment administrator.</t>
  </si>
  <si>
    <t>Oprema je namenjena raziskavam laserskih obdelovalnih procesov in karakterizaciji površin.</t>
  </si>
  <si>
    <t>The equipment is intended for research into laser processing technologies and for surface characterization.</t>
  </si>
  <si>
    <t>https://www.fs.uni-lj.si/research-equipment/merilni-sistem-za-sprotni-nadzor-topografije-povrsine-med-laserskim-procesiranjem/</t>
  </si>
  <si>
    <t>Preizkuševališče za elektro-tribološko karakterizacijo mejnih površinskih filmov in kontaktov v širokem območju mehanskih, temperaturnih in električnih obremenitev</t>
  </si>
  <si>
    <t>Test rig for the electro-tribological characterization of boundary surface films and contacts in a wide range of mechanical, thermal and electrical loads</t>
  </si>
  <si>
    <t>Equipment is available in the Laboratory TINT for faculty staff and other laboratory partners. Reservation of the eqipment and a qualified member of the research group is mandatory at least one week in advance. Contact: mitjan.kalin@tint.fs.uni-lj.si.</t>
  </si>
  <si>
    <t>Recipročni tribometer z visoko frekvenco je potreben za natančno testiranja kratkih pomikov pri visokih hitrostih, ki se pojavljajo v številnih realnih inženirskih aplikacijah. Visoka delovna frekvenca omogoča pospešeno preskušanje ob hkratnem ohranjanju nadzorovanih kontaktnih pogojev. To omogoča zanesljivo oceno mehanizmov trenja in obrabe pri realističnih dinamičnih obremenitvah.</t>
  </si>
  <si>
    <t>A reciprocating high-frequency tribometer is required to accurately replicate the short stroke lengths and rapid contact reversals encountered in many real engineering applications. Its high operating frequency enables accelerated testing while maintaining controlled contact conditions. This allows reliable evaluation of friction and wear mechanisms under realistic dynamic loading.</t>
  </si>
  <si>
    <t>https://www.fs.uni-lj.si/research-equipment/preizkusevalisce-za-elektro-tribolosko-karakterizacijo-mejnih-povrsinskih-filmov-in-kontaktov-v-sirokem-obmocju-mehanskih-temperaturnih-in-elektricnih-obremenitev/</t>
  </si>
  <si>
    <t>Simulirano lunarno okolje za Testiranje Avtonomnih Robotskih Terenskih vozil (START)</t>
  </si>
  <si>
    <t>Simulated lunar Terrain for Autonomous Rover Testing (START)</t>
  </si>
  <si>
    <t>Uporaba možna po predhodnem dogovoru.</t>
  </si>
  <si>
    <t>The use of equipment is possible subject to prior agreement.</t>
  </si>
  <si>
    <t>Oprema obsega sistem za sledenje Optitrack in preizkuševališče s peskom z možnostjo nagiba za manjše mobilne robote. Omogoča testiranje mobilnosti robotov in izvajanje eksperimentov na področju teramehanike lunarnega terena.</t>
  </si>
  <si>
    <t>The equipment includes an Optitrack tracking system and a tilting sand test bed for smaller mobile robots. It allows testing robot mobility and conducting experiments in the field of lunar terramechanics.</t>
  </si>
  <si>
    <t>https://www.fs.uni-lj.si/research-equipment/simulirano-lunarno-okolje-za-testiranje-avtonomnih-robotskih-terenskih-vozil-start/</t>
  </si>
  <si>
    <t>Eksperimentalni sistem za identifikacijo večosnega vibracijskega utrujanja v skoraj realnem času</t>
  </si>
  <si>
    <t>Experimental system for close to real-time monitoring of multiaxial vibration fatigue</t>
  </si>
  <si>
    <t>Oprema je dostopna v laboratoriju na Fakulteti za strojništvo. Z opremo rokuje izučen in izkušen operater. Za uporabo se kontaktira vodjo laboratorija prof. dr. Janka Slaviča.</t>
  </si>
  <si>
    <t>Equipment is locatad at the Faculty of Mechanical Eng. The equipment is handled by an experienced and trained operator. For use, the head of the laboratory should be contacted: Professor dr. Janko Slavič.</t>
  </si>
  <si>
    <t>Pospešeno vibracijsko testiranje.</t>
  </si>
  <si>
    <t>Accelerated vibration testing.</t>
  </si>
  <si>
    <t>https://www.fs.uni-lj.si/research-equipment/eksperimentalni-sistem-za-identifikacijo-vecosnega-vibracijskega-utrujanja-v-skoraj-realnem-casu/</t>
  </si>
  <si>
    <t>Napredni modularni hidravlični agregat za raziskave in razvoj hidravličnih in drugih strojnih komponent</t>
  </si>
  <si>
    <t>Advanced modular hydraulic power unit (MHPU) for research and development of hydraulic and other machine components</t>
  </si>
  <si>
    <t xml:space="preserve">Do raziskovalne opreme lahko dostopa vsak, ki ima opravljeno varstvo pri delu in je podučen o uporabi in delovanju hidravličnih in električnih  komonent in sistemov. Za uporabo opreme se je treba predhodno najaviti in rezervirati prosti termin.  </t>
  </si>
  <si>
    <t>Anyone who has completed occupational safety training and is trained in the use and operation of hydraulic and electrical components and systems can access the research equipment. Prior notice and a free appointment must be reserved to use the equipment.</t>
  </si>
  <si>
    <t>Napredni hidravlično preizkuševališče je  namenjeno za testiranje visokotlačnih hidravličnih komponent  in sistemov, ki uporabljajo hidravlično mineralno olje ISO VG46. Preizkuševališče omogoča visokotlačno in visokodinamično testiranje.</t>
  </si>
  <si>
    <t>The advanced hydraulic test facility is designed for testing high-pressure hydraulic components and systems that use ISO VG46 hydraulic mineral oil. The test facility enables high-pressure and high-dynamic testing.</t>
  </si>
  <si>
    <t>https://www.fs.uni-lj.si/research-equipment/napredni-modularni-hidravlicni-agregat-za-raziskave-in-razvoj-hidravlicnih-in-drugih-strojnih-komponent/</t>
  </si>
  <si>
    <t>Podatkovna baza za simulacijo mikrostruktur aluminijevih zlitin in jekel</t>
  </si>
  <si>
    <t>Data base for simulation of microstructures of aluminium alloys and steel</t>
  </si>
  <si>
    <t>Programska oprema ThermoCalc in licenca sta nameščeni na računalniku GIGABYTE (193.2.77.32) z OS Windows 11 Pro. Računalnik je dostopen preko RD znotraj omrežja FS. Uporabnik pri LFDT (Krištof Kovačič) pridobi uporabniško ime in geslo. Uporabnik lahko programsko opremo namesti tudi na osebnem računalniku ali serverju in znotraj omrežja FS dostopa le do licence.</t>
  </si>
  <si>
    <t>Software ThermoCalc and the license are installed on computer GIGABYTE (193.2.77.32) with OS Windows 11 Pro. The computer is accessible using RD within the FS network. LFDT (Krištof Kovačič) grants the user name and the password to the user. The user may also install the software at the personal computer or server and access the license only within the FS network.</t>
  </si>
  <si>
    <t>Programska oprema ThermoCalc je namenjena izračunu faznih diagramov in materialnih lastnosti večsestavinskih sistemov. Nameščena programska oprema omogoča izračune za jekla in aluminijeve zlitine. Nameščena programska oprema vsebuje dodatni modul DICTRA, s katerim uporabnik lahko dostopa do mobilnosti sestavin in/ali požene 1-D difuzijsko-vodene simulacije v večsestavinskih sistemih. Nameščena programska oprema vsebuje tudi SDK TQ-Interface, preko katerega je mogoče sklopiti  svojo lastno programsko kodo s podatkovnimi bazami, ki jih ponuja ThermoCalc.</t>
  </si>
  <si>
    <t>Software ThermoCalc is used to calculate phase diagrams and material properties of multi-component systems. The installed software enables calculations for steels and aluminium alloys. The installed software contains add-on module DICTRA, which the user may use to access the mobilites of components and/or run 1-D diffusion-driven simulations in the multi-component systems. Additionally, the software contains SDK TQ-Interface for coupling the ThermoCalc databases with your own program code.</t>
  </si>
  <si>
    <t>https://www.fs.uni-lj.si/research-equipment/podatkovna-baza-za-simulacijo-mikrostruktur-aluminijevih-zlitin-in-jekel/</t>
  </si>
  <si>
    <t>doc. dr. T. Berlec</t>
  </si>
  <si>
    <t>Študija interakcije med človekom in robotom</t>
  </si>
  <si>
    <t>Study of human-robot interaction</t>
  </si>
  <si>
    <t>Oprema je dostopna v laboratoriju LAMPA in je po predhodnem dogovoru na razpolago pod nadzorom usposobljenega člana raziskovalne skupine. Kontakt: tomaz.berlec@fs.uni-lj.si.</t>
  </si>
  <si>
    <t>The equipment is accessible in the laboratory LAMPA and is available by prior agreement under the supervision of a qualified member of the research team. Contact: tomaz.berlec@fs.uni-lj.si.</t>
  </si>
  <si>
    <t>Oprema je namenjena raziskavam interakcije med človekom in robotom na osnovi EEG meritev za objektivno spremljanje kognitivne obremenitve, stresa in osredotočenosti uporabnikov. Omogoča analizo ergonomije, varnosti in učinkovitosti sodelovalnih robotskih delovnih mest. Podpira razvoj prilagodljivih in človeku usmerjenih rešitev v skladu z načeli Industry 4.0/5.0.</t>
  </si>
  <si>
    <t>The equipment is intended for research into human-robot interaction based on EEG measurements for objective monitoring of cognitive load, stress and user focus. It enables analysis of ergonomics, safety and efficiency of collaborative robotic workplaces. It supports the development of adaptable and human-centric solutions in accordance with the principles of Industry 4.0/5.0.</t>
  </si>
  <si>
    <t>Študija interakcije med človekom in robotom - Fakulteta za strojništvo</t>
  </si>
  <si>
    <t>Mikro elektroerozijski obdelovalni sistem</t>
  </si>
  <si>
    <t>Micro-Wire EDM Machine</t>
  </si>
  <si>
    <t>Oprema je namenjena visoko natančni izdelavi mikro- in makro-heterogenih preizkušancev za napredne mehanske preiskave materialov v okviru pristopa Materialno Testiranje 2.0. Oprema omogoča izdelavo kompleksnih geometrij z minimalnim toplotnim vplivom, kar je ključno za zanesljivo karakterizacijo kovin, zlasti aditivno izdelanih materialov. Sistem bo uporabljen v povezavi z obstoječo DIC merilno opremo za razvoj in validacijo naprednih materialnih modelov.</t>
  </si>
  <si>
    <t>The equipment is intended for high-precision manufacturing of micro- and macro-heterogeneous specimens for advanced mechanical testing of materials within the Material Testing 2.0 approach. It enables the fabrication of complex geometries with minimal thermal impact, which is crucial for reliable characterisation of metals, especially additively manufactured materials. The system will be used in conjunction with the existing DIC measurement equipment for the development and validation of advanced material models.</t>
  </si>
  <si>
    <t>Mikro elektroerozijski obdelovalni sistem - Fakulteta za strojništvo</t>
  </si>
  <si>
    <t>0782-019 -</t>
  </si>
  <si>
    <t xml:space="preserve">	P2-0425 </t>
  </si>
  <si>
    <t>izr. prof. dr. N. Vukašinović</t>
  </si>
  <si>
    <t>Komora s termografsko kamero za natančno aktivno kontrolo klimatskih pogojev pri testiranju polimernih in kompozitnih zobnikov</t>
  </si>
  <si>
    <t>Chamber with a thermal imaging camera for precise active climate control during testing of polymer and polymer composite gears</t>
  </si>
  <si>
    <t>Za povpraševanje prosimo pošljite elektronsko sporočilo na lecad.info@fs.uni-lj.si
Najem se obračunava po dnevih. Minimalni najem en dan.</t>
  </si>
  <si>
    <t>For inquiries, please send an email to lecad.info@fs.uni-lj.si
Rental is charged by the day. Minimum rental is one day.</t>
  </si>
  <si>
    <t>Klimatska komora KK-400 CHLT je visokotehnološka testna naprava za natančno simulacijo okoljskih pogojev z nadzorom temperature od -40 °C do +180 °C in in relativne vlažnosti med 10 % in 98 %. Je idealna izbira za testiranje materialov, pospešeno staranje, stresne teste in pripravo vzorcev pred nadaljnjo analizo.
Termokamera Optris PI 640i: Visokokakovostna infrardeča kamera z matrično ločljivostjo 640 x 480 točk, ki omogoča natančno zajemanje temperaturnih porazdelitev na površinah preizkušancev. Kamera tako zagotavlja termografske posnetke visoke ločljivosti za kvantitativno termično analizo.</t>
  </si>
  <si>
    <t>The KK-400 CHLT climatic chamber is a high-tech environmental simulation device, offering a wide temperature range from -40 °C to +180 ° C and relative humidity control between 10% and 98%. With excellent stability and uniformity of both temperature and humidity, it is perfectly suited for material testing, accelerated aging, stress testing, and sample conditioning prior to further analysis.
The Optris PI 640i thermo camera: A high quality infrared camera with a matrix resolution of 640 x 480 pixels, which allows the precise capture of temperature distributions on the surface of the subjects. The camera thus provides high resolution thermographic images for quantitative thermal analysis.</t>
  </si>
  <si>
    <t>Komora s termografsko kamero za natančno aktivno kontrolo klimatskih pogojev pri testiranju polimernih in kompozitnih zobnikov - Fakulteta za strojništvo</t>
  </si>
  <si>
    <t>Kopel za ultra nizke temperature</t>
  </si>
  <si>
    <t>Ultra-low temperature bath</t>
  </si>
  <si>
    <t>Equipment is available by arrangement with the head of the laboratory. The equipment can be rented only with the operator. Contact: joze.kutin@fs.uni-lj.si..</t>
  </si>
  <si>
    <t>Temperaturna kopel omogoča stabilno in homogeno ustvarjanje nizkih temperatur do -90 °C. Oprema zagotavlja stabilnost in homogenost okoli 5 mK, omogoča potopno globino temperaturnih sond do 500 mm.</t>
  </si>
  <si>
    <t>The temperature bath enables stable and homogeneous generation of low temperatures down to -90 °C. The equipment ensures stability and homogeneity of around 5 mK, and enables immersion depth of temperature probes up to 500 mm.</t>
  </si>
  <si>
    <t>Kopel za ultra nizke temperature - Fakulteta za strojništvo</t>
  </si>
  <si>
    <t>Sistem za karakterizacijo mikro-toplotnih procesov</t>
  </si>
  <si>
    <t>System for the characterization of micro-thermal processes</t>
  </si>
  <si>
    <t>Naprava Thermtest Transient Hot Wire (THW-L1) je napreden merilni sistem za neposredno določanje toplotne prevodnosti kapljevin in past v skladu s standardom ASTM D7896-19.
Za mikroskopske analize mikroskop ZEISS Axioscope 5 omogoča hitro, zanesljivo analizo ter kristalno jasne slike z visokim kontrastom ob enostavnem ostrenju in zajemu slike.
Dopolnjuje ga kompaktni stereomikroskop s 5-kratno povečavo, ki omogoča učinkovito in prilagodljivo opazovanje vzorcev.</t>
  </si>
  <si>
    <t>Thermtest Transient Hot Wire (THW-L1) is an advanced measurement system for the direct determination of the thermal conductivity of liquids and pastes in accordance with the ASTM D7896-19 standard.
For microscopic analyses, the ZEISS Axioscope 5 microscope enables fast and reliable analysis, providing crystal-clear, high-contrast images with simple focusing and image capture.
It is complemented by a compact stereomicroscope with 5× magnification, which allows efficient and flexible observation of samples.</t>
  </si>
  <si>
    <t>Sistem za karakterizacijo mikro-toplotnih procesov - Fakulteta za strojništvo</t>
  </si>
  <si>
    <t>3
3</t>
  </si>
  <si>
    <t>4
12</t>
  </si>
  <si>
    <t>8
3</t>
  </si>
  <si>
    <t>46
46</t>
  </si>
  <si>
    <t>Napredni modularni in integrativni merilni sistem za multifunkcijsko analizo pametnih materialov in njihovih kompozitov</t>
  </si>
  <si>
    <t>Advanced modular and integrative measuring system for multifunctional analysis of smart materials and their composites</t>
  </si>
  <si>
    <t xml:space="preserve">Naprava omogoča izvajanje zahtevnih mehanskih preiskusov na različnih pametnih materialov (piezo in termo občutljivih, elektromagnetna zaščita, ...) v širokem območju obremenitev in temperatur. Sistem vsebuje tudi dve integrirani kameri, ki omogočata brezkontaktno merjenje deformacij z sub-mikronsko občutljivostjo. </t>
  </si>
  <si>
    <t>The device enables the performance of complex mechanical tests on various smart materials (piezo- and thermo-sensitive, electromagnetic shielding, …) over a wide range of loads and temperatures. The system also includes two integrated cameras that allow non-contact measurements of deformations with sub-micron sensitivity.</t>
  </si>
  <si>
    <t>Napredni modularni in integrativni merilni sistem za multifunkcijsko analizo pametnih materialov in njihovih kompozitov - Fakulteta za strojništvo</t>
  </si>
  <si>
    <t>Oprema za karakterizacijo laserskih optičnih kanalov v vodi in zraku</t>
  </si>
  <si>
    <t>Equipment for characterization of laser optical channels in water and air</t>
  </si>
  <si>
    <t>Oprema za merjenje v spektralnem območju vidne svetlobe prilagojena za meritve v vodi In zraku.</t>
  </si>
  <si>
    <t xml:space="preserve">EEquipment for measuring in the spectral range of visible light, adapted for measurements in water and in air. </t>
  </si>
  <si>
    <t>Oprema za karakterizacijo laserskih optičnih kanalov v vodi in zraku - Fakulteta za strojništvo</t>
  </si>
  <si>
    <t>Sistem za analizo elektrokemijskih celic in razvoj naprednih opazovalecev stanj celic</t>
  </si>
  <si>
    <t>System for analysing electrochemical cells and development of advanced State-of-X observers</t>
  </si>
  <si>
    <t>Oprema je na voljo po predhodnem dogovoru. Opremo je možno najeti le z operaterjem. Kontakt: jon.hauptman@fs.uni-lj.si.</t>
  </si>
  <si>
    <t>The equipment is available by prior agreement. The equipment can only be rented with the operator. Contact: jon.haupmtna@fs.uni-lj.si.</t>
  </si>
  <si>
    <t xml:space="preserve">Naprava je namenjena karakterizaciji delovanja širokega spektra elektrokemijskih celic, vključno baterij ter elektrolizerjev tipa PEM in AEM. Baterijske celice je možno testirati pri konstantni temperaturi. Poleg ciklanja je možno izvajti tudi elektrokemijsko impedančno spektroskopijo ter analizo inkrementalne kapacitete. Analiza s potenciostatom je mogoča tudi na elektrolizerskem sklopu sistema.  </t>
  </si>
  <si>
    <t>The device is intended for the characterization of a wide range of electrochemical cells, including batteries as well as PEM- and AEM-type electrolyzers. Battery cells can be tested under constant temperature conditions. In addition to cycling, electrochemical impedance spectroscopy and incremental capacity analysis can also be performed. Potentiostat-based analysis is likewise possible on the electrolyzer subsystem of the system.</t>
  </si>
  <si>
    <t>Sistem za analizo elektrokemijskih celic in razvoj naprednih opazovalecev stanj celic - Fakulteta za strojništvo</t>
  </si>
  <si>
    <t>doc. dr. Martin Petkovšek</t>
  </si>
  <si>
    <t>Laser - Zračno hlajen E-O Q-preklopni laser</t>
  </si>
  <si>
    <t>Laser - Air cooled E-O Q-switched laser</t>
  </si>
  <si>
    <t>Rezervacija je mogoča najmanj dva tedna pred uporabo na: ales.malnersic@fs.uni-lj.si. Veljavna je enotna cena Fakultete za strojništvo. Podrobnejše informacije na: https://www.fs.uni-lj.si/raziskovanje/oprema/</t>
  </si>
  <si>
    <t>Reservations can be made at least two weeks in advance at: ales.malnersic@fs.uni-lj.si. The standard price of the Faculty of Mechanical Engineering applies. Detailed information at: https://www.fs.uni-lj.si/raziskovanje/oprema/</t>
  </si>
  <si>
    <t>Zračno hlajen elektrooptično (E-O) Q-preklopni laser je laserska naprava, ki zagotavlja pulze z visoko vršno močjo in natančnim časovnim nadzorom. Elektrooptični Q-preklop omogoča stabilno in ponovljivo generiranje pulzov, zračno hlajenje pa zagotavlja kompaktno zasnovo z nizkimi zahtevami po vzdrževanju. Laser se uporablja za induciranje optičnega preboja in nadzorovano tvorbo kavitacijskih mehurčkov v tekočinah za eksperimentalne raziskave.</t>
  </si>
  <si>
    <t>An air-cooled electro-optic (E-O) Q-switched laser is a solid-state pulsed laser that delivers high-peak-power pulses with precise timing control. The electro-optic Q-switch ensures stable and repeatable pulse generation, while air cooling enables a compact, low-maintenance design. The laser is used to induce optical breakdown and controlled cavitation bubble formation in liquids for experimental studies.</t>
  </si>
  <si>
    <t>https://www.fs.uni-lj.si/research-equipment/laser-zracno-hlajen-e-o-q-preklopni-laser/</t>
  </si>
  <si>
    <t xml:space="preserve">Univerza v Ljubljani, Fakulteta za farmacijo </t>
  </si>
  <si>
    <t>01</t>
  </si>
  <si>
    <t>Marija Bogataj</t>
  </si>
  <si>
    <t>Pretočni sistem za testiranje sproščanja (USP IV)</t>
  </si>
  <si>
    <t>SOTAX CE 7 smart DISSOTEST ON/OFF-LINE</t>
  </si>
  <si>
    <t xml:space="preserve">Javni dostop do opreme ni predviden. V vsakem primeru se je za eventualni dostop do opreme potrebno dogovoriti s skrbnikom opreme, ki mora biti zaradi specifičnosti aparatur, navzoč ves čas njihove uporabe. </t>
  </si>
  <si>
    <t>Access to equippment must be agreed with supervisor of the equipment. Due to delicate nature of the equipment supervisor must be present through whole agreed working time on the equipment.</t>
  </si>
  <si>
    <t>Avtomatski sistem za testiranje  sproščanja.</t>
  </si>
  <si>
    <t>Automated system for dissolution tests according to the-flowthrough method (USP 4)</t>
  </si>
  <si>
    <t>11476</t>
  </si>
  <si>
    <t>http://www.ffa.uni-lj.si/raziskave/raziskovalna-oprema/0/arrs</t>
  </si>
  <si>
    <t>strokovna sodelavka</t>
  </si>
  <si>
    <t>02</t>
  </si>
  <si>
    <t>Tomaž Bratkovič</t>
  </si>
  <si>
    <t>Kromatografski sistem AKTAexplorer 10 S</t>
  </si>
  <si>
    <t>Chromatographic system ÄKTAexplorer 10 S</t>
  </si>
  <si>
    <t>Presežki JS - 90%            ARRS - 10%</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</si>
  <si>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</si>
  <si>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</si>
  <si>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P1-0420</t>
  </si>
  <si>
    <t>Klemen Gnidovec</t>
  </si>
  <si>
    <t>pedagoško delo (mag. naloga)</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</si>
  <si>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</si>
  <si>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</si>
  <si>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</si>
  <si>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</si>
  <si>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Aparat za analizo učinkovin in njihovih metabolitov  v kompleksnih bioloških vzorcih</t>
  </si>
  <si>
    <t>Analysis of drugs and their metabolites in complex samples.</t>
  </si>
  <si>
    <t>http://www.ffa.uni-lj.si/raziskave/raziskovalna-oprema/lc-ms-ms-tipa-trojni-kvadrupol-(qqq)</t>
  </si>
  <si>
    <t>Raziskovalec z doktoratom</t>
  </si>
  <si>
    <t>P1-0208</t>
  </si>
  <si>
    <t>Martina Hrast Rambaher</t>
  </si>
  <si>
    <t>32036</t>
  </si>
  <si>
    <t xml:space="preserve">Optični čitalec - Biotek </t>
  </si>
  <si>
    <t xml:space="preserve">Čitalec mikrotitrskih plošč (Synergy H4) in robot za pipetiranje (Precision XS) Multi-Mode Microplate Reader (SINERGY H4) and robot for automatic pipetting (PRECISION XS) </t>
  </si>
  <si>
    <t>Trg - 64%, Presežki JS - 26%, ARRS - 10%</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</si>
  <si>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</si>
  <si>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</si>
  <si>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doktorandi, raziskovalci, diplomanti</t>
  </si>
  <si>
    <t>J1-50039</t>
  </si>
  <si>
    <t>doktorandi, raziskovalci</t>
  </si>
  <si>
    <t>J3-50123</t>
  </si>
  <si>
    <t>N1-0277 </t>
  </si>
  <si>
    <t>Alenka Šmid</t>
  </si>
  <si>
    <t>29982</t>
  </si>
  <si>
    <t>Genetski analizator GenomeLab™ GeXP</t>
  </si>
  <si>
    <t>GenomeLab™ GeXP Genetic Analysis System (Beckman Coulter)</t>
  </si>
  <si>
    <t>Drugi javni viri - 90% ARRS - 10%</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</si>
  <si>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</si>
  <si>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</si>
  <si>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študenti, specializanti</t>
  </si>
  <si>
    <t>Laboratorijska diagnostika</t>
  </si>
  <si>
    <t>LMD</t>
  </si>
  <si>
    <t>Petra Kocbek</t>
  </si>
  <si>
    <t>Ultra centrifuga WX</t>
  </si>
  <si>
    <t>Ultra centrifuga WX 100, Sorvall (Thermo Fischer scientific)</t>
  </si>
  <si>
    <t>Presežki JS - 90% ARRS - 10%</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</si>
  <si>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</si>
  <si>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</si>
  <si>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Vaje pri predmetu Nanotehnologija v kozmetologiji</t>
  </si>
  <si>
    <t>študenti</t>
  </si>
  <si>
    <t>Mirjam Gosenca Matjaž</t>
  </si>
  <si>
    <t>Modularni reometer (Anton Paar, Physica MCR 301)</t>
  </si>
  <si>
    <t>Reometer - Anton Paar</t>
  </si>
  <si>
    <t>Presežki JS - 88%, ARRS - 12%</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</si>
  <si>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</si>
  <si>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</si>
  <si>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 xml:space="preserve">raziskovalci UL FFA (FT), magistrandi oz. diplomandi (+Erasmus študentje v sklopu izmenjave), strokovna sodelavka </t>
  </si>
  <si>
    <t>Tekočinski kromatograf HPLC 1260 Infinity - Agilent Technologies</t>
  </si>
  <si>
    <t>Agilent 1260 Infinity Quaternary LC</t>
  </si>
  <si>
    <t>Presežki JS - 72%, ARRS - 28%</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</si>
  <si>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</si>
  <si>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</si>
  <si>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raziskovalci</t>
  </si>
  <si>
    <t>IP-0510</t>
  </si>
  <si>
    <t>Anamarija Zega</t>
  </si>
  <si>
    <t>21456</t>
  </si>
  <si>
    <t>400 MHz NMR spektrometervisoke ločljivosti</t>
  </si>
  <si>
    <t>ARRS - 40%</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</si>
  <si>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</si>
  <si>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</si>
  <si>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 xml:space="preserve"> Farmacevtska kemija: načrtovanje, sinteza in vrednotenje učinkovin; P1-0208 </t>
  </si>
  <si>
    <t>Vodja: prof. dr. Stanislav Gobec, Uporabniki: vsi člani Katedre za farmacevtsko kemijo</t>
  </si>
  <si>
    <t>J1-4635</t>
  </si>
  <si>
    <t>Vodja: prof. dr. Peterlin Mašič</t>
  </si>
  <si>
    <t xml:space="preserve">
J1-50023</t>
  </si>
  <si>
    <t> Vodja: dr. Andrej Emanuel Cotman</t>
  </si>
  <si>
    <t>J1-50038</t>
  </si>
  <si>
    <t>Vodja: prof. dr. Tihomir Tomašič</t>
  </si>
  <si>
    <t>vaje, magisteriji, doktorati</t>
  </si>
  <si>
    <t>študentje, doktorandi</t>
  </si>
  <si>
    <t>Rok Dreu</t>
  </si>
  <si>
    <t>Hitro vrteči granulator 4M8Trix</t>
  </si>
  <si>
    <t>High shear Granulator  4M8Trix</t>
  </si>
  <si>
    <t>Tržna sredstva 75%, ARRS - 25%</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</si>
  <si>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</si>
  <si>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</si>
  <si>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P1-0189 </t>
  </si>
  <si>
    <t>Odon Planinšek, Zoran Lavriič, Blaž Grilc, Barbara Sterle, Rok Dreu</t>
  </si>
  <si>
    <t>21455</t>
  </si>
  <si>
    <t>Pan Coatear GMPC I</t>
  </si>
  <si>
    <t>Drugi javni viri - 79%, ARRS - 21%</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</si>
  <si>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</si>
  <si>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</si>
  <si>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Zoran Lavriič, Blaž Grilc, Barbara Sterle, Rok Dreu</t>
  </si>
  <si>
    <t>Janez Ilaš</t>
  </si>
  <si>
    <t>24400</t>
  </si>
  <si>
    <t>Masni spektrometer (MS)</t>
  </si>
  <si>
    <t>Mass spectrometer (MS)</t>
  </si>
  <si>
    <t>ARRS - 48% 
Tržna sredstva - 52%</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</si>
  <si>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</si>
  <si>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</si>
  <si>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 xml:space="preserve">P1-0208 </t>
  </si>
  <si>
    <t xml:space="preserve">Vodja dr. Stanislav Gobec  </t>
  </si>
  <si>
    <t>Vaje, diplomanti, magistranti, doktoranti</t>
  </si>
  <si>
    <t>Raiskovalci</t>
  </si>
  <si>
    <t>J1-50023</t>
  </si>
  <si>
    <t xml:space="preserve">Vodja: dr. Andrej Emanuel Cotman  </t>
  </si>
  <si>
    <t xml:space="preserve">N1-0417 </t>
  </si>
  <si>
    <t>Vodja dr. Marko Anderluh</t>
  </si>
  <si>
    <t>Martina Gobec</t>
  </si>
  <si>
    <t>32034</t>
  </si>
  <si>
    <t>Namizni pretočni citometer</t>
  </si>
  <si>
    <t xml:space="preserve">Flow cytometer Attune NxT </t>
  </si>
  <si>
    <t xml:space="preserve">Presežki JS - 52% 
ARRS - 41% 
Tržna sredstva - 7%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</si>
  <si>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</si>
  <si>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</si>
  <si>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Anja Pišlar, Selena Horvat, Anja Suhadolc</t>
  </si>
  <si>
    <t>Anja Kodila</t>
  </si>
  <si>
    <t>Zoran Lavrič</t>
  </si>
  <si>
    <t>32037</t>
  </si>
  <si>
    <t>Sistem za elektrostatsko sukanje nanovlaken</t>
  </si>
  <si>
    <t xml:space="preserve">System for electrostatic spinning of nanofibers </t>
  </si>
  <si>
    <t xml:space="preserve">Presežki JS - 50% 
ARRS - 32% 
Tržna sredstva - 18% </t>
  </si>
  <si>
    <t>Public access to the equipment is not forseen. In any case one has to agree the details of an eventual access with its superviser which has to be present through whole agreed working time on the equipment.</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</si>
  <si>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</si>
  <si>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</si>
  <si>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http://www.ffa.uni-lj.si/raziskave/raziskovalna-oprema/sistem-za-elektrostatsko-sukanje-nanovlaken</t>
  </si>
  <si>
    <t>Zagonski program Špele Zupančič</t>
  </si>
  <si>
    <t>Valentina Vutolen Nina Katarina Grilc</t>
  </si>
  <si>
    <t>Tanja Potrč</t>
  </si>
  <si>
    <t>Inovacijski sklad - Špela Zupančič</t>
  </si>
  <si>
    <t>Anže Zidar</t>
  </si>
  <si>
    <t xml:space="preserve">HPLC Liquid chromatograph </t>
  </si>
  <si>
    <t xml:space="preserve">
ARRS - 89% 
Tržna sredstva - 11% </t>
  </si>
  <si>
    <t>Sistem za visokotlačno tekočinsko kromatografijo. Binarna črpalka sistema HPLC je opremljena z razplinjevalnikom in lahko tvori tlak do 600 barov pri pretoku do 5 ml / min. Vzorčevalnik z regulacijo temperature prostora za vzorce ima dva predala, pri čemer se lahko v vsakegaki vstavi dve vzorčni plošči s 54 standardnimi vialami volumna 1,5 mL. Modul za termostatiranje kolon omogoča natančen nadzor temperature kolone. Diodni detektor z žarnicami za ultravijolično in vidno svetlobo ima spremenljivo velikost vstopne reže spektrometra, ki lahko snema spektre z ločljivostjo 1024 točk, pri čemer je sposoben večkanalnega snemanja pri različnih valovnih dolžinah in tudi snemanja spektrov pri vsaki časovni točki za ustvarjanje map izoabsorbanc. Sistem se uporablja za različne naloge v farmacevtski analizi, vključno pri testih raztapljanja, določanju vsebnosti, nečistot in topnosti kakor tudi širše za določanje identitete in količine analitov v kompleksnih heterogenih vzorcih, ki se proizvajajo na Katedri za farmacevtsko tehnologijo. Sistem v splošnem služi kot orodje, ki zagotavlja analitično povratno informacijo v procesu razvoja novih farmacevtskih oblik, formulacij in procesov.</t>
  </si>
  <si>
    <t xml:space="preserve">High pressure liquid chromatography system. Binary pump of the HPLC system is equipped with degasser and is capable of generating pressures up to 600 bar at a flowrate of up to 5 mL/min. Multisampler with temperature control of sample compartment has two drawers each holding 2 sample plates with 54 standard vials of 1.5 mL volume. Column heater module provides precise temperature control of column. Diode array detector with UV and VIS lamps has a variable slit size, records spectra with resolution of 1024 point, is capable of multichannel recording at different wavelengths as well as recording spectra for each time point to generate isoabsorbance maps. The system is used for various task in pharmaceutical analysis including dissolution testing, assay, solubility determinations and more generally to determine identity and quantity of analytes in complex heterogeneous samples that are produced at the Chair of Pharmaceutical Technology and serves as a tool that provides analytical feedback in the process of developing new dosage forms, formulations and processing technologies.  </t>
  </si>
  <si>
    <t>http://www.ffa.uni-lj.si/raziskave/raziskovalna-oprema/tekocinski-kromatograf-hplc</t>
  </si>
  <si>
    <t>Zoran Lavriič, Blaž Grilc, Barbara Sterle Zorec, Mirjam Gosenca Matjaž, Mercedes Vitek, Maja Bjelošević Žiberna, Alenka Zvonar</t>
  </si>
  <si>
    <t>Zagonsiki program Špele Zupančič</t>
  </si>
  <si>
    <t>Pretočni citometer s sočasnim zajemanjem slike (Imaging flow cytometer)</t>
  </si>
  <si>
    <t>Imaging flow cytometer</t>
  </si>
  <si>
    <t>Paket 17 35% in EATRIS.TRI.SI 65%</t>
  </si>
  <si>
    <t>Naprava je namenjena analizi celic oz. majhnih delcev in prodobivanju podrobne slike velikega števila analiziranih dogodkov v relativno kratkem času. Omogoča proučevanje želenih fenotipskih lastnosti, ki smo jih predhodno označili s flourescenčnimi barvil (npr. kolokalizacija, internalizacija, diferenciacija, imedcelična interakcija). Analiziramo lahko večk kot 1000 celic na sekundo in za vsako posamezno celico hkrati dobimo do 8 slik na različnih folurescenčnih kanalih z visoko občutljivostjo. To omogoča kvantifikacijo celičnih lastnosti, kot je morfologija in jakost flourescenčne probe na, v ali med celicami (tudi v primeru redkih dogodkov in heterogenih vzorcih).</t>
  </si>
  <si>
    <t>Imaging flow cytometer provides users with the ability to gain detailed images of a large number of cells in a relatively short period of time. It enables the analysis of desired phenotypical properties, which are previousl labeled with flourescent dyes (e.g co-localization, internalization, stem cell differentiation, and cell-cell interactions).
ImageStreamX MarkII produces up to 10 high resolution images of each cell directly in flow, at rates exceeding 1,000 cells per second, and with the fluorescence sensitivity of conventional flow cytometers. These capabilities allow you to quantitate cellular morphology and the intensity and location of fluorescent probes on, in, or between cells, even in rare sub-populations and highly heterogeneous samples.</t>
  </si>
  <si>
    <t>Bojan Doljak</t>
  </si>
  <si>
    <t>Blaž Grilc</t>
  </si>
  <si>
    <t>Laser diffractometer</t>
  </si>
  <si>
    <t xml:space="preserve">
ARRS - 22% 
Tržna sredstva - 78% </t>
  </si>
  <si>
    <t>Oprema je namenjena meritvam velikosti in porazdelitve velikosti delcev okvirno v območju od 0,1 do 2000 µm. Meritve so mogoče s suho celico (disperzija trdno/plinasto) ali mokro celico (disperziji trdno/tekoče ali tekoče/tekoče), vključno z uporabo organskih topil.</t>
  </si>
  <si>
    <t>Equipment is intended for measurements of particle size and particle size distributions roughly in range of 0.1 to 2000 µm. The measurements can be done with dry cell (dispersion solid/gas) or wet cell (dispersions solid/liquid or liquid/liquid), including use of organic solvents.</t>
  </si>
  <si>
    <t>http://www.ffa.uni-lj.si/raziskave/raziskovalna-oprema/laserski-difraktometer</t>
  </si>
  <si>
    <t>Odon Planinšek, Alenka Zvonar Pobirk, Barbara Sterele Zorec, Blaž Grilc, Zoran Lavrič, Anže Zidar</t>
  </si>
  <si>
    <t>Diplome</t>
  </si>
  <si>
    <t>Diplomanti</t>
  </si>
  <si>
    <t xml:space="preserve">Blaž Grilc </t>
  </si>
  <si>
    <t>Ahlin Grabnar Pegi</t>
  </si>
  <si>
    <t>Fotonska korelacijska spektroskopija in laserska Dopplerjeva elektroforeza (Zetasizer Ultra)</t>
  </si>
  <si>
    <t>Photon correlation spectroscopy and laser Doppler electrophoresis (Zetasizer Ultra)</t>
  </si>
  <si>
    <t>Tržna sredstva  67 %      ARRS - 33%</t>
  </si>
  <si>
    <t>Access to equipment must be agreed with supervisor of the equipment. Due to delicate nature of the equipment supervisor must be present through whole agreed working time on the equipment.</t>
  </si>
  <si>
    <t>Naprava Zetasizer Ultra (Malvern Panalytical)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</si>
  <si>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Ultra (Malvern Panalytical)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</si>
  <si>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P. Ahlin Grabnar, P. Kocbek, A. Zvonar Pobirk, Š. Zupančič, M. Bjelošević Žiberna, B. Zorec Sterle, M. Prašnikar, K. Kirbus</t>
  </si>
  <si>
    <t>J2-3043</t>
  </si>
  <si>
    <t>Vodja: dr. Slavko Kralj</t>
  </si>
  <si>
    <t>Vaje, diplomanti, magistranti, MR, doktoranti</t>
  </si>
  <si>
    <t>Dvovijačna naprava za iztiskanje talin (HME, Hot melt extrusion) in kontinuirano vlažno granuliranje (TSG, Twin screw granulation) s podporno opremo za dovajanje materialov, hlajenje in oblikovanje produkta</t>
  </si>
  <si>
    <t>Leistritz ZSE 12 HP-PH twin screw hot melt extruder for hot melt extrusion (HME) and twin screw granulation (TSG) with supporting equipment for material feed, cooling and processing of extrudates</t>
  </si>
  <si>
    <t>Paket 17 60% in ARRS 40%</t>
  </si>
  <si>
    <t>Naprava je namenjena za kontinuirano in nadzorovano dovajanje praškaste mešanice materialov v samo napravo ter kontinuirano izdelavo trdnih disperzij učinkovin v polimernem ogrodju s sledečim ohlajanjem iztiskanca na tekočem traku in odrezovanjem v delce definiranih dolžin (od 1,0 do 2,0 mm). Pretvorba naprave omogoča izvedbo procesa kontinuiranega vlažnega granuliranja praškastih materialov z  nadzorovanim dodajanjem granulacijske tekočine za nadzor razmerja kapljevine in trdnih snovi v kontinuiranem procesu granuliranja. Naprava ima osem-področni nadzor nad temperaturo procesiranih materialov, kjer je vsako področje aktivno hlajeno in ali ogrevano, za namen nadzora nad viskoznostjo mešanice materialov oz. za vzdrževanje termično pogojene stabilnosti procesiranih materialov (velja za proces iztiskanja talin in granuliranje).</t>
  </si>
  <si>
    <t>The device is capable of continuous and controlled delivery of the powder mixture of materials into the device itself and the following continuous production of solid dispersions of the active ingredients in the polymeric matrix. On exit from the die the filaments are continuous cooled on the conveyor belt and then cut into pellets of defined lengths (from 1.0 to 2.0 mm). Conversion of the device enables the process of continuous wet granulation of powder materials with controlled addition of granulation fluid to control the ratio of liquid to solids in a continuous granulation process. The device has eight-zone temperature control of the processed material, where each zone is actively cooled and or heated, for the purpose of controlling the viscosity of the material mixture, or to maintain thermally conditioned stability of the processed materials (applies to the melt extrusion and granulation process).</t>
  </si>
  <si>
    <t>http://www.ffa.uni-lj.si/raziskave/raziskovalna-oprema/dvovijacna-naprava-za-iztiskanje-talin-in-kontinuirano-vlazno-granuliranje</t>
  </si>
  <si>
    <t>Zoran Lavriič, Blaž Grilc, Barbara Sterle Zorec</t>
  </si>
  <si>
    <t>UHPLC-MS/MS Tekočinski kromatrograf z masnim detektorjem vrste trojni kvadrapol/linearna ionska past, model: Agilent 1290 Infinity II / Sciex QTRAP 5500+</t>
  </si>
  <si>
    <t>UHPLC-MS/MS Liquid chromatograph coupled to mass detector triple quadrupole/linear ion trap. Agilent 1290 Infinity II / Sciex QTRAP 5500+</t>
  </si>
  <si>
    <t>Paket 18 70% in ARRS 30%</t>
  </si>
  <si>
    <t>Access to equippment must be agreed with supervisor of the equipment. Due to delicate nature of the equipment supervisor must be present through whole ageed working time on the equipment.</t>
  </si>
  <si>
    <t xml:space="preserve">Aparat je namenjen merjenju zdravilnih učinkovin, njihovih metabolitov in transformacijskih produktov v kompleksnih bioloških in okoljskih vzorcih. </t>
  </si>
  <si>
    <t>Analysis of drugs, their metabolites and transformation products in complex biological and environmental samples.</t>
  </si>
  <si>
    <t>http://www.ffa.uni-lj.si/raziskave/raziskovalna-oprema/tekocinski-kromatograf-z-masnim-detektorjem</t>
  </si>
  <si>
    <t>Raziskovalec z doktoratom na programu</t>
  </si>
  <si>
    <t>storitve za tržne projekte UL FFA</t>
  </si>
  <si>
    <t>Stane Pajk</t>
  </si>
  <si>
    <t>UHPLC z DAD in CAD detektorjem</t>
  </si>
  <si>
    <t>UHPLC system coupled to DAD and CAD detector</t>
  </si>
  <si>
    <t xml:space="preserve">Oprema je namenjena 2D kromatografija, kromatograf je  sklopljen z DAD in CAD, z možnostjo sklopitve z masnim detektorjem (Orbitrap). </t>
  </si>
  <si>
    <t xml:space="preserve">Equipement is capable of 2D chromathography and is coupled with DAD and CAD and potentially with mass detector. </t>
  </si>
  <si>
    <t>http://www.ffa.uni-lj.si/raziskave/raziskovalna-oprema/uhplc-z-dad-in-cad-detektorjem</t>
  </si>
  <si>
    <t>Stane Pajk, Janez Ilaš</t>
  </si>
  <si>
    <t>J3-3079</t>
  </si>
  <si>
    <t xml:space="preserve">J3-4496 </t>
  </si>
  <si>
    <t>J1-50023 </t>
  </si>
  <si>
    <t>Magistrska naloga</t>
  </si>
  <si>
    <t>Gorenc Marija</t>
  </si>
  <si>
    <t>Delo v sklopu doktorske disertacije</t>
  </si>
  <si>
    <t>Blaž Lebar, Tinkara Lekić</t>
  </si>
  <si>
    <t>Integrirani sistem konfokalnega Ramanskega mikroskopa in mikroskopa na atomsko silo XploRA PLUS-OmegaScope</t>
  </si>
  <si>
    <t xml:space="preserve">EATRIS - 71% 
ARRS - 10% 
Tržna sredstva - 19% </t>
  </si>
  <si>
    <t>Integrirani sistem konfokalnega Ramanskega mikroskopa in mikroskopa na atomsko silo omogoča izvajanje različnih načinov mikroskopske analize vzorca. Konfokalni mikroskop omogoča opazovanje in zajem vidne mikroskopske slike. Vira laserske svetlobe (532 nm in 785 nm), pripadajoči optični elementi in detektor povratno sipane Raman svetlobe omogočajo točkovne meritve lastnosti na principu Raman spektroskopije in fotoluminiscenčne spektroskopije v dveh in treh dimenzijah, kar omogoča mikroskopsko Ramansko mapiranje površine in volumna vzorcev na zraku (površine in prerezi razsutih prostih delcev, granul, pelet, tablet, kapsul, filmov, laminatov, ekstrudatov, itd.) ter v tekočem mediju (vlakna, delci, celice, tkiva, itd.).</t>
  </si>
  <si>
    <t>The integrated system of the confocal Raman microscope and the atomic force microscope allows various methods of microscopic analysis of the sample to be performed. The confocal microscope enables the observation and capture of a visible microscopic image. Laser light sources (532 nm and 785 nm), associated optical elements and Raman backscatter detector enable point measurements of properties on the principle of Raman spectroscopy and photoluminescent spectroscopy in two and three dimensions, which allows microscopic Raman mapping of the surface and volume of the sample surface and cross-sections of bulk free particles, granules, pellets, tablets, capsules, films, laminates, extrudates, etc.) and in a liquid medium (fibers, particles, cells, tissues, etc.).</t>
  </si>
  <si>
    <t>15750</t>
  </si>
  <si>
    <t>http://www.ffa.uni-lj.si/raziskave/raziskovalna-oprema/integrirani-sistem-konfokalnega-ramanskega-mikroskopa-in-mikroskopa-na-atomsko-silo-xplora-plus-omegascope</t>
  </si>
  <si>
    <t>Zoran Lavriič, Blaž Grilc, Barbara Sterle Zorec, Mirjam Gosenca Matjaž, Mercedes Vitek</t>
  </si>
  <si>
    <t>Robert Roškar</t>
  </si>
  <si>
    <t>Večstopenjski LC/MS sistem - tekočinski kromatograf sklopljen z visoko-resolucijskim masnim detektorjem</t>
  </si>
  <si>
    <t>Multistage LC/MS system</t>
  </si>
  <si>
    <t>EATRIS - 57% 
ARRS -20%
Presežki JS - 9%           Tržna sredstva - 4%     Druga JS - 8%</t>
  </si>
  <si>
    <t>https://www.ffa.uni-lj.si/raziskave/raziskovalna-oprema/tekocinski-kromatograf-sklopljen-z-visoko-resolucijskim-masnim-detektorjem-na-cas-preleta</t>
  </si>
  <si>
    <t xml:space="preserve">P1-0189 </t>
  </si>
  <si>
    <t>Dunja Urbančič</t>
  </si>
  <si>
    <t>HPLC - Tekočinski kromatograf visoke ločljivosti</t>
  </si>
  <si>
    <t xml:space="preserve">HPLC - High performance liquid chromatograph </t>
  </si>
  <si>
    <t xml:space="preserve">EATRIS - 100% 
</t>
  </si>
  <si>
    <t>The equipment is available at the Faculty of Pharmacy, Aškerčeva 7, 1000 Ljubljana. Access is possible by arrangement with the caretaker. Due to the specificity of the equipment, the caretaker must be present at all times during work on the equipment.</t>
  </si>
  <si>
    <t xml:space="preserve"> monitoring zdravilnih učinkovin tekom zdravljenja, merjenje aktivnosti encimov, detekcija preko DAD in FLD detektorjev, termostatiran sistem, kvarterna črpalka</t>
  </si>
  <si>
    <t>therapeutic drug monitoring, measuring enzyme activity, detection using DAD and FLD detectors, thermostated system, quaternary pump</t>
  </si>
  <si>
    <t>http://www.ffa.uni-lj.si/fakulteta/organiziranost/infrastrukturni-center/eatris-slovenija</t>
  </si>
  <si>
    <t>35, 70</t>
  </si>
  <si>
    <t>P-0208</t>
  </si>
  <si>
    <t>IC EATRIS</t>
  </si>
  <si>
    <t>Nika Biškup</t>
  </si>
  <si>
    <t>Večmodularni čitalec mikrotitrskih plošč</t>
  </si>
  <si>
    <t xml:space="preserve">Naprava je namenjena zajemanju signala absorbance, flourescence, časovno odvisne fluorescence, polarizacije fluorescence ali luminiscence na mikrotitrskih ploščah različnih dimenzij (vsaj do velikosti 384 vdolbinic). Omogoča učinkovito zajemanje podatkov ter njihovo obdelavo in je zaradi konfiguracije uporabna na številnih področjih (spektrofotometrija, fluorimetrija, encimska kinetika, celična biologija, …).
</t>
  </si>
  <si>
    <t xml:space="preserve">The device is designed to capture the signal of absorbance, fluorescence, time-dependent fluorescence, fluorescence polarization or luminescence on microtiter plates of various dimensions (at least up to the size of 384 wells). It enables efficient data collection and processing. It is useful in many fields (spectrophotometry, fluorimetry, enzyme kinetics, cell biology,…) due to its configuration.
</t>
  </si>
  <si>
    <t>P1-0420 </t>
  </si>
  <si>
    <t>Martina Gobec; Lara Smrdel, Žiga Duša, Janja Zupan</t>
  </si>
  <si>
    <t>P1-0208 </t>
  </si>
  <si>
    <t>Damijan Knez, Peter Mastnak, Gordana Gosheva, Natalija Trunkelj, Gašper Tomđič</t>
  </si>
  <si>
    <t>0787-002</t>
  </si>
  <si>
    <t>24400 </t>
  </si>
  <si>
    <t>Bioslojni interferometer (Bio-Layer Interferometry - BLI)</t>
  </si>
  <si>
    <t>Bio-Layer Interferometry - BLI</t>
  </si>
  <si>
    <t>The equipment is available at the Faculty of Pharmacy, Aškerčeva 7, 1000 Ljubljana. Possible access by agreement with the administrator. Due to the specificity of the equipment, the equipment administrator must be present at all times when working on the equipment.</t>
  </si>
  <si>
    <t>BLI Octet R4 (Sartorius) omogoča analizo molekulskih interakcij v realnem času brez označevanja interakcijskih partnerjev. Sistem omogoča 4-kanalno spremljanje interakcij (afinitete vezave in kinetike) med molekulami, večjimi od 150 Da, ter določanje koncentracije bioloških molekul (npr. proteinov, peptidov, DNA, RNA ipd.) v kompleksnih vzorcih. Delo poteka v mikrotitrskih ploščicah s 96 vdolbinicami (zahteva po vsaj 180 μL vzorca) pri temperaturi med 15 in 40 °C. Dostopni so biosenzorji za različne načine imobilizacije enega od interakcijskih partnerjev (npr. kovalentna vezava prek aminskih skupin liganda, protein A za vezavo IgG, Ni-NTA za vezavo proteinov, označenih s heksahistidinskim zaporedjem (His-tag) idr.).</t>
  </si>
  <si>
    <t>BLI Octet R4 (Sartorius) enables the analysis of molecular interactions in real time without labelling the interaction partners. The system enables 4-channel monitoring of interactions (binding affinity and kinetics) between molecules larger than 150 Da, as well as determination of the concentration of biological molecules (e.g. proteins, peptides, DNA, RNA, etc.) in complex samples. The work is carried out in microtiter plates with 96 wells (requires at least 180 μL of sample) at a temperature between 15 and 40 °C. Biosensors are available for various methods of immobilization of one of the interaction partners (e.g. covalent binding via amine groups of the ligand, protein A for binding IgG, Ni-NTA for binding proteins marked with a hexahistidine sequence (His-tag), etc.).</t>
  </si>
  <si>
    <t>https://www.ffa.uni-lj.si/raziskave/raziskovalna-oprema/bioslojni-interferometer-(bio-layer-interferometry---bli)-model-octet-r4</t>
  </si>
  <si>
    <t xml:space="preserve">P4-0127 </t>
  </si>
  <si>
    <t xml:space="preserve">Vodja: 	dr. Anja Pišlar  </t>
  </si>
  <si>
    <t>28861 </t>
  </si>
  <si>
    <t>UHPLC sistem sklopljen z masnim detektorjem (UHPLC-MS)</t>
  </si>
  <si>
    <t>UHPLC system coupled to mass detector (UHPLC-MS)</t>
  </si>
  <si>
    <t>The equipment can be found at the Faculty of Pharmacy, located at Aškerčeva 7, 1000 Ljubljana. Access is possible upon agreement with the equipment's caretaker. Given the specialized nature of the equipment, it is required that the caretaker be present throughout the duration of its use.</t>
  </si>
  <si>
    <t>Sistem tekočinske kromatografije sklopljene z masno spektrometrijo (LC-MS) je zasnovan posebej za kvalitativne in kvantitativne ocene majhnih molekul, prisotnih v različnih vrstah vzorcev. Analite najprej loči tekočinski kromatograf ultra visoke ločljivosti (UHPLC). Dobavljen sistem omogoča zelo visoke tlake, kar olajša uporabo visoko učinkovitih kolon, ki bistveno izboljšajo kakovost ločevanja analitov. Po separaciji analite vodimo do masnega spektrometra (MS). Masni spektrometer, uporabljen v tem sistemu, je tipa trojnega kvadrupola, ki slovi po izjemni občutljivosti, selektivnosti in robustnosti. Z njim lahko spremljamo napredek kemijskih sintez, lahko služi kot zanesljivo orodje za potrjevanje istovetnosti spojin in določanje koncentracije specifičnih spojin v zahtevnih matrikah, kot so celice, plazma in kri.</t>
  </si>
  <si>
    <t>The liquid chromatography-mass spectrometry (LC-MS) system is specifically designed for the qualitative and quantitative assessments of small molecules present in various types of samples. Analytes are first separated using an ultra-high performance liquid chromatograph (UHPLC). The provided system supports very high pressures, which facilitates the use of highly efficient columns that significantly improve the quality of analyte separation. After separation, the analytes are directed to the mass spectrometer (MS). The mass spectrometer used in this system is of the triple quadrupole type, renowned for its exceptional sensitivity, selectivity, and robustness. It allows monitoring the progress of chemical syntheses, for confirming the identity of compounds and determining the concentration of specific compounds in challenging matrices such as cells, plasma, and blood.</t>
  </si>
  <si>
    <t>https://www.ffa.uni-lj.si/raziskave/raziskovalna-oprema/uhplc-sistem-sklopljen-z-masnim-detektorjem-(uhplc-ms)</t>
  </si>
  <si>
    <t xml:space="preserve">N1-0331 </t>
  </si>
  <si>
    <t>Urška Golob, Tilen Mrcina, Luka Horvat, Tit Jelenko</t>
  </si>
  <si>
    <t>Nina Gradišek,</t>
  </si>
  <si>
    <t>Anja Pišlar</t>
  </si>
  <si>
    <t>Pretočni citometer, s štirimi "solid state" laserji (vijoličnim, modrim, rdeèim in rumenim) z možnostjo avtomatskega zajemanja vzorcev</t>
  </si>
  <si>
    <t>Flow cytometer with four solid state lasers with automatic sampler</t>
  </si>
  <si>
    <t>Oprema je dostopna na Univerzi v Ljubljani, Fakulteti za farmacijo, Aškerčeva 7, 1000 Ljubljana. Dostop je možen po dogovoru s skrbnikom. Zaradi specifičnosti opreme mora biti skrbnik opreme navzoč ves čas dela na opremi.</t>
  </si>
  <si>
    <t>Equipment is available at the University of Ljubljana, Faculty of Pharmacy, Aškerčeva 7, 1000 Ljubljana. Access to equipment must be agreed with supervisor of the equipment. Due to delicate nature of the equipment supervisor must be present through whole agreed working time on the equipment.</t>
  </si>
  <si>
    <t xml:space="preserve">Pretočni citometer Attune NxT je sestavljen iz celice (črpalke) za injiciranje vzorcev, optičnega sistema s “solid state flat top” diodnimi laserji, elektronike s pripadajočim programskim paketom in dela za shranjevanje delovnih tekočin in odpadnih reagentov. Attune NxT je majhen aparat dimenzij 40 cm x 58 cm x 43 cm, je enostaven za uporabo in vzdrževanje in zanj zadostujejo normalni laboratorijski pogoji. Sistem je nadgrajen z enoto za avtomatski odvzem vzorca CytKick Max Autosampler. Ta omogoča hitro obdelavo več vzorcev s samodejno analizo vzorcev iz plošč s 96-imi in 384-imi vdolbinicami (standardne in »deep well« plošče), kot tudi odvzem vzorcev iz plošč z dimenzijami po meri in stojal za mikrocentrifugirke volumna 1,5 ali 2,0 mL. Vključuje »boost mode«, ki omogoča hitrejšo obdelavo vzorcev. Poleg tega z uporabo posebnih stojal za plošče in mikrocentrifugirke omogoča pasivno hlajenje vzorcev. </t>
  </si>
  <si>
    <t>Attune NxT flow cytometer consists of a cell (pump) for sample injection, an optical system with "solid state flat top" diode lasers, electronics with an associated software package, and a part for storing working fluids and waste reagents. Attune NxT is a small device with dimensions of 40 cm x 58 cm x 43 cm, it is easy to use and maintain, and it is sufficient for normal laboratory conditions. The system is upgraded with an automatic sample collection unit CytKick Max Autosampler. This enables rapid processing of multiple samples by automatically analyzing samples from 96-well and 384-well plates (standard and deep-well plates), as well as sampling from custom-sized plates and 1.5 or 2 microcentrifuge tubes. It includes a "boost mode" that enables faster sample processing. In addition, by using special plate racks and a microcentrifuge, it enables passive cooling of samples.</t>
  </si>
  <si>
    <t>https://www.ffa.uni-lj.si/raziskave/raziskovalna-oprema/pretocni-citometer-attune-nxt-z-enoto-za-avtomatski-odvzem-vzorca-cytkick-max</t>
  </si>
  <si>
    <t>11. Raziskovalna oprema za celične kulture</t>
  </si>
  <si>
    <t>P3-0289</t>
  </si>
  <si>
    <t>I0-E011</t>
  </si>
  <si>
    <t>Doktorandi</t>
  </si>
  <si>
    <t>Izvedba vaj</t>
  </si>
  <si>
    <t>0787-001</t>
  </si>
  <si>
    <t>Difuzijske celice za vrednotenje sprošèanja in dermalne absorpcije z avtomatiziranim sistemom vzorèenja (ti. Phoenix t sistem suhe toplote)</t>
  </si>
  <si>
    <t>Diffusion cells for release and dermal absorption evaluation with an automated sampling system (i.e. Phoenix dry heat system)</t>
  </si>
  <si>
    <t>Oprema je dostopna na Fakulteti za farmacijo, Aškerčeva 7, 1000 Ljubljana. Eventualni dostop po dogovoru s skrbnikom. Zaradi specifičnosti opreme mora biti skrbnik opreme navzoč ves čas dela na opremi.</t>
  </si>
  <si>
    <t>Difuzijske celice za vrednotenje sproščanja in dermalne absorpcije z avtomatiziranim sistemom vzorčenja (ti. Phoenix sistem suhe toplote) omogočajo ponovljivo in robustno vrednotenje sproščanja in permeabilnosti oz. dermalne absorpcije z uporabo umetnih ali naravnih membran za (trans)dermalne sistemov s širokim razponom viskoznosti. Naprava je bila na Fakulteto za farmacijo dostavljena 24.10. 2023 in instalacija uspešno zaključena 25. 10. 2023. Napredno izobraževanje uporabe aparature je bilo izvedeno 26. 10. 2023. Od takrat dalje aparaturo uporabljamo raziskovalci programske skupine P1-0189, ki smo del Katedre za farmacevtsko tehnologijo na Fakulteti za farmacijo, Univerzi v Ljubljani, po povpraševanje pa bo na voljo tudi raziskovalcem iz drugih programskih skupin oz. slovenskih raziskovalnih institucij. Pridobljena raziskovalna oprema zagotavlja homogeno koncentracijo sproščene spojine v celotnem receptorskem mediju in tako točne in ponovljive rezultate, avtomatiziran odvzem receptorske tekočine pa omogoča časovno bolj prilagodljivo izvedbo eksperimentov in s tem lažje in hitrejše raziskovanje.</t>
  </si>
  <si>
    <t>Difuzijske celice z avtomatiziranim sistemom vzorčenja omogočajo testiranje sproščanja (IVRT; in vitro release test) in permeabilnosti (IVPT; in vitro permeation test) v okviru razvoja, vrednotenja ali potrjevanja terapevtske ekvivalence (trans)dermalnih formulacij s širokim razponom viskoznosti.</t>
  </si>
  <si>
    <t>Diffusion cells with an automated sampling system enable release (IVRT; in vitro release test) and permeability (IVPT; in vitro permeation test) testing in the context of development and characterization or therapeutic equivalence evaluation of (trans)dermal formulations exhibiting a wide range of viscosities.</t>
  </si>
  <si>
    <t>https://www.ffa.uni-lj.si/raziskave/raziskovalna-oprema/difuzijske-celice-za-vrednotenje-sprozanja-in-dermalne-absorpcije-z-avtomatiziranim-sistemom-vzorcenja-in-na-osnovi-sistema-suhe-toplote</t>
  </si>
  <si>
    <t>raziskovalci UL FFA (FT): asistenti</t>
  </si>
  <si>
    <t>Simon Žakelj</t>
  </si>
  <si>
    <t>Tekočinski kromatograf visoke ločljivosti za biofarmacevtsko in fizikalno-kemijsko karakterizacijo</t>
  </si>
  <si>
    <t>High Performance Liquid Chromatograph for Biopharmaceutical and Physico-chemical characterisation</t>
  </si>
  <si>
    <t>Aparat je namenjen separaciji kompleksnih kombinacij topljencev v tekočih vzorcih pri pritiskih vsaj do 600 bar. Za potrebe fizikalno kemijske karakterizacije učinkovin in spojin v razvoju mobilno fazo sestavlja pri visokem pritisku s štirimi črpalnimi glavami in omogoča izbor med desetimi točili vsaj za eno od črpalnih glav. Termostatirani avtomatski vzorčevalnik omogoča delo z mikrotitrskimi ploščami in pladnji za viale. Omogoča uporabo in avtomatizirano preklapljanje med različnimi termostatiranimi kromatografskimi kolonami s kombinacijo dveh UV-Vis detektorjev pa zagotavlja razširitev uporabnega območja (linearnosti) posamične metode.</t>
  </si>
  <si>
    <t>The instrument is intended for the separation of complex combinations of solutes in liquid samples at pressures of at least up to 600 bar. For the purpose of physicochemical characterization of active substances and compounds in development, the mobile phase is composed at high pressure using four pump heads and allows selection between at least ten solvents for one of the pump heads. The thermostatted autosampler enables work with microtiter plates and vial trays. It allows the use and automated switching between different thermostatted chromatographic columns, while the combination of two UV-Vis detectors ensures an extension of the useful range (linearity) of individual methods.</t>
  </si>
  <si>
    <t>https://www.ffa.uni-lj.si/raziskave/raziskovalna-oprema/</t>
  </si>
  <si>
    <t>zaposleni na UL FFA</t>
  </si>
  <si>
    <t>doktorandi</t>
  </si>
  <si>
    <t>Tekočinski kromatograf</t>
  </si>
  <si>
    <t>Liquid Chromatograph</t>
  </si>
  <si>
    <t>Aparat je namenjen separaciji kompleksnih kombinacij topljencev v tekočih vzorcih pri pritiskih vsaj do 600 bar. Mobilno fazo sestavlja pri visokem pritisku z dvema črpalnima glavama. Termostatirani avtomatski vzorčevalnik omogoča delo z mikrotitrskimi ploščami in pladnji za viale. UV-Vis detektor z nizom diod omogoča sočasno merjenje kromatogramov in UV-Vis spektrov.</t>
  </si>
  <si>
    <t>The instrument is intended for the separation of complex combinations of solutes in liquid samples at pressures of at least up to 600 bar. The mobile phase is composed at high pressure using two pump heads. The thermostatted autosampler enables work with microtiter plates and vial trays. The diode array UV-Vis detector allows simultaneous measurement of chromatograms and UV-Vis spectra.</t>
  </si>
  <si>
    <t xml:space="preserve">Več-modularni čitalec mikrotitrskih ploščic - absorbanca, fluorescenca, luminiscenca </t>
  </si>
  <si>
    <t>Multimode microtiter plate reader - absorbance, fluorescence, luminescence</t>
  </si>
  <si>
    <t>Oprema je dostopna na Fakulteti za farmacijo, Aškerčeva 7, 1000 Ljubljana. Eventualni dostop po dogovoru s skrbnikom. Samostojna uporaba opreme je mogoča po predhodnem usposabljanju.</t>
  </si>
  <si>
    <t>The equipment can be found at the Faculty of Pharmacy, located at Aškerčeva 7, 1000 Ljubljana. Access is possible upon agreement with the equipment's caretaker. 
Independent use of the equipment is possible after prior training.</t>
  </si>
  <si>
    <t>Aparat je namenjen kvantifikaciji bioloških molekul (zlasti proteinov in nukleinskih kislin) ter različnim imunokemijskim (kvantifikacija specifičnih komponent v (kompleksnih) vzorcih), encimskim (zaviranje encimske aktivnosti, ocena specifičnosti) in celičnim testom (npr. spremljanje metabolične aktivnosti, oceni citotoksičnosti snovi oz. celične viabilnosti). Večmodularnost (merjenje absorbance, fluorescence (vključno s časovno odvisno fluorescenco) in luminiscence) omogoča zelo širok nabor aplikacij.</t>
  </si>
  <si>
    <t>The device is intended for the quantification of biological molecules (especially proteins and nucleic acids) and various immunochemical (quantification of specific components in (complex) samples), enzymatic (inhibition of enzyme activity, assessment of specificity) and cellular assays (e.g. monitoring of metabolic activity, assessment of substances' cytotoxicity or cell viability). Multimodality (measurement of absorbance, fluorescence (including time-dependent fluorescence) and luminescence) enables a very wide range of applications.</t>
  </si>
  <si>
    <t>Anja Pišlar,
Selena Horvat</t>
  </si>
  <si>
    <t>Črt Dragar,
Klemen Gnidovec</t>
  </si>
  <si>
    <t>Armando Tratenšek,
Mercedes Vitek</t>
  </si>
  <si>
    <t>Sistem za preparativno kromatografijo sklopljen z masnim detektorjem</t>
  </si>
  <si>
    <t>Preparative chromatography system coupled to a mass detector and ELSD detector</t>
  </si>
  <si>
    <t>Aparat služi za separacijo kompleksnih zmesi vzorcev analitov (od 5 mg do več gramov), detekcija le-teh pa je možna z različnimi detektorji (UV-Vis, ELSD, masna spektrometrija).</t>
  </si>
  <si>
    <t>The apparatus is used to separate complex mixtures of analyte samples (ranging from 5 mg to several grams) and enables their detection with various detectors, including UV-Vis, ELSD, and mass spectrometry</t>
  </si>
  <si>
    <t xml:space="preserve">J7-4635 </t>
  </si>
  <si>
    <t xml:space="preserve">Vodja 
dr. Lucija Peterlin Mašič </t>
  </si>
  <si>
    <t>Alenka Zvonar Pobirk</t>
  </si>
  <si>
    <t>Naprava za napredno vrednotenje teksture farmacevtskih vzorcev</t>
  </si>
  <si>
    <t>Device of advanced pharmaceutical texture analysis</t>
  </si>
  <si>
    <t>Naprava za napredno vrednotenje teksture farmacevtskih vzorcev omogoča enostavno prilagajanje konfiguracije z namenom vpetja in analize teksture heterogenih farmacevtskih vzorcev s specifičnimi geometrijskimi lastnostmi (npr. trdnih sistemov za (per)oralno in parenteralno aplikacijo, kot so praški, zrnca, pelete in tablete, kapsule, liofilizati in implantati, različnih filmov in obližev, poltrdnih sistemov in viskoznih tekočin, pa tudi filamentov, različnih tkiv in različnih materialov za farmacevtsko ovojnino). Aparatura med drugim omogoča vrednotenje reoloških lastnosti praškov, natezne trdnosti, togosti, žilavosti, elastičnosti, adhezije, mukoadhezije, jakosti gela in nabrekanja delcev, razmaznosti in iztisljivosti poltrdnih formulacij, raztegljivosti filmov in vlaken, pri čemer omogoča nadzor nad temperaturo kakor tudi zapis video signala sprememb vzorca med meritvijo. Pri testih iztiskanja (iz injekcijskih brizg, tub, vrečk) omogoča tudi določitev masnega pretoka v odvisnosti od sile iztiskanja. Zajeti parametri (sila, premik, video zapis, masa) so sinhronizirani in omogočajo medsebojno primerjavo in analizo.</t>
  </si>
  <si>
    <t>The device for pharmaceutical texture analysis enables adaptable configuration to assess mechanical and rheological properties of pharmaceutical samples (solid dosage forms for oral and parenteral administration, polymeric films, transdermal patches, semi-solid systems, viscous liquids, filaments, biological tissues, packaging materials). It facilitates comprehensive evaluation of rheological and mechanical attributes (powder flow, tensile strength, stiffness, toughness, elasticity, adhesion, mucoadhesion, gel strength, particle swelling, spreadability, and extrudability testing, as well as the elongation and mechanical integrity of films and fibers). For extrusion testing (from syringes) it determines mass flow rate based on applied force. Synchronized acquisition of force, displacement, video, and mass allows precise analysis and material characterization under controlled conditions.</t>
  </si>
  <si>
    <t>Doktorandi, raziskovalci na UL FFA, magistrandi in diplomanti,  tehnični sodelavci</t>
  </si>
  <si>
    <t>L4-4564</t>
  </si>
  <si>
    <t xml:space="preserve"> Raziskovalci na UL FFA, magistrandi in diplomanti  </t>
  </si>
  <si>
    <t>Avtomatiziran visoko-zmogljiv sistem za fenotipsko analizo celic (Sistem za celično barvanje)</t>
  </si>
  <si>
    <t>Automated high-conent analysis system for phenotypic analysis of cells (Cell painting system)</t>
  </si>
  <si>
    <t>Avtomatiziran visoko-zmogljivi sistem za konfokalno zajemanje in analizo slik ("high-content analysis system") omogoča pridobivanje fiziološko relevantnih informacij v obliki slik za zahtevnejša testiranja bioloških sistemov. Sistem vsebuje ustrezne vire svetlobe, emisijske filtre in programsko opremo. Omogoča hiter konfokalni zajem slik ter pridobivanje in analizo večje količine slik fiksiranih in živih celic na 2D in 3D nivoju. Njegova uporaba bo namenjena celičnemu slikanju, ugotavljanju celičnega cikla, apoptoze, avtofagije in diferenciacije celic, testiranju citotoksičnosti spojin, preliminarni analizi signalnih poti ipd.</t>
  </si>
  <si>
    <t>The Operetta CLS high-content analysis system offers an advanced platform for acquiring physiologically relevant image data, ideal for complex biological testing. Designed to facilitate confocal and non-confocal imaging, the system supports high-throughput and high-content analysis. Key applications include: imaging in 2D and 3D; analysis of the cell cycle, apoptosis, autophagy, and cell differentiation; cytotoxicity testing of compounds; preliminary analysis of signalling pathways. The system’s robust capabilities ensure precise imaging for both fixed and live cells, providing valuable insights for research and development.</t>
  </si>
  <si>
    <t>Lara Smrdel</t>
  </si>
  <si>
    <t>J3-50116</t>
  </si>
  <si>
    <t>Lara Smrdel, Živa Zajec</t>
  </si>
  <si>
    <t>P-0208, IC EATRIS</t>
  </si>
  <si>
    <t>Dunja Urbančič,
Gordana Gosheva</t>
  </si>
  <si>
    <t>Tilen Burnik, Janja Zupan</t>
  </si>
  <si>
    <t>Selena Hrovat, Marjeta Lipužič, Ana Mitrović, Nika Mazej Jeram</t>
  </si>
  <si>
    <t>J3-4527 </t>
  </si>
  <si>
    <t>Lucija Ana Vrščaj</t>
  </si>
  <si>
    <t xml:space="preserve">Konfokalni mikroskop z laserskim skeniranjem  s štirimi laserji in z visoko občutljivimi detektorji GaAsP </t>
  </si>
  <si>
    <t>Confocal laser scanning microscope with four lasers and high-sensitivity GaAsP detectors</t>
  </si>
  <si>
    <t>Aparat služi za občutljivo slikovno analizo celičnih karakteristik in posameznih makromolekul.</t>
  </si>
  <si>
    <t xml:space="preserve">The device is used for sensitive imaging analysis of cellular characteristics and individual macromolecules. </t>
  </si>
  <si>
    <t>Selena Horvat, Anja Suhadolc</t>
  </si>
  <si>
    <t>Živa Zajc</t>
  </si>
  <si>
    <t>JESS - avtomatizirani kapilarni sistem za ločbo proteinov s sočasno imunodetekcijo</t>
  </si>
  <si>
    <t>JESS - Automated Capillary System for Protein Separation with Simultaneous Immunodetection</t>
  </si>
  <si>
    <t xml:space="preserve">Programi, projekti ARIS in drugi javni viri </t>
  </si>
  <si>
    <t>Aparat avtomatizira ločbo proteinov po velikosti (kapilarna elektroforeza) in sočasno imunodetekcijo, nadomešča tradicionalni Western blot v 3-4 urah z visoko občutljivostjo (pg nivo). Omogoča multipleksing (do 3 kanali), RePlex za več detekcij v eni kapilari in normalizacijo z celotnim proteinom. Primeren za hitro kvantitativno analizo proteinov v biologiji in medicini, pogosto kot napredna/hitrejša alternativa WB.</t>
  </si>
  <si>
    <t>The device automates protein separation by size (capillary electrophoresis) and simultaneous immunodetection, replacing the traditional Western blot in 3-4 hours with high sensitivity (pg level). It enables multiplexing (up to 3 channels), RePlex for multiple detections in a single capillary, and normalization with total protein. Suitable for rapid quantitative protein analysis in biology and medicine, often as an advanced/faster alternative to WB.</t>
  </si>
  <si>
    <t>Martina Gobec; Lara Smrdel</t>
  </si>
  <si>
    <t>Izidor Sosič</t>
  </si>
  <si>
    <t>N1-0331 </t>
  </si>
  <si>
    <t>Aleša Bricelj</t>
  </si>
  <si>
    <t>J3-50116 </t>
  </si>
  <si>
    <t>Živa Zajec</t>
  </si>
  <si>
    <t>Fakulteta za gradbeništvo in geodezijo</t>
  </si>
  <si>
    <t>P2-0185</t>
  </si>
  <si>
    <t>Franc Čepon, prof. dr. Violeta Bokan Bosiljkov</t>
  </si>
  <si>
    <t>17449, 10379</t>
  </si>
  <si>
    <t>ConTec VISKOMETER 5 Z OSTALO OPREMO</t>
  </si>
  <si>
    <t>ConTec Viscometer 5 with additional equipment</t>
  </si>
  <si>
    <t>Programi, projekti in/ali tržni presežek</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</si>
  <si>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</si>
  <si>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</si>
  <si>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</si>
  <si>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</si>
  <si>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http://www3.fgg.uni-lj.si/</t>
  </si>
  <si>
    <t>P2-0227</t>
  </si>
  <si>
    <t>prof. dr. Bojan Stopar</t>
  </si>
  <si>
    <t>GNSS VIVA SMARTPOLE EDU SET Z DOD.</t>
  </si>
  <si>
    <t>GNSS RECEIVER + TACHEOMETER (SMARTPOLE)</t>
  </si>
  <si>
    <t>Oprema je dostopna zunanjim naročnikom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</si>
  <si>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</si>
  <si>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</si>
  <si>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</si>
  <si>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Pedagogi Oddelka za geodezijo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</si>
  <si>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</si>
  <si>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</si>
  <si>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izr. prof. dr. Primož Može</t>
  </si>
  <si>
    <t>HIDRAVLIČNA OPREMA PREIZKUŠEVALIŠČA 3000</t>
  </si>
  <si>
    <t>HYDRAULIC TEST EQUIPMENT</t>
  </si>
  <si>
    <t>Equipment is available for external clients by prior arrangement. Tests are performed by UL FGG operator. Equipment is available  when it is not needed in the teaching and research activities of UL FGG.</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</si>
  <si>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</si>
  <si>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</si>
  <si>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</si>
  <si>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</si>
  <si>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+- 200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</si>
  <si>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</si>
  <si>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P2-0180</t>
  </si>
  <si>
    <t>znan. sod. dr.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</si>
  <si>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</si>
  <si>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</si>
  <si>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</si>
  <si>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</si>
  <si>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</si>
  <si>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</si>
  <si>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doc. dr. Sabina Kolbl Repinc</t>
  </si>
  <si>
    <t>LASERSKI GRANULOMETER ANALYETTE</t>
  </si>
  <si>
    <t>FRITSCH Laser Granulometer Analysette</t>
  </si>
  <si>
    <t>Laboratorijsko določanje zrnavostne sestave.</t>
  </si>
  <si>
    <t>Grain-size distribution determination in a lab.</t>
  </si>
  <si>
    <t>V4-24026 </t>
  </si>
  <si>
    <t>Kolbl Repinc</t>
  </si>
  <si>
    <t>J7-50152</t>
  </si>
  <si>
    <t>MERILEC PROFILNI DOPPLER PRET,HITROSTI</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</si>
  <si>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</si>
  <si>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</si>
  <si>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</si>
  <si>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</si>
  <si>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</si>
  <si>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</si>
  <si>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</si>
  <si>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doc.dr.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</si>
  <si>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</si>
  <si>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</si>
  <si>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</si>
  <si>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</si>
  <si>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</si>
  <si>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Pedagogo KMLK</t>
  </si>
  <si>
    <t>doc. dr. Klemen Kregar</t>
  </si>
  <si>
    <t>POSTAJA MULTI STATION MS50 3D EDU SET INSTRUMENT</t>
  </si>
  <si>
    <t>MULTISTATION (LASER SCANNER + TACHEOMETER)</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</si>
  <si>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</si>
  <si>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</si>
  <si>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</si>
  <si>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233+P19:AB1952</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</si>
  <si>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</si>
  <si>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</si>
  <si>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</si>
  <si>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</si>
  <si>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</si>
  <si>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</si>
  <si>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</si>
  <si>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</si>
  <si>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 </t>
  </si>
  <si>
    <t>doc. dr. Matej Maček</t>
  </si>
  <si>
    <t>Ciklični strižni aparat</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</si>
  <si>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</si>
  <si>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</si>
  <si>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Dynamic simple shear apparatus for cohesive soil and cohesionless soil with maximum particle diameter of  2mm. It is possible to measure shear strength, liquefaction, shear modulus and damping properties. </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</si>
  <si>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</si>
  <si>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</si>
  <si>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</si>
  <si>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</si>
  <si>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</si>
  <si>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</si>
  <si>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</si>
  <si>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</si>
  <si>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</si>
  <si>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</si>
  <si>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</si>
  <si>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</si>
  <si>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</si>
  <si>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</si>
  <si>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</si>
  <si>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</si>
  <si>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</si>
  <si>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</si>
  <si>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</si>
  <si>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</si>
  <si>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ANALITIČNA NAPRAVA AMPTS II</t>
  </si>
  <si>
    <t>2015, 2020</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</si>
  <si>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</si>
  <si>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</si>
  <si>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</si>
  <si>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</si>
  <si>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</si>
  <si>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P2-0260</t>
  </si>
  <si>
    <t>prof. dr. Dejan Zupan</t>
  </si>
  <si>
    <t>VIBROMETER PDV-100PLUS EDU-KIT PORTABLE</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</si>
  <si>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</si>
  <si>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</si>
  <si>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</si>
  <si>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prof. dr. Tatjana Isaković</t>
  </si>
  <si>
    <t>SOFISTIK</t>
  </si>
  <si>
    <t>2015, 2019</t>
  </si>
  <si>
    <t>Oprema je dostopna za preiskave zunanjih naročnikov ob predhodnem dogovoru. Modeliranje in analize izvede strokovnjak z UL FGG. Oprema je na voljo v terminih, ko na njej ne poteka pedagoška in raziskovalna dejavnost UL FGG.</t>
  </si>
  <si>
    <t>Equipment is available for external clients by prior arrangement. Modeling and analysis are performed by expert from UL FGG. Equipment is available  when it is not needed in the teaching and research activities of UL FGG.</t>
  </si>
  <si>
    <t>Programska oprema za analizo in dimenzioniranje konstrukcij</t>
  </si>
  <si>
    <t>Software for the analysis and design of structures</t>
  </si>
  <si>
    <t>LASER DIGITAL VIBROMETER-SET PDV-100PLUS</t>
  </si>
  <si>
    <t>Direktni strižni aparat</t>
  </si>
  <si>
    <t>2005, 2015</t>
  </si>
  <si>
    <t>Direct shear apparatus</t>
  </si>
  <si>
    <t>Direktni strižni aparat za preiskave strižnih lastnosti zemljin z Dmax do 2 mm</t>
  </si>
  <si>
    <t>Direct shear apparatus for the determination of shear strength of soil with Dmax up to 2 mm</t>
  </si>
  <si>
    <t>78,72</t>
  </si>
  <si>
    <t>2,76</t>
  </si>
  <si>
    <t>70,00</t>
  </si>
  <si>
    <t>78,76</t>
  </si>
  <si>
    <t>100,00</t>
  </si>
  <si>
    <t>J7-60124 ExtremEarth</t>
  </si>
  <si>
    <t>UL FGG</t>
  </si>
  <si>
    <t>trg</t>
  </si>
  <si>
    <t>kontrolna meritev strižne trdnsoti za NSRAO</t>
  </si>
  <si>
    <t>izr. prof. dr. Rak Gašper</t>
  </si>
  <si>
    <t>PROG.OPREMA-DHI MIKE FLOOD</t>
  </si>
  <si>
    <t>2008-2018</t>
  </si>
  <si>
    <t>SOFTWARE DHI MIKE FLOOD</t>
  </si>
  <si>
    <t xml:space="preserve">Programska oprema za simuliranje in analizo vodnega toka v rečnih koritih, poplavnih površinah in delovanja hidrotehničnih objektov.  </t>
  </si>
  <si>
    <t>Software for the simulations and analysis of water flow in river systems, floodplains and hydroengineering structures.</t>
  </si>
  <si>
    <t>prof. dr. Goran Turk</t>
  </si>
  <si>
    <t>3D integralni sistem za optično zajemanje polja pomikov in deformacij s sistemom - fotoaparati</t>
  </si>
  <si>
    <t>Nikon Cameras with high resolutions, Zeiss lenses - fixed, 1000 fps Sony camera, fish eye lens, Photoscan software</t>
  </si>
  <si>
    <t>P17-170</t>
  </si>
  <si>
    <t>Oprema omogoča 4 točkovne fotogrametrične meritve pomikov s pomočjo programske opreme Photoscan. Sony fotoaparat z možnostjo 1000 posnetkov na sekundo ter širokokotni objektiv.</t>
  </si>
  <si>
    <t>The equipment enables 4-point photogrametric measurements using Photoscan software. A Sony 1000 fps high speed camera and fish-eye lens.</t>
  </si>
  <si>
    <t>Dejan Grigillo</t>
  </si>
  <si>
    <t>Matija Gams</t>
  </si>
  <si>
    <t>Mitja Košir, Luka Pajek, Jože Lopatič</t>
  </si>
  <si>
    <t>Goran Turk</t>
  </si>
  <si>
    <t>3D integralni sistem za optično zajemanje polja pomikov in deformacij s sistemom - KRMILNIK</t>
  </si>
  <si>
    <t>MTS FlexTest 60 Controller - 4 stations - 3 channels</t>
  </si>
  <si>
    <t>Oprema omogoča simultano neodvisno krmiljenje servo-hidravličnih batov na večih preizkuševališčih hkrati ali pa simultano večosno krmiljenje servo-hidravličnih batov na enem preizkuševališču.</t>
  </si>
  <si>
    <t>The equipment enables simultaneous independent control of the servo-hydraulic actuators at several testing sites or simultaneous multiaxial control of the servo-hydraulic actuators on one test site.</t>
  </si>
  <si>
    <t>asist. dr. Gašper Štebe, doc. dr. Klemen Kregar</t>
  </si>
  <si>
    <t>36874 33435</t>
  </si>
  <si>
    <t>TAHIMETER ELEKTRONSKI TS30 UNI SET V KOM</t>
  </si>
  <si>
    <t>2009, 2011</t>
  </si>
  <si>
    <t>TACHIMETER ELECTRONIC TS30 UNI SET</t>
  </si>
  <si>
    <t>Precizna izmera horizontalnih in 3D mikro geodetskih mrež za kontrolo stabilnosti in merjenje premikov naravnih in grajenih objektov, precizne zakoličbe v gradbeništvu in strojništvu.</t>
  </si>
  <si>
    <t>Measurenemt in precise terrestrial geodetic micro nets for the stability control and determination of displacements, preciste stake out in civil engineering and mechanical engineering.</t>
  </si>
  <si>
    <t>Oprema za resonančni test na valjastih preizkušancih zemljin </t>
  </si>
  <si>
    <t>Resonant column test</t>
  </si>
  <si>
    <t>P17-004</t>
  </si>
  <si>
    <t>Oprema za resonančni test zemljin omogoča merjenje strižnega modula in dušenja v odvisnosti od strižne deformacije. Preiskave so lahko opravijo v izotropnih ali anizotropnih napetostnih pogojih.</t>
  </si>
  <si>
    <t>Resonant column test is used for measurements of shear modulus and damping as a function of shear strain. Tests can be performed in isotropic or K0 stress conditions.</t>
  </si>
  <si>
    <t>http://www.fgg.uni-lj.si/</t>
  </si>
  <si>
    <t>prof. dr. Matjaž Mikoš</t>
  </si>
  <si>
    <t>Zamrzovalno grelna komora Schleibinger</t>
  </si>
  <si>
    <t xml:space="preserve">Freeze Thaw tester </t>
  </si>
  <si>
    <t>P18-002</t>
  </si>
  <si>
    <t>Oprema je dostopna za preiskave zunanjih naročnikov ob predhodnem dogovoru. Preiskave opravi operater UL FGG. Oprema je na voljo v terminih, ko na njej ne poteka pedagoška in raziskovalna dejavnost UL FGG. Kritje stroškov amortizacije, pogona in tehnične podpore. Minimalni najem je 30 dni.</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</si>
  <si>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 Minimum hire is 30 days.</t>
  </si>
  <si>
    <t xml:space="preserve">Naprava omogoča standardizirano testiranje zmrzlinske odpornosti betonov, agregatov in naravnega kamna. Območje delovanja je med +40 in -35 stopinjjami C. Omogočeno je tudi preplavljanje vzorcev. </t>
  </si>
  <si>
    <t>The device enables standardized testing of frost resistance of concrete, aggregates and natural stone. The operating range is between +40 and -35 degrees C. Sample flooding is also possible.</t>
  </si>
  <si>
    <t>KSH in Inštitut RIGHT</t>
  </si>
  <si>
    <t>Analizator zrnavosti in oblike CAMSIZER XL</t>
  </si>
  <si>
    <t>Particle size analyzer CAMSIZER XL</t>
  </si>
  <si>
    <t>P19-008</t>
  </si>
  <si>
    <t>Oprema je dostopna za preiskave zunanjih naročnikov ob predhodnem dogovoru. Preiskave opravi operater UL FGG. Oprema je na voljo v terminih, ko na njej ne poteka pedagoška in raziskovalna dejavnost UL FGG. Kritje stroškov amortizacije, pogona in tehničnega dela. Minimalni najem je 10 ur za en vzorec (1-5 kg)</t>
  </si>
  <si>
    <t>Equipment is available for external clients by prior arrangement. Tests are performed by UL FGG operator. Equipment is available  when it is not needed in the teaching and research activities of UL FGG. Covering appreciation costs, operational costs, and costs of technical analysis. Minimal hire is 10 hours per one sample (1-5 kg).</t>
  </si>
  <si>
    <t>Naprava s svojo visoko zmogljivo kamero omogoča optične meritve zrnavosti in oblike agregatnih materialov (0,16 - 135 mm). Naprava določi zrnavostno krivuljo analiziranega vzorca ter izvrednoti s pomočjo 3D dinamične analize slik preko 40 velikostnih in oblikovnih parametrov.</t>
  </si>
  <si>
    <t>The device with its high-performance camera enables optical measurements of grain size and shape of aggregate materials (0.16 - 135 mm). The device determines the grain curve of the analyzed sample and evaluates with the help of 3D dynamic image analysis over 40 size and shape/form parameters.</t>
  </si>
  <si>
    <t>Franc Čepon, prof. dr. Vlatko Bosiljkov</t>
  </si>
  <si>
    <t>17449, 15189</t>
  </si>
  <si>
    <t>Univerzalna elektromehanska preizkuševalna naprava MTS Exceed E43.504 z računalnikom za upravljanje</t>
  </si>
  <si>
    <t>MTS Exceed E43.504 Test System</t>
  </si>
  <si>
    <t>P19-0150</t>
  </si>
  <si>
    <t>Oprema je dostopna za preiskave zunanjih naročnikov ob predhodnem dogovoru. Preiskave opravi operater UL FGG. Oprema je na voljo v terminih, ko na njej ne poteka pedagoška in raziskovalna dejavnost UL FGG. Kritje stroškov amortizacije, pogona in tehničnega dela. </t>
  </si>
  <si>
    <t>Equipment is available for external clients by prior arrangement. Tests are performed by UL FGG operator. Equipment is available  when it is not needed in the teaching and research activities of UL FGG. Covering appreciation costs, operational costs, and costs of technical analysis. </t>
  </si>
  <si>
    <t>Naprava je opremljena s spodnjo nepremično in zgornjo premično glavo s čeljustmi, med katere se namesti preizkušanec, ki ga v osnovi lahko obremenimo v tlaku ali nategu. Čeljusti jo možno opremiti z zamenljivimi vložki, ki zagotavljajo vpetje ploščatih ali cilindričnih preizkušancev različnih dimenzij ter s tlačnima ploščama, preko katerih lahko obremenimo preizkušance v tlaku, ali z namensko mizo, s katero je možno testirati preizkušance v upogibu. </t>
  </si>
  <si>
    <t>The device is equipped with a lower fixed and upper movable head with jaws, between which the test specimen is placed. It can be loaded in pressure or tension. The jaws can be equipped with replaceable inserts that ensure the clamping of flat or cylindrical test specimens of various dimensions and with pressure plates, through which we can load the test specimens in compression, or with a device with which it is possible to test specimens in bending.</t>
  </si>
  <si>
    <t>100,25</t>
  </si>
  <si>
    <t>13,07</t>
  </si>
  <si>
    <t>25,00</t>
  </si>
  <si>
    <t>108,07</t>
  </si>
  <si>
    <t>65,00</t>
  </si>
  <si>
    <t>Sistem za meritve pretoka in spremljanje kakovosti površinskih tekočih voda v urbanem okolju</t>
  </si>
  <si>
    <t>P20-007</t>
  </si>
  <si>
    <t>027214; 027773; 027213</t>
  </si>
  <si>
    <t>prof. dr. Matjaž Dolšek</t>
  </si>
  <si>
    <t>Sistem za ovrednotenje vibracij</t>
  </si>
  <si>
    <t>System for  evaluation of  vibrations</t>
  </si>
  <si>
    <t>P20-094</t>
  </si>
  <si>
    <t>Del opreme je dostopna za preiskave zunanjih naročnikov ob predhodnem dogovoru. Preiskave opravi operater UL FGG. Oprema je na voljo v terminih, ko na njej ne poteka pedagoška in raziskovalna dejavnost UL FGG. Kritje stroškov amortizacije, pogona in tehničnega dela. </t>
  </si>
  <si>
    <t>Part of the equipment is available for external clients by prior arrangement. Tests are performed by UL FGG operator. Equipment is available  when it is not needed in the teaching and research activities of UL FGG. Covering appreciation costs, operational costs, and costs of technical analysis. </t>
  </si>
  <si>
    <t>Permanentno in začasno merjenje pospeškov na konstrukcijah</t>
  </si>
  <si>
    <t>Permanent and temporary measurement of accelerations on structures</t>
  </si>
  <si>
    <t>027775, 027774</t>
  </si>
  <si>
    <t>102,25</t>
  </si>
  <si>
    <t>Člani programske skupine, del opreme je permanentno inštaliran na stavbi</t>
  </si>
  <si>
    <t>Bioreaktorski simulacijski sistem in spremljanje reološih lastnosti odpadnih voda in blata iz ČN</t>
  </si>
  <si>
    <t>Bioreactor simulation system and monitoring of rheological properties of wastewater and sludge from wastewater treatment plants</t>
  </si>
  <si>
    <t>P21-049</t>
  </si>
  <si>
    <t>Del opreme je dostopna za preiskave zunanjih naročnikov ob predhodnem dogovoru. Preiskave opravi operater UL FGG. Oprema je na voljo v terminih, ko na njej ne poteka pedagoška in raziskovalna dejavnost UL FGG. K</t>
  </si>
  <si>
    <t>Part of the equipment is available for external clients by prior arrangement. Tests are performed by UL FGG operator. Equipment is available  when it is not needed in the teaching and research activities of UL FGG. C</t>
  </si>
  <si>
    <t>Simulacija anaerobnih gnilišč ČN na laboratorijskem merilu z reometrom za merjenje reoloških lastnosti (viskoznost, viskoelstični modul, loss modul...) različnih odpadnih voda in blat iz ČN, vode ter podobnih tekočih vzorcev pri različnih temperaturah in ob različnih predobdelavah (npr. s hidrodinamsko kavitacijo).
Z reaktorskim sistemom lahko v šaržnem in kontinuirnem sistemu določamo proizvodnjo metana in posnemamo pogoje anaerobnih gnilišč na ČN in bioplinarn. Na ta način lahko s kombinacijo predobdelav in spreminjanjem reoloških lastnosti optimiziramo proizvodnjo metana glede na spremenjene reologške lastnosti in vnešeno energijo za predobdelavo substratov, črpanje in mešanje.</t>
  </si>
  <si>
    <t>Simulation of anaerobic digestion of WWTPs on a laboratory scale with a rheometer to measure the rheological properties (viscosity, viscoelastic modulus, loss modulus, etc.) of different WWTP effluents and sludges, water and similar liquid samples at different temperatures and with different pre-treatments (e.g. hydrodynamic cavitation).
The reactor system can be used to determine methane production in batch and continuous systems and to mimic the conditions of full scale anaerobic digesters at WWTPs and biogas plants. In this way, by combining pre-treatments and varying the rheological properties, methane production can be optimised according to the changed rheological properties and the input energy for the pre-treatment of the substrates, pumping and mixing.</t>
  </si>
  <si>
    <t>028133, 028067</t>
  </si>
  <si>
    <t>3, 2</t>
  </si>
  <si>
    <t>10, 1</t>
  </si>
  <si>
    <t>2, 6</t>
  </si>
  <si>
    <t>402-1/2023 (BS Sistem), 402-3/2023 (Reometer)</t>
  </si>
  <si>
    <t>Sabina Kolbl Repinc</t>
  </si>
  <si>
    <t>doc. dr. Anže Babič, doc. dr. Matija Gams</t>
  </si>
  <si>
    <t>Optični 3D mobilni merilni sistem za merjenje polja pomikov in deformacij</t>
  </si>
  <si>
    <t xml:space="preserve">Optical 3D mobile measurement system for displacements and strains </t>
  </si>
  <si>
    <t>P21-050</t>
  </si>
  <si>
    <t xml:space="preserve">Oprema je dostopna za uporabo ob predhodnem dogovoru s skrbnikom opreme. </t>
  </si>
  <si>
    <t>Equipment is available for use with prior arrangement with the keeper.</t>
  </si>
  <si>
    <t>Optične meritve pomikov na površini preizkušancev.</t>
  </si>
  <si>
    <t>Optical displacement measurements on the surface of specimens.</t>
  </si>
  <si>
    <t>95,24</t>
  </si>
  <si>
    <t>402-2/2023</t>
  </si>
  <si>
    <t>prof. dr. Mojca Šraj</t>
  </si>
  <si>
    <t>Nadgradnja raziskovalne pilotne ploskve "Urbani park".</t>
  </si>
  <si>
    <t>Upgrade of the research plot Urban park</t>
  </si>
  <si>
    <t>P22-041</t>
  </si>
  <si>
    <t>Oprema je namenjena neprekinjenim meritvam na pilotni ploskvi in načeloma ne more biti dostopna.</t>
  </si>
  <si>
    <t>The equipment is dedicated to continuos measurements on the pilot plot and consequently cannot be borrowed or used alsewhere.</t>
  </si>
  <si>
    <t>Oprema je namenjena neprekinjenim meritvam elementov lokalne vodn vilance na eksperimentalni pilotni ploskvi.</t>
  </si>
  <si>
    <t>The equipment is used for continuous measurements of the water balance elements at the experimental research pilot plot.</t>
  </si>
  <si>
    <t>028980, 028981, 028405</t>
  </si>
  <si>
    <t>24,00</t>
  </si>
  <si>
    <t>3,00</t>
  </si>
  <si>
    <t>1,00</t>
  </si>
  <si>
    <t>20,00</t>
  </si>
  <si>
    <t>https://www.en.fgg.uni-lj.si/raziskovalna-oprema/</t>
  </si>
  <si>
    <t>P2-0406</t>
  </si>
  <si>
    <t>prof. dr. Krištof Oštir</t>
  </si>
  <si>
    <t>Geozaver - Računalniški sistem za zmogljivo obdelavo prostorskih podatkov</t>
  </si>
  <si>
    <t>Geozaver - A computer system for advanced spatial data processing</t>
  </si>
  <si>
    <t>P22-205</t>
  </si>
  <si>
    <t>Zmogljiv sistem za napredno obdelavo geoprostorskih in satelitskih podatkov, ki temelji na grafičnih procesorjih, vključuje več grafičnih procesorjev NVIDIA A100.</t>
  </si>
  <si>
    <t>The powerful GPU-based advanced geospatial and satellite data processing system includes multiple NVIDIA A100 GPUs.</t>
  </si>
  <si>
    <t>Računalniški sistem (Quantum d.o.o.) - 028888
Licenca SARscape (NV5 Geospatial) - 028887</t>
  </si>
  <si>
    <t>27, 28</t>
  </si>
  <si>
    <t>Krištof Oštir, Ana Potočnik Buhvald, Tanja Grabrijan, Meldin Majramović, Matija Gerčer</t>
  </si>
  <si>
    <t>prof. dr. Violeta Bokan Bosiljkov</t>
  </si>
  <si>
    <t xml:space="preserve">Robotska celica za 3D tisk z betoni </t>
  </si>
  <si>
    <t>Robotic cell for 3D printing with concrete</t>
  </si>
  <si>
    <t>P22-215</t>
  </si>
  <si>
    <t>Robotska celica za 3D tisk z betoni je sistem, ki vključuje zmogljivo robotsko roko FANUC R2000Ic/165F (nosilnost 165 kg in doseg 2,655 m) s 6-imi prostostnimi stopnjami in kontinuirni mešalec/črpalko MAI Multimix-3D Generation II s pripadajočo opremo za 3D tisk s cementnimi kompoziti. Robotsko celico sestavlja še oprema za komunikacijo med mešalcem in robotom ter varnostni sistemi, za varno delo z robotom. Robotska celica za zdaj omogoča 3D tisk z betonom z ekstruzijo ali z brizganjem.</t>
  </si>
  <si>
    <t>The 3D concrete printing robot cell is a system that includes a powerful FANUC R2000Ic/165F robot arm (165 kg payload and 2.655 m reach) with 6 degrees of freedom and  MAI Multimix-3D Generation II continuous mixer/pump with associated equipment for 3D printing with cementitious composites. The robotic cell also consists of the equipment for communication between the mixer and the robot as well as the safety systems for safe work with the robot. The robotic cell is currently capable of 3D printing with concrete by extrusion or spraying.</t>
  </si>
  <si>
    <t>23,5</t>
  </si>
  <si>
    <t>148,5</t>
  </si>
  <si>
    <t>https://www.fgg.uni-lj.si/wp-content/uploads/2024/03/ARRS-RI-Evidenca-opreme-UL-FGG-2024-koncna.pdf</t>
  </si>
  <si>
    <t>izr. prof. dr. Matija Gams</t>
  </si>
  <si>
    <t>Nadgradnja hidravličnega sistema za preizkušanje konstrukcijskih elementov</t>
  </si>
  <si>
    <t>Upgrade of the hydraulic system for testing of structural elements</t>
  </si>
  <si>
    <t>Oprema je dostopna zunanjim naročnikov ob predhodnem naročilu . Pri uporabi opreme je potrebna navzočnost operaterja UL FGG. Oprema je na voljo v terminih, ko na njej ne poteka pedagoška in raziskovalna dejavnost UL FGG. Uporaba je možna le v laboratoriju UL FGG.</t>
  </si>
  <si>
    <t>Equipment is available for use with prior arrangement with the keeper. Tests are performed by UL FGG operator. Equipment is available  when it is not needed in the teaching and research activities of UL FGG.</t>
  </si>
  <si>
    <t>Hidravlični dinamični bat kapacitete +-500 kN in hodom +- 250 mm se uporablja za izvedbo strižnih, upogibnih in tlačno/nateznih testov. Tipični primeri testov, ki jih izvajamo z uporabo takšnih batov so: strižni test sten, upogbni test nosilcev, itd.</t>
  </si>
  <si>
    <t>Servohydraulic testing actuator with test load +-500 kN and stroke of +-250 mm. The actuator can be used for different applications. Typically it is used to perform shear test on wals, flexural test of beams, etc.</t>
  </si>
  <si>
    <t>Vlatko Bosiljkov</t>
  </si>
  <si>
    <t>Ciklična triosna celice za preiskave zemljin</t>
  </si>
  <si>
    <t>Cyclic triaxial cell for soil testings</t>
  </si>
  <si>
    <t>Ciklični triosni aparat za drobnozrnate in debelo zrnate zemljine s premerom zrn do 2 mm, ki omogoča merjenje strižne trdnosti, občutljivosti na likvifakcijo, strižnega modula in dušenja.</t>
  </si>
  <si>
    <t>Cyclic triaxial aparatus apparatus for cohesive soil and cohesionless soil with maximum particle diameter of  2mm. It is possible to measure shear strength, liquefaction, shear modulus and damping properties. </t>
  </si>
  <si>
    <t>KGT testiranje nove naprave, učenje dela z njo</t>
  </si>
  <si>
    <t>doc. dr. Aleš Marjetič, Klemen Ritlop</t>
  </si>
  <si>
    <t>Multisenzorski sistem za geodetski monitoring</t>
  </si>
  <si>
    <t>Multisensor system for geodetic monitoring</t>
  </si>
  <si>
    <t>Paket ARIS, programi, projekti</t>
  </si>
  <si>
    <t>Set GNSS sprejemnika, antene, dveh inklinometrov in meteorološke postaje je namenjena kontinuiranemu monitoringu infrastrukturnih ali naravnih objektov.</t>
  </si>
  <si>
    <t>A set consisting of a GNSS receiver, an antenna, two inclinometers and a meteorological station is intended for continuous monitoring of infrastructure or natural objects.</t>
  </si>
  <si>
    <t>študenti pri vajah,  pedagogi Oddelka za geodezijo UL FGG</t>
  </si>
  <si>
    <t>diplomske naloge-študenti, Člani programske skupine</t>
  </si>
  <si>
    <t>Univerza v Mariboru, Fakulteta za kemijo in kemijsko tehnologijo</t>
  </si>
  <si>
    <t>0794-007</t>
  </si>
  <si>
    <t>Maja Leitgeb</t>
  </si>
  <si>
    <t>Sistem za izvedbo zaključnih procesov v postopku pridobivanja bioučinkovin</t>
  </si>
  <si>
    <t>The system for downstream performance of the bioactive substances production</t>
  </si>
  <si>
    <t>Za dostop do raziskovalne opreme je potrebno kontaktirati odgovorno osebo za raziskovalno opremo prof. dr. Majo Leitgeb, Univerza v Mariboru, Fakulteta za kemijo in kemijsko tehnologijo, Smetanova 17, 2000 Maribor, Slovenija (kontakt: maja.leitgeb@um.si; tel. št. +38622294462)</t>
  </si>
  <si>
    <t>To access the research equipment, it is necessary to contact the person responsible for the research equipment, Prof. dr. Majo Leitgeb, University of Maribor, Faculty of Chemistry and Chemical Technology, Smetanova 17, 2000 Maribor, Slovenia (contact: maja.leitgeb@um.si; phone number +38622294462)</t>
  </si>
  <si>
    <t>Epsilon 2-4 LSCplus je majhna pilotna enota z močnim hlajenjem in sistemom za odstranjevanje topila, s katerim lahko odstranimo topilo v iz bioloških in organskih snovi, ki bi jih s segrevanjem poškodovali ali inaktivirali, hkrati pa ohranimo njihovo strukturo in sestavo. Z njim lahko v postopku pridobivanja bioaktivnih substanc iz razliičnih materialov v zaključnih procesih ohranimo stabilnost bioaktivnih substanc saj v procesu hidratacije ni prisotnih visokih temperatur, ki lahko negativno vpivajo na stabilnost učinkovih. Prav tako je proces odstranitve topila iz materiala ali produkta pomemben z vidika preprečevanja mikrobne rasti oziroma nastanka biofilma. Pri postopku transporta tekočih materialov v Epsilon 2-4 LSCplus se bo uporabila membranska črpalka. Za analizo aktivnosti bioaktivnih substanc pred nadaljnjim pakiranjem in transportom bioučinkovin za nadaljno uporabo pa je potrebna še nadaljna priprava vzorcev s pomočjo Termomixer-ja in aparature za določevanje protimikrobne aktivnosti.</t>
  </si>
  <si>
    <t>The Epsilon 2-4 LSCplus is a small pilot unit with powerful cooling and a solvent removal system that can remove solvent from biological and organic substances that would be damaged or inactivated by heating, while preserving their structure and composition. With it, in the process of obtaining bioactive substances from various materials, the stability of the bioactive substances can be maintained in the finishing processes, since there are no high temperatures present in the hydration process, which can adversely affect the stability of the active ingredients. Also, the process of removing the solvent from the material or product is important from the point of view of preventing microbial growth or biofilm formation. A diaphragm pump will be used in the process of transporting liquid materials to the Epsilon 2-4 LSCplus. In order to analyze the activity of bioactive substances before further packaging and transport of bioactive substances for further use, further sample preparation is Namembnost opreme in dodatne informacije v angleškem jeziku ARRS Digital Forms https://digitalforms.arrs.si/forms/riropr/21772 2 of 3 04/03/2024, 12:26 Podpisa: in Datum: 4. 03. 2024 Oznaka obrazca: 5txh-31th-la71-vujt-q72c-1wn7-p 15. Struktura lastne cene za uporabo raziskovalne opreme (v EUR/uro) 16. Cena za uporabo raziskovalne opreme za izučenega uporabnika (v EUR/uro) 17. Stroški dela za operaterja (se prištejejo ceni za uporabo za neizučene uporabnike) required with the help of a Termomixer and an apparatus for determining antimicrobial activity.</t>
  </si>
  <si>
    <t xml:space="preserve">43490, 43491, 43492
</t>
  </si>
  <si>
    <t>https://www.fkkt.um.si/raziskovalna-oprema-aris/</t>
  </si>
  <si>
    <t>1. Procesna Oprema - Fizikalna</t>
  </si>
  <si>
    <t>1.8. Manipulacija vzorcev</t>
  </si>
  <si>
    <t>1.8.1. Manipulacija tekočin</t>
  </si>
  <si>
    <t>P21-036</t>
  </si>
  <si>
    <t>Vesna Postružnik           Igor Krmelj            Maja Leitgeb           Mateja Primožič     Kaja Gajšt</t>
  </si>
  <si>
    <t xml:space="preserve">10           10           5          10         10       </t>
  </si>
  <si>
    <t xml:space="preserve">J2-50048             </t>
  </si>
  <si>
    <t>Maša Knez Marevci</t>
  </si>
  <si>
    <t>N2-0340</t>
  </si>
  <si>
    <t>Špela Podgrajšek</t>
  </si>
  <si>
    <t>Oprema za identifikacijo in ločevanje bioaktivnih substanc</t>
  </si>
  <si>
    <t>Equipment for identification and separation of bioactive substances</t>
  </si>
  <si>
    <t xml:space="preserve">Oprema za identifikacijo in ločevanje bioaktivnih substanc spada med visokoinovativno analizno opremo s katero je mogoče ločevati, detektirati ter kvalitativno in kavantitativno ovrednotiti prisotnost različnih bioloških komponent v materialih, npr. bioloških substanc. S pridobljeno opremo je mogoče detektirati vsebnost komponent pri različnih valovnih dolžinah in z možnostjo skeniranja, tako v načinu absorbance kot fluorescence. Z dodatkom luminescenčnega modula predstavlja izjemno kombinacijo vrednosti in funkcionalnosti v enem instrumentu. V postopku analize dobljenaga produkta je možna izvedbe analize večih vzorcev hkrati. Uporabnost opreme se izkazuje tudi v primeru študije rastnih krivulj za testne mikrobne kulture. Oprema omogočala tudi detekcijo in karakterizacijo proteinov. </t>
  </si>
  <si>
    <t xml:space="preserve">Equipment for the identification and separation of bioactive substances is a highly innovative analytical equipment that can be used to separate, detect and qualitatively and quantitatively evaluate the presence of various biological components, such as biological substances. It allows the detection of the content of components at different wavelengths and with the possibility of scanning in absorbance and fluorescence modes. With the addition of a luminescence module, it represents an exceptional combination of value and functionality in one instrument. The possibility of performing the analysis of multiple samples simultaneously is enabled. The usefulness of the equipment is also demonstrated in the case of the study of growth curves for test microbial cultures. The equipment also enables the detection and characterization of proteins. </t>
  </si>
  <si>
    <t>43736, 43737, 43738</t>
  </si>
  <si>
    <t>2. Procesna Oprema - Biološka</t>
  </si>
  <si>
    <t>2.5. Karakterizacija</t>
  </si>
  <si>
    <t>2.5.2. UV</t>
  </si>
  <si>
    <t>P22-157</t>
  </si>
  <si>
    <t>Igor Krmelj        Vesna Postružnik      Marko Krainer    Robert Palinkaš     Mateja Primožič    Kaja Gajšt</t>
  </si>
  <si>
    <t>15        5        10      15      10      10</t>
  </si>
  <si>
    <t>Univerza v Mariboru, Fakulteta za strojništvo</t>
  </si>
  <si>
    <t>P2-0118</t>
  </si>
  <si>
    <t>dr. Lidija Fras Zemljič</t>
  </si>
  <si>
    <t>QCM - Kvarčna mikrotehtnica (Quartz Crystal Microbalance)</t>
  </si>
  <si>
    <t>Quartz Crystal microbala.</t>
  </si>
  <si>
    <t>Uporaba raz. opreme je možna po predhodnem dogovoru. V ceni ni materialnih stroškov.</t>
  </si>
  <si>
    <t>Use is possible on the basis of prior agreement</t>
  </si>
  <si>
    <t>Določanje adsorpcije/desorpcije na mejni fazi trdno/tekoče.</t>
  </si>
  <si>
    <t>The equipment is intendent for research.</t>
  </si>
  <si>
    <t>http://www.fs.um.si/raziskovanje/raziskovalna-oprema/</t>
  </si>
  <si>
    <t>Lidija Fras Zemljič</t>
  </si>
  <si>
    <t>J7-60120 </t>
  </si>
  <si>
    <t>Matej Bračič</t>
  </si>
  <si>
    <t xml:space="preserve">GC-0007            </t>
  </si>
  <si>
    <t xml:space="preserve">Olivija Plohl </t>
  </si>
  <si>
    <t>Doktorski kandidati v okviru P2-0118</t>
  </si>
  <si>
    <t xml:space="preserve">Sodelovanje s tujimi partnerji </t>
  </si>
  <si>
    <t>UNI Zagreb</t>
  </si>
  <si>
    <t>GONIOMETER OCA 35 - naprava za avt.spremljanje meritev stičnih kotov</t>
  </si>
  <si>
    <t>Goniometer OCA 35</t>
  </si>
  <si>
    <t>Drugi javni in tržni viri</t>
  </si>
  <si>
    <t>Uporaba opreme je možna po predhodnem dogovoru in ne vključuje stroškov materiala.</t>
  </si>
  <si>
    <t xml:space="preserve">Oprema omogoča  merjenje omočljivosti  površin gladkih in trdnih materialov različnega izvora. Meritve potekajo s določitvojo stičnega kota s uporabo različnih topil in pri različni temperaturi. Kapljevina moči trdnino, ce je kot mocenja &lt; 90 oz. cosq&gt;0. Mejna primera sta q=0°, ko kapljevina absolutno moci trdnino, in q=180°, ko kapljevina ne moci trdnine. </t>
  </si>
  <si>
    <t>The equipment enables the measurement of the wettability of surfaces of smooth and solid materials of various origins. Measurements are made by determining the contact angle using different solvents and at different temperatures. A liquid strength is a solid if the wetting angle is &lt;90 oz. cosq&gt; 0. The boundary cases are q = 0 ° when the liquid absolutely strengthens the solid, and  q= 180 ° when the liquid does not strengthen the solid.</t>
  </si>
  <si>
    <t>46109</t>
  </si>
  <si>
    <t xml:space="preserve">ARIS mladi raziskovalci </t>
  </si>
  <si>
    <t>HORIZON-GRECO-101177661 </t>
  </si>
  <si>
    <t>TISKALNIK INKJET DIMATIX MATERIALS</t>
  </si>
  <si>
    <t>Printer Dimatix Materials</t>
  </si>
  <si>
    <t>Omogoča nanos različnih premazov na površino trdnih vzorcev. InkJet tiskalnik omogoča nanašanje tekočih materialov na podlago velikosti  A4 z uporabo piezo brizgalne kartuše za enkratno uporabo. Ta tiskalnik lahko oblikuje in definira vzorce na površini približno 200 x 300 mm in debeline do 25 mm z nastavljivo višino Z. Temperatura vakuumske plošče, ki pritrjuje podlago, je lahko do 60 ° C. Sistem ima tudi integrirano kamero za on-line spremljanje in optimizacijo karakteristik tvorbe in depozicije kapljice.  Ta sistem omogoča enostavno tiskanje struktur in vzorcev za preverjanje procesov in izdelavo prototipov.</t>
  </si>
  <si>
    <t>Allows the application of various coatings on surface solid samples. The InkJet printer allows the disposable use of A4-based liquid materials using disposable inkjet cards. This printer can design and define patterns on an area of ​​approximately 200 x 300 mm in thicknesses up to 25 mm with adjustable height Z. The temperature of the vacuum plates that attach the substrate can be up to 60 ° C. The system also has an integrated web camera to optimize features droplet formation and deposition. This system makes it easy to print structures and samples for process verification and prototyping.</t>
  </si>
  <si>
    <t>46946</t>
  </si>
  <si>
    <t>dr.Lidija Fras Zemljič</t>
  </si>
  <si>
    <t>3D - tiskalnik za biomedicinske aplikacije</t>
  </si>
  <si>
    <t>Bioscaffolder</t>
  </si>
  <si>
    <t>Tiskalnik je uporaben predvsem za razvoj pametnih bioloških nadomestkov, kot so 3D ogrodja, ki imajo potencial obnavljanja, vzdrževanja in izboljšanja funkcij tkiv, ki imajo zaradi različnih patoloških vplivov okrnjeno delovanje. Vsestranskost tiskalnika se odraža s sposobnostjo oblikovanja 3D ogrodij in zapletenih geometrijskih modelov z natančnim nadzorom, ponovljivostjo in z uporabo široke palete vhodnih polimernih materialov.</t>
  </si>
  <si>
    <t>The printer is mainly used for the development of smart biological substitutes, such as 3D frames, which have the potential to restore, maintain and improve the functions of tissues that have impaired function due to various pathological influences. The versatility of the printer is reflected in its ability to design 3D frames and complex geometric models with precise control, repeatability, and the use of a wide range of input polymeric materials.</t>
  </si>
  <si>
    <t>FTIR Spectrum 3 in IR mikroskop Spotlight 200i</t>
  </si>
  <si>
    <t>FTIR Spectrum 3 and IR mikroskope Spotlight 200i</t>
  </si>
  <si>
    <t>Sistem FT-IR mikroskopije Spectrum Spotlight 200i omogoča določitev elementne sestave in  delo v naslednjih načinih:• transmisija• refleksija• mikro ATR z uporabo priloženega ATR objektiva (L1862043 Automated micro ATR)• opcijsko ATR mapiranje s posebnim germanijevim nastavkom. Omogoča točkovno zajemanje z visokoobčutljivim MB MCT detektorjem 100x100 um. Preklop med vidnim in IR območjem je zagotovljen brez mehanskega  preklapljanja. Vključuje specializirano programsko opremo, ki zagotavlja avtomatsko kontrolo celotnega sistema v eni aplikaciji, ki vključuje pregled vidne slike, načrtovanje IR eksperimenta po površini, po liniji ali v posamezni točki, pridobivanje IR slike v  totalni IR absorpciji ali v IR spektralnem zemljevidu, manipulacije s slikami,  ekstrakcijo podatkov in izdelavo poročil. K programski opremi je dodan tudi  Multisearch za napredno iskanje po knjižnicah, odlično zlasti v primeru, ko je snov neznane narave.</t>
  </si>
  <si>
    <t>The Spectrum Spotlight 200i FT-IR microscopy system enables the determination of elemental composition in the work in the following ways: • transmission • reflection • micro ATR using the included ATR lens (L1862043 Automated micro ATR) • optional ATR mapping with a special germanium attachment. It enables point capture with a high-light MB MCT detector 100x100 um. Switching between the visible and IR range is ensured without mechanical switching. Includes specialized software that provides automatic control of the entire system in one application, including viewing visible images, planning an IR experiment on the surface, along a line or at individual points, obtaining an IR image in total IR absorption or in an IR spectral map, image manipulation , data extraction and report. Multisearch for advanced library search is also added to the software for easir examination of unknown materials.</t>
  </si>
  <si>
    <t>48354, 48355</t>
  </si>
  <si>
    <t>ARIS - mladi raziskovalci</t>
  </si>
  <si>
    <t xml:space="preserve">Athira John </t>
  </si>
  <si>
    <t>GC-0007 </t>
  </si>
  <si>
    <t xml:space="preserve">Željko Knez </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</si>
  <si>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</si>
  <si>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</si>
  <si>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</si>
  <si>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</si>
  <si>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</si>
  <si>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</si>
  <si>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</si>
  <si>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Nenad Gubeljak</t>
  </si>
  <si>
    <t>HEROGRID EU PROJEKT</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</si>
  <si>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</si>
  <si>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</si>
  <si>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</si>
  <si>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</si>
  <si>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</si>
  <si>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</si>
  <si>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</si>
  <si>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</si>
  <si>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</si>
  <si>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</si>
  <si>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</si>
  <si>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</si>
  <si>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Naprava za meritev zaostalih napetosti Pulstec u-x360</t>
  </si>
  <si>
    <t>Device for measument residual stresses by x-ray</t>
  </si>
  <si>
    <t>Neporušna meritev zaostlalih napetosti z x-žarki</t>
  </si>
  <si>
    <t>Non-destructive measurement by x-ray deffraction</t>
  </si>
  <si>
    <t xml:space="preserve">P2-0120 </t>
  </si>
  <si>
    <t>dr. Tomaž Vuherer</t>
  </si>
  <si>
    <t>Rotacijski upogibni stroj UBM 200</t>
  </si>
  <si>
    <t>Rotary bending machine UBM 200</t>
  </si>
  <si>
    <t>Predhodna najava pri vodju laboratorija +386 2 220 7677</t>
  </si>
  <si>
    <t>Previous anouncenent at head of welding laboratory  +386 2 220 7677</t>
  </si>
  <si>
    <t>Rotacijski upogibni preizkus do 160 Nm in premera18 mm</t>
  </si>
  <si>
    <t>Rotary bending test up to 160 Nm and diametre 18 mm</t>
  </si>
  <si>
    <t>43157</t>
  </si>
  <si>
    <t>P2-0120</t>
  </si>
  <si>
    <t>doc. dr. Tomaž Vuherer - red. prof. dr. Ivan Anžel</t>
  </si>
  <si>
    <t>Utrujanje za doktorate</t>
  </si>
  <si>
    <t>doktorski študenti</t>
  </si>
  <si>
    <t>BI-BA/24-25-041</t>
  </si>
  <si>
    <t>Tomaž Vuherer - Mersida manjgo</t>
  </si>
  <si>
    <t>Acroni železarna Jesenice</t>
  </si>
  <si>
    <t>KRIMI</t>
  </si>
  <si>
    <t>Slavonski Brod</t>
  </si>
  <si>
    <t>Določevanje dinamične trdnosti</t>
  </si>
  <si>
    <t>Kolding d.o.o.</t>
  </si>
  <si>
    <t>trajna dinamična trdnost</t>
  </si>
  <si>
    <t xml:space="preserve">izr.. prof. dr. Klobčar (FS LJ) Industrijski projekti + projekti FS LJ - N2-0328 </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</si>
  <si>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</si>
  <si>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</si>
  <si>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</si>
  <si>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</si>
  <si>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</si>
  <si>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</si>
  <si>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Utrujanje za doktorate + Mehanika loma za doktorante FS MB in FS LJ</t>
  </si>
  <si>
    <t>Tomaž Vuherer - Mersida Manjgo SLO - BIH bilateralni projekt</t>
  </si>
  <si>
    <t>Nacionalni projekt Mašinski fakultet Črna gora</t>
  </si>
  <si>
    <t>Tomaž Vuherer - Darko Bajić - SLO -Črnogorski bilateralni projekt</t>
  </si>
  <si>
    <t>Parisove krivulje - Industrijski projekti</t>
  </si>
  <si>
    <t>red. prof. dr. Gubeljak Industrijski projekti</t>
  </si>
  <si>
    <t>Lomna žilavost</t>
  </si>
  <si>
    <t>P2-0190</t>
  </si>
  <si>
    <t>dr. Bojan Ačko</t>
  </si>
  <si>
    <t>Trikoordinatna merilna naprava</t>
  </si>
  <si>
    <t>Co-ordinate measuring machine</t>
  </si>
  <si>
    <t>Primarno je oprema namenjena raziskavam, lahko pa jo v obsegu 80 ur/mesec uporabljamo tudi za storitve industriji in za pedagoški proces.</t>
  </si>
  <si>
    <t>Primarni namen uporabe  je raziskovalna dejavnost (nacionalni raziskovalni programi, evropski projekti, doktorati, magisteriji, razvoj nacionalnega etalona), uporabna pa je tudi v pedagoškem procesu ter za meritve in kalibracije. Z opremo lahko merimo kompleksne industrijske proizvode do volumna 1200 mm x 850 mm x 600 mm, uporabna pa je tudi za kalibracijo opredmetenih mer kot so npr. kalibraski obroči in trni ter navojni kalibri.</t>
  </si>
  <si>
    <t>The equipment is primarily used for research (national research programs, European projects, development of the national standard for length) but it is also used in the education process as well as for calibration and measurements. The equipment can be applied for measuring complex industrial products up to the volume of 1200 mm x 850 mm x 600 mm, as well as for calibrating materialised measures of length, such as standard rings and plugs and thread gauges.</t>
  </si>
  <si>
    <t>45174,45175, 45176</t>
  </si>
  <si>
    <t>Bojan Ačko</t>
  </si>
  <si>
    <t>Nacionalni etalon</t>
  </si>
  <si>
    <t>MR Luka Čas</t>
  </si>
  <si>
    <t>Frekvenčno stabiliziran laser-Lasertex Allanov sistem</t>
  </si>
  <si>
    <t>Laser frequency standard; primary standard for length</t>
  </si>
  <si>
    <t>Oprema je namenjena za raziskave in umerjanje laserjev z valovno dolžino v rdečem delu spektra. Zunanji uporabniki lahko dostopajo do opreme izključno ob prisotnosti našega operaterja po predhodnem dogovoru.</t>
  </si>
  <si>
    <t>Primarni namen uporabe  je raziskovalna dejavnost (nacionalni raziskovalni programi, evropski projekti, doktorati, magisteriji, razvoj nacionalnega etalona), uporabna pa je tudi v pedagoškem procesu ter za meritve in kalibracije. Z opremo lahko umerjamo frekvence laserjev z valovno dolžino 633 nm, uporabna pa je tudi za neposredne meritve pomikov/dolžin z nanometrsko resolucijo.</t>
  </si>
  <si>
    <t>The equipment is primarily used for research (national research programs, European projects, development of the national standard for length) but it is also used in the education process as well as for calibration and measurements. The equipment can be applied for calibrating frequency of laser with wavelengths 633 nm, as weel as for direct measurement of displacement/length with nanometer resolution.</t>
  </si>
  <si>
    <t xml:space="preserve"> Bojan Ačko</t>
  </si>
  <si>
    <t>Laserski interferometer Lasertex s progr.opremo</t>
  </si>
  <si>
    <t>Laser interferometer - Lasertex</t>
  </si>
  <si>
    <t xml:space="preserve">Oprema je namenjena za raziskave in umerjanje industrijskih laserjev. </t>
  </si>
  <si>
    <t>Primarni namen uporabe je raziskovalna dejavnost (nacionalni raziskovalni programi, evropski projekti, doktorati, magisteriji, razvoj nacionalnega etalona), uporabna pa je tudi v pedagoškem procesu ter za meritve in kalibracije. Z opremo lahko umerjano 1D in 3D merilnike dolžin, lahko pa jo uporabimo tudi kot merilni sistem z nanometrsko resolucijo na 1D, 2D in 2D merilnikih. Merilno območje je do 30 m.</t>
  </si>
  <si>
    <t>The equipment is primarily used for research (national research programs, European projects, development of the national standard for length) but it is also used in the education process as well as for calibration and measurements. The equipment can be applied for calibrating 1D and 3D length measurement instruments, as well as for measurement system with nanometer resolution on 1D, 2D and 3D measuring instruments. The measurement range is 30 m.</t>
  </si>
  <si>
    <t xml:space="preserve">http://www.fs.um.si/raziskovanje/raziskovalna-oprema/ </t>
  </si>
  <si>
    <t>Rok Klobučar</t>
  </si>
  <si>
    <t>V2-24074</t>
  </si>
  <si>
    <t>P2-0063</t>
  </si>
  <si>
    <t>dr. Zoran Ren</t>
  </si>
  <si>
    <t>HPC strežnik + QNAP DISK.POLJE</t>
  </si>
  <si>
    <t>HPC server + QNAP data field</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</si>
  <si>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</si>
  <si>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</si>
  <si>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CORE@UM  je namenjena za izvajanje zahtevnih znanstvenih numeričnih simulacij in omogoča vzporedno obdelavo podatkov na 240 računskih jedri. Strojno opremo povezuje programska oprema Rocks 6.1 (Emerald Boa). Nameščena je naslednja licenčna programska oprema:
- ANSYS v2019 - za numerične simulacije inženirskih problemov
- LS-DYNA - za dinamične analize
- BEMFLOW - za numerične simulacije tekočin</t>
  </si>
  <si>
    <t>Computer cluster HPC CORE@UM is intended for advanced scientific computing and enables parallel processing on 240 computing cores. The system runs under operating system  Rocks 6.1 (Emerald Boa). The following licensed software is installed on the system:
- ANSYS v2019 - for computaional simulations of engineering problems
- LS-DYNA - for computaional simulations of dynamics of solid bodies
- BEMFLOW - for computational simulations of fluids</t>
  </si>
  <si>
    <t>46764</t>
  </si>
  <si>
    <t>IP UM - CORE@UM</t>
  </si>
  <si>
    <t>Zoran Ren</t>
  </si>
  <si>
    <t>P2-0196</t>
  </si>
  <si>
    <t>Matjaž Hriberšek</t>
  </si>
  <si>
    <t>J2-60049</t>
  </si>
  <si>
    <t>Nejc Novak</t>
  </si>
  <si>
    <t>P2-0424</t>
  </si>
  <si>
    <t>dr. Vanja Kokol</t>
  </si>
  <si>
    <t>Uv-Vis spektrofotometer Tecan Infinite M200</t>
  </si>
  <si>
    <t>Uv-Vis spectrophotometer Tecan Infinite M200</t>
  </si>
  <si>
    <t>Uporaba je možna po predhodnem dogovoru.</t>
  </si>
  <si>
    <t>Use is possible on the basis of prior agreement.</t>
  </si>
  <si>
    <t>Računalniško-podprt večmodalni ploščni visokozmogljiv bralnik za detekcijo raztopin z absorpcijskim in fluorescenčnim monokromatorjem/filtrom z zgornjim ali spodnjim čitalnikom, ki omogočajo ELISA in druga testiranja, ter kvantifikacijo nukleinskih kislin.</t>
  </si>
  <si>
    <t>Computer-supported multimode plate reder for high-performance detection of solutions by absorbance and fluorescence monochromators/filters with top or bottom readings, that provide performing ELISA and other assays, and nucleic acid quantification.</t>
  </si>
  <si>
    <t>44690</t>
  </si>
  <si>
    <t>Vanja Kokol</t>
  </si>
  <si>
    <t>J2-60048</t>
  </si>
  <si>
    <t>Flag-Era 2D paper</t>
  </si>
  <si>
    <t>3D kapilarna elektroforeza G1600 z Uv-Vis detekcijo</t>
  </si>
  <si>
    <t>3D Capilary electrophoresis Agilent G1600 with Uv-Vis detection</t>
  </si>
  <si>
    <t>Računalniško-vodena hitra analiza z visoko učinkovitostjo in ločljivostjo vzorca (1-2 ml, glede na maso in naboj molekul) znotraj podaljšane kapilare in pri konstantni temperaturi (5-40 C) ter z uporabo kapilarne elektrokromatografije (CEC), masno-spektrometrične kapilarne elektroforeze (CE / MS) in UV / Vis diodnega-detektorja (190-600 nm, natančnosti 1 nm). Sistem deluje pod konstantno napetostjo (0-30 kV), tokom (0-300 µA) ali močjo (0-6 W), in vključuje avtomatski zbiralnik frakcij.</t>
  </si>
  <si>
    <t xml:space="preserve">Computer-controlled rapid, high-efficiency and resolution analysis of sample (1-2 mL, by mass and charge of molecules) within an extended light-path capillary at controlled temperature (5-40 ºC) using capillary electrochromatography (CEC), capillary-electrophoresis mass-spectrometry (CE/MS), and UV/Vis diode-array detector (190-600 nm, accurency of 1 nm). System operate under constant voltage (0-30 kV), current (0-300 µA) or power (0-6 W), and include automated fraction collector. </t>
  </si>
  <si>
    <t>44770</t>
  </si>
  <si>
    <t>HPLC-SEC (Agilen 1200) z RI, Uv-Vis in flurescenčno detekcijo</t>
  </si>
  <si>
    <t>HPLC-SEC (Agilen 1200) with RI, Uv-Vis and fluorescence detection</t>
  </si>
  <si>
    <t>Računalniško-vodena industrijska standardna visokozmogljiva tekočinska kromatografija (HPLC) za hitro in rutinsko kemijsko analizo izdelkov z visoko učinkovitostjo in zanesljivostjo. Sistemi vključuje: vakuumski razplinjevalnik, kvaternarno črpalko, avtomatski vzorčevalnik, termostatizirano območje kolone, lomni količnik (RI), visoko-občutljiv spremenljivi UV-Vis (190-640 nm) in fluorescenčni (več valovnih dolžin) detektor.</t>
  </si>
  <si>
    <t>Computer-controlled industry-standard high-performance liqid chromatography (HPLC) for fast-track and routine chemical analysis of products with high efficiency and reliability. Systems include: vacuum degasser, quaternary pump, automatic sampler, thermostatized column area, refractive index (RI), high-sensitivity variable UV-Vis (190-640 nm) and multi-wavelength fluorescence detectors.</t>
  </si>
  <si>
    <t>45680</t>
  </si>
  <si>
    <t>Oksimeter - Lab. merilnik raztopljenega in plinastega kisika (OXY-10, PreSens GmbH)</t>
  </si>
  <si>
    <t>Oxymether-Lab. equipment for measuring dissolved and gasous oxygen (OXY-10, PreSens GmbH)</t>
  </si>
  <si>
    <t>Računalniško-podprt večkanalni merilnik kisika za vzporedno spremljanje z do 10 mikrosenzorji (tipa PSt1: meja zaznavanja 20 ppb, območje med 0 - 50% kisika) na osnovi 140 µm vlaken, v temperaturnem območju med 0 - 50 °C in do 80% relativne vlažnosti.</t>
  </si>
  <si>
    <t>Computer-supported multi-channel oxygen meter for parallel monitoring with up to 10 microsensors (type PSt1: detection limit 20 ppb, range between 0 - 50% oxygen) based on 140 µm fibers, in the temperature range between 0 - 50 ° C and up to 80% relative humidity.</t>
  </si>
  <si>
    <t>46456</t>
  </si>
  <si>
    <t>Sistem za določanje hitrosti prepustnosti kisika (Perme OX2/230, Labthink instr.)</t>
  </si>
  <si>
    <t>Oxygen transmission rate system (Perme OX2/230, Labthink inst.)</t>
  </si>
  <si>
    <t>Računalniško-vodeno merjenje hitrosti prepustnosti kisika filmov, folij in embalaže (vključno s steklenicami) v območju med 0,01 ~ 65,000 cm3/m2/dan pri temperaturi med 15-55ºC in vlažnosti 0% ter med 35-90%, ter določanje življenjske dobe.</t>
  </si>
  <si>
    <t>Computer-controlled measuring of oxygen transmission rate of films, foils and packages (including bottles) in a range between 0,01 ~ 65,000 cm3/m2/day at temperature of 15-55ºC and humidity of 0% or between 35-90%, and determining the durability life.</t>
  </si>
  <si>
    <t>46949</t>
  </si>
  <si>
    <t>Laboratorijska naprava STIRO ROVING LAB, Mesdan</t>
  </si>
  <si>
    <t>Laboratory device STIRO ROVING LAB, Mesdan</t>
  </si>
  <si>
    <t>Programi, projekti ARIS in lastni viri</t>
  </si>
  <si>
    <t>Uporaba je možna po pedhodnem naročilu; stroški materiala niso vključeni.</t>
  </si>
  <si>
    <t>Use is possible on the basis of prior agreement; costs of materials are not included.</t>
  </si>
  <si>
    <t>Laboratorijska naprava za predelavo vlakninske koprene v pramen ali pred-prejo z navijanjem.</t>
  </si>
  <si>
    <t>Laboratory device for converting fibrous web into sliver or roving including winding on a cylindrical tube.</t>
  </si>
  <si>
    <t>Modularni kompaktni reometer, MCR 92, Anton Paar</t>
  </si>
  <si>
    <t>Modular compact rheometer SmartPave MCR 92, Anton Paar</t>
  </si>
  <si>
    <t>Uporaba je možna po pedhodnem naročilu; stroški materiala in dodatnih merilnih sistemov niso vključeni.</t>
  </si>
  <si>
    <t>Use is possible on the bassi of prior agreement; costs of materials and additional measuring systems are not included.</t>
  </si>
  <si>
    <t>Računalniško podprt in temepraturno kontroliran reometer za izvajanje rotacijskih in oscilacijskih testiranj vzorcev</t>
  </si>
  <si>
    <t>Computer-aided and temperature-controlled rheometer for performing rotational and oscillatory testing of samples</t>
  </si>
  <si>
    <t>dr. Julija Volmajer Valh</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</si>
  <si>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</si>
  <si>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</si>
  <si>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</si>
  <si>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1, 2</t>
  </si>
  <si>
    <t xml:space="preserve">P2-0118 </t>
  </si>
  <si>
    <t>Raziskovalci PS</t>
  </si>
  <si>
    <t>Vera Vivod</t>
  </si>
  <si>
    <t>ARIS mladi raziskovalci</t>
  </si>
  <si>
    <t>mladi raziskovalci</t>
  </si>
  <si>
    <t>Študenti</t>
  </si>
  <si>
    <t>Sistem za visokotlačno in visokotemperaturno hidrolizo</t>
  </si>
  <si>
    <t>High pressure and high temperature hydrolysis system</t>
  </si>
  <si>
    <t>Uporaba je možna po pedhodnem naročilu</t>
  </si>
  <si>
    <t>Reaktor se uporablja za izvajanje reakcij pri visokem tlaku in temperaturi</t>
  </si>
  <si>
    <t>The reactor is used to carry out reactions at high pressure and temperature</t>
  </si>
  <si>
    <t>dr. Jasmin Kaljun</t>
  </si>
  <si>
    <t xml:space="preserve">Sistem za geometrijsko verifikacijo in podporo inženirskemu oblikovanju </t>
  </si>
  <si>
    <t>A system for verification of geometric and engineering design support - ATOS II.</t>
  </si>
  <si>
    <t>Uporaba je možna po predhodnem dogovoru in ne vključuje stroškov materiala.</t>
  </si>
  <si>
    <t>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</si>
  <si>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</si>
  <si>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Jasmin Kaljun</t>
  </si>
  <si>
    <t>Projekt HORIZON-CL-2022 ARACNE</t>
  </si>
  <si>
    <t>Andrej Cupar</t>
  </si>
  <si>
    <t>pedagoško delo + CVU-NOO</t>
  </si>
  <si>
    <t>P2-0064</t>
  </si>
  <si>
    <t>RAČUNALNIŠKI SISTEM ATOS OPTERON OSA 250+monitor TFT 19"</t>
  </si>
  <si>
    <t>A part of the system for 3D scanning</t>
  </si>
  <si>
    <t>Use is possible by prior arrangement and does not include the cost of materials.</t>
  </si>
  <si>
    <t xml:space="preserve">Oprema je namenjena vsem vrstam raz. dejavnosti </t>
  </si>
  <si>
    <t xml:space="preserve">The equipment is designed for all types of research activities </t>
  </si>
  <si>
    <t>44875</t>
  </si>
  <si>
    <t>P2-0065</t>
  </si>
  <si>
    <t>FOTOGRAFSKA KAMERA TRITOP,MERILNI KRIŽ 1m in mer.enota za 2m komplet</t>
  </si>
  <si>
    <t>44834</t>
  </si>
  <si>
    <t>P2-0066</t>
  </si>
  <si>
    <t>DIG.KAMERA ATOS s projektorjem, merilne enote in 3 kompleti objektivov(20,80,150cm)</t>
  </si>
  <si>
    <t>44876</t>
  </si>
  <si>
    <t>dr. Andreja Rudolf</t>
  </si>
  <si>
    <t>3D telesni skener</t>
  </si>
  <si>
    <t>3D Body skener</t>
  </si>
  <si>
    <t>Na podlagi pisnega zahtevka izdamo ponudbo.</t>
  </si>
  <si>
    <t xml:space="preserve">3D telesni skener služi za zajemanje telsnih mer merjencev in izgradnjo 3D telesnega modela. </t>
  </si>
  <si>
    <t>A 3D body scanner is used to capture the body measurements of aubhects and create a 3D body model.</t>
  </si>
  <si>
    <t>pred. Tadeja Penko</t>
  </si>
  <si>
    <t>TERMOKAMERA IR FLIR P65</t>
  </si>
  <si>
    <t>ThermaCAM Flir P65</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</si>
  <si>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</si>
  <si>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</si>
  <si>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Tadeja Penko</t>
  </si>
  <si>
    <t>CMEPIUS  CIII‐SI‐0217</t>
  </si>
  <si>
    <t xml:space="preserve"> Doktorandi </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</si>
  <si>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</si>
  <si>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</si>
  <si>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</si>
  <si>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</si>
  <si>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</si>
  <si>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</si>
  <si>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KEPOI</t>
  </si>
  <si>
    <t>Dodatna oprema za laserski merilnik pretoka vode</t>
  </si>
  <si>
    <t>Additional equipment for laser anemometer</t>
  </si>
  <si>
    <t>43112</t>
  </si>
  <si>
    <t>dr. Matej Zadravec</t>
  </si>
  <si>
    <t>Laboratory Freeze Drier</t>
  </si>
  <si>
    <t>Uporaba opreme je možna po predhodnem dogovoru in ne vključuje stroškov materiala.Ustrezno strokovno usposobljena oseba. Potrebna znanje uporabe in rokovanja z laserjem. Potrebna računalniška znanja in znanja merilnih metod.</t>
  </si>
  <si>
    <t>Use is possible on the basis of prior agreement. Appropriately qualified person. Required knowledge of laser use and handling. Required computer skills and knowledge of measurement methods.</t>
  </si>
  <si>
    <t>ARIS - programska skupina</t>
  </si>
  <si>
    <t>Blaž Kamenik, Matej Zadravec</t>
  </si>
  <si>
    <t>Sistem za karakterizacijo velikosti in meritev hitrosti razpršenih delcev ter kapljic v dejanskem času</t>
  </si>
  <si>
    <t>System for characterization of the size and measurement of the velocity of dispersed particles and droplets in actual time</t>
  </si>
  <si>
    <t xml:space="preserve">Sistem za karakterizacijo velikosti in meritev hitrosti razpršenih delcev, ter kapljic v dejanskem času (VisiSize) sestavljajo laser, visoko zmogljiva kamera in računalnik. Laser in kamera sta nameščena na tirnico, ki omogoča prilagajanje njune oddaljenosti. Sistem omogoča natančno opazovanje in določanje velikosti delcev pri različnih kotih razpršitve. Robustna izdelava komponent sistema omogoča, da jih namestimo v opazovan tok razpršenih delcev in tako določimo njihovo velikost tudi v samem jedru razpršenih delcev. </t>
  </si>
  <si>
    <t>The system for characterizing the size and measuring the velocity of dispersed particles and real-time droplets (VisiSize) consists of a laser, a high-power camera, and a computer. The laser and camera are mounted on a rail that allows you to adjust their distance. The system allows accurate observation and sizing of particles at different scattering angles. The robust design of the system components allows them to be placed in the observed flow of dispersed particles and thus determine their size even in the core of the dispersed particles.</t>
  </si>
  <si>
    <t>http://www.kepoi.fs.um.si/upload/editor/hriberšek/Paket-opreme-19_dostopnost.pdf</t>
  </si>
  <si>
    <t>Timi Gomboc, Matej Zadravec, Tilen Jernejc, Luka Lešnik, Matija Založnik</t>
  </si>
  <si>
    <t>dr. Jurij Iljaž</t>
  </si>
  <si>
    <t>Termokamera</t>
  </si>
  <si>
    <t xml:space="preserve">IR camera
</t>
  </si>
  <si>
    <t>Namen opreme je meritev površinske temperature s pomočjo IR spektra</t>
  </si>
  <si>
    <t>Purpose of this equipment is to measure surface temperature using IR spectrum.</t>
  </si>
  <si>
    <t>47325, 47326</t>
  </si>
  <si>
    <t>dr. Ivan Anžel</t>
  </si>
  <si>
    <t>Sistem za kvantitativno analizo mikroskopske slike z opremo</t>
  </si>
  <si>
    <t>System for quantitative analysis of microscopic figures with equipment</t>
  </si>
  <si>
    <t>Za raziskovalno delo v okviru nacionalnih in mednarodnih projektov, ter reševanje industrijskih problemov.</t>
  </si>
  <si>
    <t>The equipment is intended for research work in the frame of national and international programes as well as for solving the industrial problems .</t>
  </si>
  <si>
    <t>KMP</t>
  </si>
  <si>
    <t>IO-0029</t>
  </si>
  <si>
    <t>Ivan Anžel</t>
  </si>
  <si>
    <t>ARRS - mladi raziskovalci</t>
  </si>
  <si>
    <t>Optični mikroskop Epihot 300</t>
  </si>
  <si>
    <t>Optical microscope Epihot 300</t>
  </si>
  <si>
    <t>fs.um.si</t>
  </si>
  <si>
    <t>Sistem za kvantitativno analizo slike Microcam II</t>
  </si>
  <si>
    <t xml:space="preserve">Quantitative Image Analysis System Microcam II </t>
  </si>
  <si>
    <t>Livarski sistem za specialne zlitine</t>
  </si>
  <si>
    <t>Casting system for special alloys</t>
  </si>
  <si>
    <t>P22-230</t>
  </si>
  <si>
    <t>dr. Franc Zupanič</t>
  </si>
  <si>
    <t xml:space="preserve">Vrstični elektronsko/ionski mikroskop SEM/FIB QUANTA 200 3D </t>
  </si>
  <si>
    <t xml:space="preserve">Low vacuum scanning electron microscope with iFIB </t>
  </si>
  <si>
    <t>Uporaba je možna po pedhodnem naročilu in ne vključuje stroškov materiala.</t>
  </si>
  <si>
    <t>Quanta 200 3D je okoljski vrstični elektronski mikroskop z dvojnim curkov – elektronskim in ionskim. Mikroskop ima ime »okoljski« oziroma »ESEM«, ker omogoča delo pri različnih tlakih in do 100 % -ni vlažnosti. Pri visokem vakuumu lahko opazujemo prevodne vzorcev (npr. kovinskih vzorcev ali neprevodnih vzorcev, ki so prevlečeni s prevodno plastjo). Pri nizkem vakuumu lahko opazujemo tako  prevodne kot tudi neprevodne vzorce brez predhodne priprave. Pri »ESEM« načinu dela lahko opazujemo vse vrste vzorcev (polimerni materiali, keramika, neprevodne površinske plasti, geološke, biološke in medicinske vzorce), možno je tudi opazovanje vlažnih, mastnih in umazanih vzorcev (sveže rastline, živa bitja ali tkiva) ter in-situ procesov. Z ionsko puško (FIB) lahko opazujemo in tudi obdelujemo materiale (jedkanje površine vzorca, rezanje, poliranje rezane površine, vrisovanje raznih vzorcev na različne materiale ter obdelujemo materiale v nano- in mikroobmočju. Nanos platine zaščiti površino pred poškodbami, ki bi nastale pri ionskem rezanju, omogoča natančnejši rez, zmanjša ali odpravi električno nabijanje neprevodnega vzorca in omogoči prevodne povezave med elementi.</t>
  </si>
  <si>
    <t>Quanta 200 3D is an environmental scanning electron microscope with double beams - electron and ion. The microscope is called "environmental" or "ESEM" because it allows you to work at different pressures and up to 100% humidity. At high vacuum, we can observe conductive samples (e.g. metal samples or non-conductive samples coated with a conductive layer). At low vacuum, we can observe both conductive and non-conductive samples without prior preparation. In "ESEM" mode, we can observe all types of samples (polymeric materials, ceramics, non-conductive surface layers, geological, biological and medical samples). It is also possible to observe wet, greasy and dirty samples (fresh plants, living beings or tissues) and in-situ processes. We can observe and process materials (etching the surface of the sample, cutting, polishing the cut surface, drawing various patterns on different materials and processing materials in the nano- and micro-area. Applying platinum protects the surface from damage caused by ionic cutting, allows more accurate cutting, reduces or eliminates the electrical charge of the non-conductive sample and allows conductive connections between the elements.</t>
  </si>
  <si>
    <t>44601</t>
  </si>
  <si>
    <t>Franc Zupanič</t>
  </si>
  <si>
    <t>ESA Contract No. 4000146714/24/NL/MH/mp </t>
  </si>
  <si>
    <t>Rebeka Rudolf</t>
  </si>
  <si>
    <t>Visokoločljivi vrstični elektronski mikroskop FE SEM SIRION 400 NC z EDX mikroanalizatorjem</t>
  </si>
  <si>
    <t xml:space="preserve">High resolution field emission scanning electron microscope with EDX microanalyser </t>
  </si>
  <si>
    <t>Uporaba je možna po predhodnem naročilu in ne vključuje stroškov materiela.</t>
  </si>
  <si>
    <t>Sirion FEG je visokoločljivostni vrstični elektronski mikroskop s poljsko emisijo elektronov. Opazujemo in analiziramo lahko delce v nanometrskem območju. Sirion ima Schottky-jev izvor elektronov, kjer dobimo s poljsko emisijo elektronov curek z majhnim premerom in veliko gostoto. Rezultat je visoka ločljivost, tudi pri majhnih napetostih: 1,0 nm pri 15 kV ali 2,0 nm pri 1 kV. Mikroskop je opremljen za mikrokemično analizo z energijsko disperzijskim spektrometrom EDS Oxford INCA 350. Omogoča kvalitativno in kvantitativno mikrokemično analizo v točki in na ploskvi, ter kvalitativno linijsko analizo in ploskovno porazdelitev elementov. Analiziramo lahko elemente od berilija naprej.</t>
  </si>
  <si>
    <t>Sirion FEG is a high-resolution field electron microscope with field electron emission. Particles in the nanometer range can be observed and analyzed. Sirion has a Schottky electron origin, where we obtain a small diameter electron beam and high electron density by field electron emission. The result is high resolution, even at low voltages: 1.0 nm at 15 kV or 2.0 nm at 1 kV. The microscope is equipped with energy dispersion spectrometer EDS Oxford INCA 350 for microchemical analysis. It enables qualitative and quantitative microchemical analysis in a point and on the surface, as well as qualitative line analysis and surface distribution of elements. Elements from beryllium onwards can be analyzed.</t>
  </si>
  <si>
    <t>44602</t>
  </si>
  <si>
    <t>dr. Mirko Ficko</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</si>
  <si>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</si>
  <si>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</si>
  <si>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</si>
  <si>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</si>
  <si>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</si>
  <si>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</si>
  <si>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</si>
  <si>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Simon Klančnik</t>
  </si>
  <si>
    <t>dr. Srečko Glodež</t>
  </si>
  <si>
    <t>Elektro-dinamični preizkusni stroj</t>
  </si>
  <si>
    <t>Electrodynamic Testing Machine</t>
  </si>
  <si>
    <t>Uporaba opreme je možna po predhodnem dogovoru.</t>
  </si>
  <si>
    <t>The equipment can be utilized with prior arrangements.</t>
  </si>
  <si>
    <t>Statična in dinamična mehanska karakterizacija inženirskih gradiv.</t>
  </si>
  <si>
    <t>Static and dynamic mechanical characterization of engineering materials.</t>
  </si>
  <si>
    <t>https://lavkon.fs.um.si/equipment/</t>
  </si>
  <si>
    <t>Branko Nečemer</t>
  </si>
  <si>
    <t>J2-60048 </t>
  </si>
  <si>
    <t>Elektrodinamični stresalnik</t>
  </si>
  <si>
    <t xml:space="preserve">Electrodynamic Vibration Exciter </t>
  </si>
  <si>
    <t>Dinamična mehanska karakterizacija inženirskih gradiv.</t>
  </si>
  <si>
    <t>Dynamic mechanical characterization of engineering materials.</t>
  </si>
  <si>
    <t>Aleš Belšak</t>
  </si>
  <si>
    <t>dr. Alenka Ojstršek</t>
  </si>
  <si>
    <t>Spektrofluriometer</t>
  </si>
  <si>
    <t>Spectroflurometer</t>
  </si>
  <si>
    <t>Omogoča merjenje absorbance (230 – 1000 nm) in fluorescence (280 – 850 nm; izbor), plus spektralno skeniranje (eksitacija in emisija). Oprema je namenjena raziskovalni dejavnosti.</t>
  </si>
  <si>
    <t>Measuring the absorbance (230 – 1000 nm) and fluorescence (280 – 850 nm; selection), plus spectral scanning (excitation and emission). For research activities.</t>
  </si>
  <si>
    <t>Z2-60175</t>
  </si>
  <si>
    <t>Maša Hren</t>
  </si>
  <si>
    <t>J2-50086</t>
  </si>
  <si>
    <t>Urška Jančič</t>
  </si>
  <si>
    <t>dr. Ignacijo Biluš</t>
  </si>
  <si>
    <t>Vetrna elektrarna GUNT ET 210</t>
  </si>
  <si>
    <t>Fundamentals of wind power plants GUNT ET 210</t>
  </si>
  <si>
    <t>Program ARIS in drugi javni viri</t>
  </si>
  <si>
    <t>GUNT ET 210 je vetrna elektrarna namenjena merjenju obratovalnih karakteristik vetrnih turbin pri različnih hitrostih in kotih vetra, pri različnih kotih lopatic ter pri različnih vrtilnih hitrostih. Enostavno je mogoče zamenjati lopatice turbine in tako hitro izmeriti učinek spremenjene geometrije na integralno obratovalno karakteristiko.</t>
  </si>
  <si>
    <t>GUNT ET 210 is a wind power plant designed for measuring the operating characteristics of wind turbines at various wind speeds and angles, at different blade angles, and at different rotational speeds. The turbine blades can be easily replaced, enabling quick measurement of how a changed geometry affects the overall operating characteristics.</t>
  </si>
  <si>
    <t>Programska skupina</t>
  </si>
  <si>
    <t>dr Gregor Harih</t>
  </si>
  <si>
    <t>SLA 3D tiskalnik s periferno opremo (wash and cure)</t>
  </si>
  <si>
    <t>FormLabs Form 4L SLA 3D printer with Wash &amp; Cure</t>
  </si>
  <si>
    <t>Hitra izdelava velikih prototipov in manjših serij industrijske kakovosti. Uporaba v inženirstvu, avtomobilski industriji, industrijski proizvodnji in medicini za izdelavo funkcionalnih delov, orodij in kalupov. Izdelki imajo gladko površino, primerljivo z brizganjem.</t>
  </si>
  <si>
    <t>Rapid manufacturing of large-scale prototypes and short-run production parts of industrial quality. Use in engineering, automotive, industrial manufacturing, and medical applications for functional parts, tools, and molds. Parts have a smooth surface finish rivaling injection molding.</t>
  </si>
  <si>
    <t>Gregor Harih</t>
  </si>
  <si>
    <t>CVU (center za vseživljenjsko učenje) - delavnice, usposabljanja</t>
  </si>
  <si>
    <t>dr. Gregor Harih</t>
  </si>
  <si>
    <t>Oprema za natančno 3D skeniranje</t>
  </si>
  <si>
    <t>Equipment for accurate 3D geometry acquisition</t>
  </si>
  <si>
    <t>Visoko natančen 3D zajem geometrije za potrebe vzvratnega inženirstva, kontrole kakovosti, digitalizacije in raziskav. FreeScan Combo je namenjen metrološkim aplikacijam v industriji. EinScan H2 je namenjen digitalizaciji srednjih do velikih objektov, vključno z zajemom barvnih tekstur, skeniranjem ljudi in kulturne dediščine.</t>
  </si>
  <si>
    <t>High-accuracy 3D geometry acquisition for reverse engineering, quality control, digitization, and research. The FreeScan Combo is intended for metrology-grade industrial applications. The EinScan H2 is for digitizing medium-to-large objects, including full-color texture capture, human body scanning, and cultural heritage.</t>
  </si>
  <si>
    <t>49361, 49362, 49424, 49425</t>
  </si>
  <si>
    <t>Simulator za varjenje Soldamatic 5.0 z delovnim stojalom</t>
  </si>
  <si>
    <t>Welding simulator Soldematic 5.0 with work stand</t>
  </si>
  <si>
    <t>Simulacije varjenja in učenje varjenja po postopkih varjenja:
- ROČNO OBLOČNO VARJENJE – REO (EN ISO 4043 – 111)
- MAG VARJENJE – MAG (EN ISO 4043 – 135)
- MIG VARJENJE – MIG (EN ISO 4043 – 131)
- TIG VARJENJE – TIG (EN ISO 4063 – 141)
- VARJENJE S POLNJENO ŽICO V ZAŠČITI AKTIVNEGA PLINA (EN ISO 4063 – 136)</t>
  </si>
  <si>
    <t>Welding simulator for the following processes:
- SHIELDED METAL ARC WELDING – SMAW (EN ISO 4043 – 111)
- MAG WELDING – MAG (EN ISO 4043 – 135)
- MIG WELDING – MIG (EN ISO 4043 – 131
- TIG WELDING – TIG (EN ISO 4063 – 141)
- WELDING WITH FLUX CORED WIRE IN ACTIVE GAS PROTECTION – FCAW  (EN ISO 4063 – 136)</t>
  </si>
  <si>
    <t>Delo s študenti na vajah pri predmetih Varilna tehnika, spajanje materialov in spajanje konstrukcijskih materialov</t>
  </si>
  <si>
    <t>Tomaž Vuherer</t>
  </si>
  <si>
    <t>N.O.O. delavnice  (mikrodokazila + delavnice Mladi)</t>
  </si>
  <si>
    <t>dr. Manja Kurečič</t>
  </si>
  <si>
    <t>Digitalin tiskalnik – DTG in DTF printer</t>
  </si>
  <si>
    <t>Ink-jet printer – DTG and DTF system</t>
  </si>
  <si>
    <t>Testiranje in razvoj digitalnega tiska na tekstil, laboratorijska podpora raziskavam površinskih obdelav, demonstracije in izobraževanje na področju tekstilnih tehnologij</t>
  </si>
  <si>
    <t xml:space="preserve">Testing and development of digital textile printing, laboratory support for research on surface treatments, demonstrations and education in the field of textile technologies
</t>
  </si>
  <si>
    <t>Manja Kurečič, Darko Štanc</t>
  </si>
  <si>
    <t>Namizni 5-osni rezkalni stroj</t>
  </si>
  <si>
    <t>Desktop 5 axis milling machine</t>
  </si>
  <si>
    <t>5 osno rezkanje plastičnih delov, izobraževanje</t>
  </si>
  <si>
    <t>5 axis milling of plastic parts, education</t>
  </si>
  <si>
    <t>David Potočnik</t>
  </si>
  <si>
    <t>dr. Simona Strnad</t>
  </si>
  <si>
    <t>Univerzalni preskusni aparat AGS-X STD</t>
  </si>
  <si>
    <t>Precision Universal Tester AGS-X</t>
  </si>
  <si>
    <t>Univerzalni aparat za merjenje nateznih, tlačnih, strižnih in upogibnih lastnosti materialov</t>
  </si>
  <si>
    <t>Universal Testing Mashine for Tensile and compresion Tests of Materials</t>
  </si>
  <si>
    <t>Barvalni aparat LABOMAT, Mathis Beaker, Tip BFA-12</t>
  </si>
  <si>
    <t>Mathis Beaker Dyeing Apparatus LABOMAT, Type BFA-12</t>
  </si>
  <si>
    <t>Zaprt sistem, ki omogoča temperaturno in časovno natančno vodene procese beljenja, barvanja in funkcionalnega apretiranja vlaknatih materialov različnih vrst in oblik.</t>
  </si>
  <si>
    <t>A closed system that enables temperature- and time-controlled bleaching, dyeing and functional finishing processes of fibrous materials of various types and shapes.</t>
  </si>
  <si>
    <t>S49490</t>
  </si>
  <si>
    <t>J2-50087</t>
  </si>
  <si>
    <t>Alenka Ojstršek</t>
  </si>
  <si>
    <t>Univerza v Mariboru, Fakulteta za elektrotehniko, računalništvo in informatiko</t>
  </si>
  <si>
    <t>P2-0368</t>
  </si>
  <si>
    <t>Denis Đonlagić</t>
  </si>
  <si>
    <t>Čisti prostor</t>
  </si>
  <si>
    <t>Clean room</t>
  </si>
  <si>
    <t>Čisti prostor je na razpolago vsem  zainteresiranim raziskovalnim partnerjem, ki se ukvarjajo z omenjenim področjem in so sodelovanje pripravljeni sofinancirati.  Uporaba opreme je omejena na prostore FERI.</t>
  </si>
  <si>
    <t>Clean room is at disposal for potencial research project partners which are ready to cooperate. The use of eqiuipement is limited to the area of FERI in Maribor.</t>
  </si>
  <si>
    <t>Oprema omogoča nove in napredne raziskovalne zmogljivosti, ki trenutno niso na voljo. Prostor  omogoča delo  z občutljivo opremo, ki je občutljiva na prah oziram pristnost delcev. V prostoru poteka raziskovalno delo s področja teraherčne tehnologije, fotonike, mikro-obdelave ter mikro-fluidike.</t>
  </si>
  <si>
    <t>The equipment provides new and advanced research facilities that are not currently available. The cleanroom allows you to work with sensitive equipment that is dust sensitive or particle authenticated. Research in the field of terahertz technology, photonics, micro-processing and micro-fluidics is supported in a cleanroom.</t>
  </si>
  <si>
    <t>https://briumdev.um.si/#/research/equipment</t>
  </si>
  <si>
    <t>Dušan Gleich</t>
  </si>
  <si>
    <t>P2-0028</t>
  </si>
  <si>
    <t>Mitja Truntič</t>
  </si>
  <si>
    <t xml:space="preserve">L2-4487 </t>
  </si>
  <si>
    <t>Spektralni analizator z visoko ločljivostjo</t>
  </si>
  <si>
    <t>Optical Spectrum Analyzer</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</si>
  <si>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</si>
  <si>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</si>
  <si>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Optični spektralni analizator AQ6374 omogoča meritev optičnega spektra na širokem področju valovnih dolžin od 350  do 1750 nm z visoko ločljivostjo do 20 pm. </t>
  </si>
  <si>
    <t>The AQ6374 optical spectrum analyzer allows the measurement of the optical spectrum over a broad wavelength range from 350 to 1750 nm with a high resolution  up to 20 pm.</t>
  </si>
  <si>
    <t>Laserski vir z nastavljivo valovno dolžino</t>
  </si>
  <si>
    <t>Tunable laser source</t>
  </si>
  <si>
    <t>Nastavljivi lasersiki vir omogoča nastavljanje valovnih dolžin od 1480 nm  do 1640 nm. Ima optični izhod velike moči +13dBm pri nizki spontani emisiji. Omogoča visoko hitrost skeniranja do 200 nm/s, z visoko ločljivostjo , točnostjo in ponovljivostjo.</t>
  </si>
  <si>
    <t>Tunable laser source allow sweeping between 1480 to 1640 nm. It has high high signal power +13dBm at low spontaneous emission. It allows high real-time tuning speed to 200 nm/s with high resolution, high accuracy and repeatability.</t>
  </si>
  <si>
    <t>Georadar</t>
  </si>
  <si>
    <t>Ground Penetrating Radar</t>
  </si>
  <si>
    <t>Georadar je dostopen vsem  zainteresiranim partnerjem na področju gospodarstva in raziskav, ki so tržno usmerjeni  in pripravljeni financirati uporabo raziskovalne opreme. Oprema je prenosna.</t>
  </si>
  <si>
    <t>Georadar is available to all interested partners in the field of economy and research who are market-oriented and willing to finance the use of research equipment. The equipment is portable.</t>
  </si>
  <si>
    <t>Oprema omogoča brez kontaktno analizo tal pod površjem zemlje, asvalta ali sten. V ta namen imamo na voljo 50 MHz in 500MHz anteno, kar omogoča analizo strukture tal do 20 m pod površjem.</t>
  </si>
  <si>
    <t>The equipment allows without contact analysis of the soil below the surface of the ground, asphalt or walls. For this purpose, we have a 50 MHz and 500MHz antenna, which allows the analysis of the soil structure up to 20 m below the surface.</t>
  </si>
  <si>
    <t>J2-50072</t>
  </si>
  <si>
    <t xml:space="preserve">Osciloskop realnega časa UXR0134A </t>
  </si>
  <si>
    <t>UXR0164A Infiniium UXR-Series Oscilloscope: 16 GHz</t>
  </si>
  <si>
    <t>Osciloskop realnega časa  lahko uporabljajo   zainteresirani partnerji na področju gospodarstva in raziskav, ki so tržno usmerjeni  in pripravljeni financirati uporabo raziskovalne opreme. Oprema ni prenosna zaradi teže osciloskopa in njegove občutljivosti.</t>
  </si>
  <si>
    <t>The real-time oscilloscope can be used by interested business and research partners who are market-oriented and willing to finance the use of research equipment. The equipment is not portable due to the weight of the oscilloscope and its sensitivity.</t>
  </si>
  <si>
    <t xml:space="preserve">Oprema je namenjna opazovanju signalov v realnem času s pasovno šitino do 1 GHz in dosegom 13 GHz. Opremo lahko uporabljamo na vseh področjih, od analize signalov s senzorjev, časovno frekvenčno analizo in opazovanje sprejetih signalov iz različnih naprav. </t>
  </si>
  <si>
    <t>The equipment is dedicated to observing signals in real time with a bandwidth of up to 1 GHz and a reach of 13 GHz. The equipment can be used in all areas, from the analysis of signals from sensors, time-frequency analysis and observation of received signals from various devices.</t>
  </si>
  <si>
    <t>E59911</t>
  </si>
  <si>
    <t>Lidija Fras Zemljič </t>
  </si>
  <si>
    <t>P2-0115</t>
  </si>
  <si>
    <t>Gorazd Štumberger</t>
  </si>
  <si>
    <t>MODULARNI MOČNOSTNI PRETVORNIK</t>
  </si>
  <si>
    <t>MODULAR POWER ELECTRONICS CONVERTER</t>
  </si>
  <si>
    <t xml:space="preserve"> Imperix omogoča hiter razvoj močnostnih pretvornikov različnih topologij in algoritmov vodenja. </t>
  </si>
  <si>
    <t>Imperix system enables fast development of power converters with different topologies and control algorithms.</t>
  </si>
  <si>
    <t>E59928</t>
  </si>
  <si>
    <t>L2-4456</t>
  </si>
  <si>
    <t>J7-3152</t>
  </si>
  <si>
    <t>Martin Petrun</t>
  </si>
  <si>
    <t>L2-60152</t>
  </si>
  <si>
    <t>Rekonstrukcija in nadgradnja MCVD sistema za izdelavo optičnih vlaken</t>
  </si>
  <si>
    <t>MCVD FIBER OPTIC MANUFACTURING SYSTEM</t>
  </si>
  <si>
    <t xml:space="preserve">MCVD s pomočjo steklopihaške stružnice omogoča izdelavo surovcev za izdelavo silicijevih optičnih vlaken dopiranih z različnimi dopanti. Surovci so lahko premerov do nekaj centimetrov in dolžine do enega metra. </t>
  </si>
  <si>
    <t>MCVD in combination with upgraded lathe is used to produce raw materials for the manufacture of silicon optical fibers doped with various dopants. The preforms can be up to a few centimetres in diameter and up to one metre in length.</t>
  </si>
  <si>
    <t>E60490</t>
  </si>
  <si>
    <t>NOVAFAZ FBG INTERROGATOR (PM)</t>
  </si>
  <si>
    <t xml:space="preserve">Oprema je na razpolago vsem  zainteresiranim raziskovalnim partnerjem, ki se ukvarjajo z omenjenim področjem in so sodelovanje pripravljeni sofinancirati. </t>
  </si>
  <si>
    <t>The equipment is at the disposal of potential research project partners who are ready to cooperate.</t>
  </si>
  <si>
    <t>Oprema je namenjena signalnemu razločevanju optičnih vlakenskih interferometričnih senzorjev. Omogoča simultano branje 4 senzorjev. En izmed kanalov je prirejen za valkna, ki ohranjajo polarizacijo.</t>
  </si>
  <si>
    <t>The equipment is designed for signal interrogation of optical fiber interferometric sensors. It allows simultaneous reading of 4 sensors. One of the channels is adapted for maintaining polarization fibers.</t>
  </si>
  <si>
    <t>E61043</t>
  </si>
  <si>
    <t>Zavod za gradbeništvo Slovenije</t>
  </si>
  <si>
    <t>1502-005</t>
  </si>
  <si>
    <t>Mihael Ramšak</t>
  </si>
  <si>
    <t>ANALIZATOR ZVOKA 2270 G-4 BRUEL &amp; KJAER S PRIBOROM</t>
  </si>
  <si>
    <t>Sound level meter and analyser type 2270 Bruel@Kjaer</t>
  </si>
  <si>
    <t>Merilne opreme ni možno izposoditi,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</si>
  <si>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</si>
  <si>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</si>
  <si>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</si>
  <si>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https://www.zag.si/raziskave-in-razvoj/seznam-opreme/seznam-opreme-podrobno/?id=95</t>
  </si>
  <si>
    <t>I0-0032</t>
  </si>
  <si>
    <t>Razni</t>
  </si>
  <si>
    <t>P2-0273</t>
  </si>
  <si>
    <t>Tržni nalogi</t>
  </si>
  <si>
    <t>Drugi RP</t>
  </si>
  <si>
    <t>1502-007</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</si>
  <si>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</si>
  <si>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</si>
  <si>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</si>
  <si>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</si>
  <si>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</si>
  <si>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</si>
  <si>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</si>
  <si>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</si>
  <si>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https://www.zag.si/raziskave-in-razvoj/seznam-opreme/seznam-opreme-podrobno/?id=52</t>
  </si>
  <si>
    <t>Sabina Jordan</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</si>
  <si>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</si>
  <si>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</si>
  <si>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</si>
  <si>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</si>
  <si>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</si>
  <si>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</si>
  <si>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</si>
  <si>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https://www.zag.si/raziskave-in-razvoj/seznam-opreme/seznam-opreme-podrobno/?id=69</t>
  </si>
  <si>
    <t>1502-006</t>
  </si>
  <si>
    <t>Uroš Bohinc</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</si>
  <si>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</si>
  <si>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</si>
  <si>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</si>
  <si>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</si>
  <si>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</si>
  <si>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</si>
  <si>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</si>
  <si>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https://www.zag.si/raziskave-in-razvoj/seznam-opreme/seznam-opreme-podrobno/?id=77</t>
  </si>
  <si>
    <t>1502-003</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</si>
  <si>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</si>
  <si>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</si>
  <si>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</si>
  <si>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</si>
  <si>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</si>
  <si>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</si>
  <si>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</si>
  <si>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https://www.zag.si/raziskave-in-razvoj/seznam-opreme/seznam-opreme-podrobno/?id=25</t>
  </si>
  <si>
    <t>1502-008</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</si>
  <si>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</si>
  <si>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</si>
  <si>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</si>
  <si>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</si>
  <si>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</si>
  <si>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</si>
  <si>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</si>
  <si>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</si>
  <si>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https://www.zag.si/raziskave-in-razvoj/seznam-opreme/seznam-opreme-podrobno/?id=70</t>
  </si>
  <si>
    <t>1502-002</t>
  </si>
  <si>
    <t>Aljoša Šajna</t>
  </si>
  <si>
    <t>SISTEM ZA DETEKCIJO AKUSTIČNE EMISIJE III ZUNANJI</t>
  </si>
  <si>
    <t>Acoustic Emission Testing Equipment</t>
  </si>
  <si>
    <t>Merilne opreme ni možno isposoditi, možno jo je najeti skupaj z za delo usposobljeno osebo</t>
  </si>
  <si>
    <t>Oprema je namenjena za spremljanje novonastajajočih in aktivnost obtoječih razpok v betonu</t>
  </si>
  <si>
    <t>The equiment is to be used for the detection of new-born and activity of old cracks in cincrete.</t>
  </si>
  <si>
    <t>https://www.zag.si/raziskave-in-razvoj/seznam-opreme/seznam-opreme-podrobno/?id=60</t>
  </si>
  <si>
    <t>Sistem za karakterizacijo mehansko-korozijskih procesov - II. sklop</t>
  </si>
  <si>
    <t>2011, nadgradnja 2019</t>
  </si>
  <si>
    <t>SSRT autoclave with scratching device for mechanical and corrosion tests-II.part</t>
  </si>
  <si>
    <t>Paket 14, nadgradnja Paket 17</t>
  </si>
  <si>
    <t>Dostop do opreme je možen po predhodnem dogovoru. Delo na opremi lahko izvaja za to usposobljena oseba. Cena preiskave je odvisna od zahtevnosti eksperimenta.</t>
  </si>
  <si>
    <t>Avtoklav z obtočnim sistemom omogoča izpostavo vzorcev v zelo čisti vodi pri temperaturi do 300°C. Zaradi visokega tlaka (do 170 bar) je voda vseskozi v tekočem agregatnem stanju. Tovrstno okolje je značilno za primarni hladilni krog vrelovodnega (BWR) jedrskega reaktorja. Avtoklav je prvenstveno namenjen prav simulaciji tega okolja za potrebe preiskav napetostno-korozijskega pokanja kovinskih komponent v primarnem krogu jedrskega reaktorja. Avtoklav ima 3L titanovo tlačno posodo, vgrajen ima natezni stroj s hodom 24 mm in maks. silo 30 kN, ki omogoča natezne preizkuse (SSRT, konst. obremenitev ipd.).  Obtočni sistem regulira količino raztopljenega kisika (20-3000 ppb) in opravlja čiščenje vode (prevodnost pod 0.1 uS/cm). Pretok je nastavljiv v območju 0.2-0.3 L/min. Med izpostavo/natezanjem lahko izvajamo tudi določene elektrokemijske preiskave – avtoklav ima 4 kabelske prevodnice za povezavo vzorca (ali več njih) in zunanjosti, prav tako ima tudi Cu/Cu2O/ZrO2 referenčno elektrodo.</t>
  </si>
  <si>
    <t>An autoclave with recirculation loop is dedicated equipment for exposure of specimen in a pure water at high temperatures up 300°C. Due to high pressure (max 170 bar) the water remains in liquid state. Such environment is characteristic for the primary cooling loop of the nuclear boiling water reactor. The autoclave is primarily intended for the study of stress corrosion cracking of metals that appear in the primary cooling loop. It has 3L titanium pressure vessel with an integrated screw-driven tensile machine with max. load of 30 kN that is suitable for slow tests such as SSRT, const. load, const. elongation etc. Recirculation loops is responsible for controlling the chemistry of the circulating water (oxygen conc. 20-3000 pppb, conductivity below 0.1 uS/cm) and flow rate (0.2-0.3 L/min and pressure (up to 170 bar). Autoclave has 4 feedthroughs for wiring sample(s) in the autoclave with outer electrochemical instruments, it contains also Cu/Cu2O/ZrO2 solid-state reference electrode.</t>
  </si>
  <si>
    <t>2829000
2829099
2829002
2829001
2829098</t>
  </si>
  <si>
    <t>https://www.zag.si/raziskave-in-razvoj/seznam-opreme/</t>
  </si>
  <si>
    <t>Paket 14: 61         Paket 17: 132</t>
  </si>
  <si>
    <t>Lidija Korat</t>
  </si>
  <si>
    <t>Sistem za rentgensko mikrotomografijo + nadgradnja 40X objektiv</t>
  </si>
  <si>
    <t>2011, nadgradnja 2021</t>
  </si>
  <si>
    <t>Micro-computed tomography system</t>
  </si>
  <si>
    <t>Paket 14, nadgradnja Paket 19</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</si>
  <si>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</si>
  <si>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</si>
  <si>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</si>
  <si>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</si>
  <si>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2829499     2829400         2829401     3251999    3251900</t>
  </si>
  <si>
    <t>https://www.zag.si/raziskave-in-razvoj/seznam-opreme/seznam-opreme-podrobno/?id=17</t>
  </si>
  <si>
    <t>Paket 14: 64       Paket 19: 118</t>
  </si>
  <si>
    <t>J7-50226
J7-50231</t>
  </si>
  <si>
    <t>Razni
Razni</t>
  </si>
  <si>
    <t>30
20</t>
  </si>
  <si>
    <t>NC-25001</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</si>
  <si>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</si>
  <si>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</si>
  <si>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</si>
  <si>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</si>
  <si>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https://www.zag.si/raziskave-in-razvoj/seznam-opreme/seznam-opreme-podrobno/?id=75</t>
  </si>
  <si>
    <t>SPEKTROMETER OES OPTIČNI EMISIJSKI</t>
  </si>
  <si>
    <t>Optical Emission Spectroscope</t>
  </si>
  <si>
    <t>kemijska analiza kovin</t>
  </si>
  <si>
    <t>chemical analysis of metals</t>
  </si>
  <si>
    <t>https://www.zag.si/raziskave-in-razvoj/seznam-opreme/seznam-opreme-podrobno/?id=31</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</si>
  <si>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</si>
  <si>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</si>
  <si>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</si>
  <si>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</si>
  <si>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</si>
  <si>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</si>
  <si>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https://www.zag.si/raziskave-in-razvoj/seznam-opreme/seznam-opreme-podrobno/?id=26</t>
  </si>
  <si>
    <t>Slavko Pandža</t>
  </si>
  <si>
    <t>Univerzalni stroj za določanje mehanskih lastnosti do 2500 kN</t>
  </si>
  <si>
    <t xml:space="preserve">2004, nadgradnja 2017 </t>
  </si>
  <si>
    <t>Universal testing machine ZWICK Z2500Y + nadgradnja 2017</t>
  </si>
  <si>
    <t>866.749,28, 175.277,89 nadgdadnja</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</si>
  <si>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</si>
  <si>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</si>
  <si>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</si>
  <si>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</si>
  <si>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2507800     2507898    2507899   2507900      2507998    2507999    2507801</t>
  </si>
  <si>
    <t>https://www.zag.si/raziskave-in-razvoj/seznam-opreme/seznam-opreme-podrobno/?id=29</t>
  </si>
  <si>
    <t>1502-001</t>
  </si>
  <si>
    <t>Vilma Ducman</t>
  </si>
  <si>
    <t>Živosrebrni porozimeter</t>
  </si>
  <si>
    <t>2007, nadgradnja 2021</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</si>
  <si>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</si>
  <si>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</si>
  <si>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</si>
  <si>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</si>
  <si>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</si>
  <si>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2615100     2615199     2615101</t>
  </si>
  <si>
    <t>https://www.zag.si/raziskave-in-razvoj/seznam-opreme/seznam-opreme-podrobno/?id=6</t>
  </si>
  <si>
    <t>Nataša Knez</t>
  </si>
  <si>
    <t>ANALIZATOR PLINOV FTIR</t>
  </si>
  <si>
    <t>FTIR Gas Analyser</t>
  </si>
  <si>
    <t>v roku enega meseca po predhodni najavi samo ob prisotnosti strokovnjaka ZAG</t>
  </si>
  <si>
    <t>Eithin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</si>
  <si>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</si>
  <si>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</si>
  <si>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https://www.zag.si/raziskave-in-razvoj/seznam-opreme/seznam-opreme-podrobno/?id=64</t>
  </si>
  <si>
    <t>KONUSNI KALORIMETER</t>
  </si>
  <si>
    <t>2015, nadgradnja 2018</t>
  </si>
  <si>
    <t>Cone Calorimeter</t>
  </si>
  <si>
    <t>Within one month by appointment only, in the presence of an expert from ZAG</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</si>
  <si>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</si>
  <si>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</si>
  <si>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2959500     2959501         2959502</t>
  </si>
  <si>
    <t>https://www.zag.si/raziskave-in-razvoj/seznam-opreme/seznam-opreme-podrobno/?id=65</t>
  </si>
  <si>
    <t>DIMNA KOMORA</t>
  </si>
  <si>
    <t>Smoke Density Chamber</t>
  </si>
  <si>
    <t>V roku enega meseca po predhodni najavi samo ob prisotnosti strokovnjaka ZAG</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</si>
  <si>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</si>
  <si>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</si>
  <si>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https://www.zag.si/raziskave-in-razvoj/seznam-opreme/seznam-opreme-podrobno/?id=66</t>
  </si>
  <si>
    <t>Drugi RP
lastni razvoj</t>
  </si>
  <si>
    <t>25
20</t>
  </si>
  <si>
    <t>1502-004</t>
  </si>
  <si>
    <t>Peter Nadrah</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</si>
  <si>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</si>
  <si>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</si>
  <si>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</si>
  <si>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</si>
  <si>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</si>
  <si>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</si>
  <si>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https://www.zag.si/raziskave-in-razvoj/seznam-opreme/seznam-opreme-podrobno/?id=71</t>
  </si>
  <si>
    <t>Tomislav Tomše</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</si>
  <si>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</si>
  <si>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</si>
  <si>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</si>
  <si>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</si>
  <si>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</si>
  <si>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</si>
  <si>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https://www.zag.si/raziskave-in-razvoj/seznam-opreme/seznam-opreme-podrobno/?id=59</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</si>
  <si>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</si>
  <si>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</si>
  <si>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</si>
  <si>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</si>
  <si>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</si>
  <si>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https://www.zag.si/raziskave-in-razvoj/seznam-opreme/seznam-opreme-podrobno/?id=72</t>
  </si>
  <si>
    <t>Mateja Štefančič</t>
  </si>
  <si>
    <t>REOMETER MODULARNI OSCILACIJSKI MCR 302</t>
  </si>
  <si>
    <t>MCR rheometer</t>
  </si>
  <si>
    <t>Dostop do opreme je možen po predhodnem dogovoru s skrbnikom opreme in samo ob navzočnosti enega od usposobljenih operaterjev</t>
  </si>
  <si>
    <t>Access is possible in agreement with the person responsible for the equipment and only under the supervision of one of the qualified operators</t>
  </si>
  <si>
    <t>Preizkušanje reoloških lastnosti anorganskih veziv ali drugih tekočih do viskoplastičnih materialov v rotaciji in oscilaciji, v odvisnosti od časa in temperature (-40° - +200 °C). Preizkušanje reoloških značilnosti bitumnov po standardiziranih metodah SIST EN 14470 - Ugotavljanje kompleksnega strižnega modula in faznega kota - DSR), EN 16659 - Multiple Stress Creep and Recovery Test - MSCRT.</t>
  </si>
  <si>
    <t>Testing of the rheological properties of inorganic binders and other liquid to viskoplastic materials in the rotation and/or oscillation mode as a function of time and temperature (-40 ° - 200 ° C). Testing rheological characteristics of bituminous binders using standardized methods SIST EN 14470 - Determination of complex shear modulus and phase angle - DSR), EN 16659 - Multiple Stress Creep and Recovery Test - MSCRT.</t>
  </si>
  <si>
    <t>2983100          2982900          2983000</t>
  </si>
  <si>
    <t>https://www.zag.si/raziskave-in-razvoj/seznam-opreme/seznam-opreme-podrobno/?id=74</t>
  </si>
  <si>
    <t>J7-60124</t>
  </si>
  <si>
    <t>Aleš Traven</t>
  </si>
  <si>
    <t>KOMORA UV MODEL Q-SUN XE-3</t>
  </si>
  <si>
    <t>Q SUN chamber</t>
  </si>
  <si>
    <t>Dostop je možen po predhodnem dogovoru z vodjo laboratorija. Oprema se uporablja za daljše teste, ki trajajo tudi do več mesecev, cena v €/uro je preračunana na 24 ur</t>
  </si>
  <si>
    <t>Access is possible in agreement with the head of the laboratory. Equipment is used for longer exposures, that last up to few months, price in €/hour is calculated per 24 hours</t>
  </si>
  <si>
    <t xml:space="preserve">Komora je namenjena izpostavi vzorcev pospešenemu umetnemu staranju (simulacija vremenskih razmer): UV sevanje, pršenje z vodo, spreminjanje temperature in relativne vlage. </t>
  </si>
  <si>
    <t>Chamber is used for exposure the samples to accelerating artifical ageing (simulation of weather conditions): UV exposure, rainning, cycling different temperature and relative humidity</t>
  </si>
  <si>
    <t>https://www.zag.si/raziskave-in-razvoj/seznam-opreme/seznam-opreme-podrobno/?id=73</t>
  </si>
  <si>
    <t>Sabina Dolenec</t>
  </si>
  <si>
    <t>IZOTERMNI KALORIMETER TAM Air 8</t>
  </si>
  <si>
    <t>Isothermal calorimeter Tam Air 8</t>
  </si>
  <si>
    <t>Izotermni kalorimeter kontinuirano meri in prikazuje toplotni tok, ki nastane kot posledica različnih reakcij v preiskanem vzorcu in je učinkovita metoda pri študiju procesa hidratacije cementnih past, malt ali betonov pri konstantni temperaturi.</t>
  </si>
  <si>
    <t>Isothermal calorimeter continuously measures and displays the heat flow, as a result of various reactions. It is an effective method in studying the hydration of cement pastes, mortars or concrete at a constant temperature.</t>
  </si>
  <si>
    <t>3020800          3020801</t>
  </si>
  <si>
    <t>https://www.zag.si/raziskave-in-razvoj/seznam-opreme/seznam-opreme-podrobno/?id=67</t>
  </si>
  <si>
    <t>15
20</t>
  </si>
  <si>
    <t>Barbara Žiberna</t>
  </si>
  <si>
    <t>MERILNIK PREPUSTNOSTI GEOSINTETIKOV</t>
  </si>
  <si>
    <t>Instrument for testing the water permeability of geotextiles, fleeces and related materials.</t>
  </si>
  <si>
    <t>Inštrument je namenjen merjenju vodoprepustnosti geotekstilov in podobnih materialov.</t>
  </si>
  <si>
    <t xml:space="preserve">The instrument is used for measurement water permeability of geotextiles and other similar materials. </t>
  </si>
  <si>
    <t>https://www.zag.si/raziskave-in-razvoj/seznam-opreme/seznam-opreme-podrobno/?id=78</t>
  </si>
  <si>
    <t>BAT HIDRAVLIČNI 1000 kN MTS</t>
  </si>
  <si>
    <t>Hydraulic actuator 1000kN</t>
  </si>
  <si>
    <t>Za izvajanje dinamičnih obremenitev konstrukcijskih elementov</t>
  </si>
  <si>
    <t>For application of dynamic loading of structural elements</t>
  </si>
  <si>
    <t>https://www.zag.si/raziskave-in-razvoj/seznam-opreme/seznam-opreme-podrobno/?id=79</t>
  </si>
  <si>
    <t>KOMORA HIGROTERMALNA TIP TVK-30/85</t>
  </si>
  <si>
    <t>Hygrothermal Chamber TVK-30/85</t>
  </si>
  <si>
    <t>Komora za vzpostavitev in cikliranje higro-termalnih razmer, v temperaturnem območju od -30°C do 85°C in območju relativne vlažnosti od 10% do 98%, namenjena za testiranje higrotermalnega odziva oziroma pospešenega staranja velikih vzorcev (npr. ETICS z ometom)</t>
  </si>
  <si>
    <t>Chamber for sustaining and cycling of hygro-thermal conditions, in the temperature range from -30°C to 85°C and in the relative humidity range from 10% to 98%, intended for hygrothermal behavior testing or accelerated aging of large samples (e.g. ETICS with rendering)</t>
  </si>
  <si>
    <t>https://www.zag.si/raziskave-in-razvoj/seznam-opreme/seznam-opreme-podrobno/?id=80</t>
  </si>
  <si>
    <t>Janez Bernard</t>
  </si>
  <si>
    <t>22313 </t>
  </si>
  <si>
    <t>STROJ TRGALNI ZWICK Z100-SN S PRIBOROM-NADGRADNJA</t>
  </si>
  <si>
    <t>1997,  nadgradnja 2017</t>
  </si>
  <si>
    <t>Universal testing machine ZWICK Z100 + upgrade 2017</t>
  </si>
  <si>
    <t>250.942,5, 116.260,51 nadgradnja</t>
  </si>
  <si>
    <t>Univerzalni preskusni stroj se uporablja za določanje nateznih, strižnih in ostalih mehanskih lastnosti materialov</t>
  </si>
  <si>
    <t xml:space="preserve">The universal testing machine is ussually used for determination of tensile, compressive and other mechanical properties of the materials  </t>
  </si>
  <si>
    <t>2302300    2302301</t>
  </si>
  <si>
    <t>https://www.zag.si/raziskave-in-razvoj/seznam-opreme/seznam-opreme-podrobno/?id=18</t>
  </si>
  <si>
    <t>KALORIMETER BOMBNI 6200CL S SISTEMOM ZA DOVAJANJE</t>
  </si>
  <si>
    <t xml:space="preserve">Isoperibolic bomb calorimeter </t>
  </si>
  <si>
    <t>Določitev sežigne toplote (PCS)</t>
  </si>
  <si>
    <t>Determination of gross heat of combustion (PCS)</t>
  </si>
  <si>
    <t>https://www.zag.si/raziskave-in-razvoj/seznam-opreme/seznam-opreme-podrobno/?id=81</t>
  </si>
  <si>
    <t>Andrej Kranjc</t>
  </si>
  <si>
    <t>Stiskalnica Instron hidravlična Univerzalna + nadgradnja s 250 kN hidravličnimi čeljustmi s črpalko za Instron 1342</t>
  </si>
  <si>
    <t>1988, nadgradnja 2018</t>
  </si>
  <si>
    <t xml:space="preserve">250 kN hydraulic grips with grip power supply for Instron 1342 </t>
  </si>
  <si>
    <t>185.588,37, nadgradnja 42.928,75</t>
  </si>
  <si>
    <t>Uporablja se za dinamičneo preskušanje armaturnega jekla</t>
  </si>
  <si>
    <t>It is used for fatigue test on reinforcing steel bars</t>
  </si>
  <si>
    <t>1621000          1621001</t>
  </si>
  <si>
    <t>https://www.zag.si/raziskave-in-razvoj/seznam-opreme/seznam-opreme-podrobno/?id=83</t>
  </si>
  <si>
    <t>Maček Roman</t>
  </si>
  <si>
    <t>Zamrzovalno odtaljevalna komora</t>
  </si>
  <si>
    <t>Freezing thawing chamber</t>
  </si>
  <si>
    <t>Zamrzovalna odtaljevalna komora je posebej konstruirana in izdelana v skladu z zahtevami zamrzovalno odtaljevalnega postopka po standardih EN 1348:2007, EN 10545:1995 in EN 539-2:2013. Posebnost komore je predvsem v kombinaciji naprave komora-kopel in popolnoma avtomatiziranem postopku zamrzovanja v zraku in odtaljevanja v vodi, brez premeščanja vzorcev. Naprava je opremljena z mikroprocesorskim krmilnikom DPC-420, ki omogoča popolnoma avtomatizirano in v celoti programabilno vodenje procesa. Območje: min - 20 °C; max. 50 °C</t>
  </si>
  <si>
    <t>The freezing thawing chamber is specially designed and manufactured in accordance with the requirements of the freezing thawing process according to EN 1348: 2007, EN 10545: 1995 and EN 539-2: 2013. The specialty of the chamber is especially in the combination of the chamber-bath device and the fully automated process of freezing in the air and thawing in water, without moving samples. The device is equipped with a microprocessor controller DPC-420, which allows fully automated and fully programmable process control. Range: min - 20 ° C; max. 50 ° C</t>
  </si>
  <si>
    <t>https://www.zag.si/raziskave-in-razvoj/seznam-opreme/seznam-opreme-podrobno/?id=118</t>
  </si>
  <si>
    <t>Lidija Ržek</t>
  </si>
  <si>
    <t>Reometer modularni MCR 102 + Peltier kapa</t>
  </si>
  <si>
    <t>2019 nadgradnja 2020</t>
  </si>
  <si>
    <t>3128800          3128801          3128802</t>
  </si>
  <si>
    <t>https://www.zag.si/raziskave-in-razvoj/seznam-opreme/seznam-opreme-podrobno/?id=128</t>
  </si>
  <si>
    <t>IZOTERMNI KALORIMETER TAM Air 3</t>
  </si>
  <si>
    <t>Isothermal calorimeter Tam Air 3</t>
  </si>
  <si>
    <t>Ana Mladenović</t>
  </si>
  <si>
    <t>Masni spektrometer z induktivno sklopljeno plazmo, AGILENT 7900 ORS ICP-MS</t>
  </si>
  <si>
    <t>Agilent Technologies, Inc., 5301 Stevens Creek Blvd.
Santa Clara, CA 95051
United States</t>
  </si>
  <si>
    <t xml:space="preserve">ICP-MS je zmogljiva, hitra tehnika multielementne analize za določevanje elementov v okviru nizkih mej zaznavnosti, tudi do ng/L, z relativnim standardnim odklonom ± 2 % </t>
  </si>
  <si>
    <t>ICP-MS is a powerful, fast multi-element analysis technique for determination of elements within low detection limits, even up to ng / L, with a ± 2% relative standard deviation.</t>
  </si>
  <si>
    <t>3161600
3161699</t>
  </si>
  <si>
    <t>https://www.zag.si/raziskave-in-razvoj/seznam-opreme/seznam-opreme-podrobno/?id=85</t>
  </si>
  <si>
    <t>N2-0320
J7-60124
J7-50228</t>
  </si>
  <si>
    <t>Razni
Razni
Razni</t>
  </si>
  <si>
    <t>13
10
30</t>
  </si>
  <si>
    <t>Primož Oprčkal</t>
  </si>
  <si>
    <t>STISKALNICA ZA DOLOČ. TLAČNE TRDNOSTI TONI TECHNIK</t>
  </si>
  <si>
    <t>PRESSURE DETERMINATION PRESS TONI TECHNIK</t>
  </si>
  <si>
    <t>Stiskalnica za serijsko določanje mehanskih lastnosti gradbenega materiala ToniPRAX služi za določanje  statičnega tlaka, nateznega in upogibnega preskušanja. S tlačnim obremenitvenim okvirjem se lahko izvedejo poskusi do 300 kN, za upogibno preskušanje pa do 10 kN. Celotna konfiguracija in vse tehnične podrobnosti so zasnovane za preskušanje prizem 40 x 40 x 160 mm3, vendar je z dodatnimi nastavki možno preskušanje tudi manjših vzorcev nekonvencionalnih dimenzij. Možno je kontrolirati tudi razpon med osmi pri 3-točkovnem preskušanju upogibne trdnosti. ToniTROL (model 0510), s katerim krmilimo napravo, je narejen po svoji izvedbi in predvideni uporabi v skladu z DIN EN 196-1, ISO 679, ASTM C349, ASTM C109, DIN 51220 in DIN EN ISO 7500-1 kot samodejni servohidravlični preskusni stroj v razredu natančnosti 1.</t>
  </si>
  <si>
    <t>Compression and Bending Test Plant ToniPRAX is used for measuring mechanical properties of building materials, i.e. static pressure, tensile and bending tests. Tests up to 300 kN can be performed with a compression test frame and up to 10 kN for flexural testing. The entire configuration and all technical details are designed for testing 40 x 40 x 160 mm3 prisms, but with additional attachments, it is possible to test even smaller samples of unconventional dimensions. It is also possible to control the range between the axes in a 3-point flexural strength test. ToniTROL (model 0510), with which we control the device, is made according to its design and intended use in accordance with DIN EN 196-1, ISO 679, ASTM C349, ASTM C109, DIN 51220 and DIN EN ISO 7500-1 as an automatic servo-hydraulic test machine in the accuracy class 1.</t>
  </si>
  <si>
    <t>https://www.zag.si/raziskave-in-razvoj/seznam-opreme/seznam-opreme-podrobno/?id=117</t>
  </si>
  <si>
    <t>N2-0320</t>
  </si>
  <si>
    <t>J1-50032</t>
  </si>
  <si>
    <t>20
10</t>
  </si>
  <si>
    <t>ANALIZATOR ASFALTA INFRATEST CUBE TIP 20-11600</t>
  </si>
  <si>
    <t>ASPHALT ANALYZER INFRATEST CUBE TYPE 20-11600</t>
  </si>
  <si>
    <t>Analizator asfalta razdeli asfaltno mešanico na osnovni komponenti: agregat inn bitumen. Omogoča analizo asfaltnih mešanic, ki vsebujejo gumi bitumen.</t>
  </si>
  <si>
    <t>The asphalt analyzer divides the asphalt mixture into basic components: aggregate and bitumen. It allows the analysis of asphalt mixtures containing rubber bitumen.</t>
  </si>
  <si>
    <t>https://www.zag.si/raziskave-in-razvoj/seznam-opreme/seznam-opreme-podrobno/?id=129</t>
  </si>
  <si>
    <t>OPTIČNO MERILNI SISTEM 3D GOM ARAMIS SRS Z DODATKI</t>
  </si>
  <si>
    <t>Optical deformation measurement system GOM ARAMIS SRX</t>
  </si>
  <si>
    <t>Brezkontaktna meritev 
prostorskih pomikov in deformacij 
izbranih tarč ali dela površine. 
Sistem temelji na principih 
bližnjeslikovne stereofotogrametrije.</t>
  </si>
  <si>
    <t>Non contact measurement 
of 3d displacement and deformation 
of selected targets or surface. 
The system is based on the principles 
of close range stereophogrammetry.</t>
  </si>
  <si>
    <t>3179000
3179099</t>
  </si>
  <si>
    <t>https://www.zag.si/raziskave-in-razvoj/seznam-opreme/seznam-opreme-podrobno/?id=109</t>
  </si>
  <si>
    <t>N2-0280</t>
  </si>
  <si>
    <t>Lastni razvoj</t>
  </si>
  <si>
    <t>ANALIZATOR TOC/TN MULTI N/C 3100 (CLD) Z AS VARIO</t>
  </si>
  <si>
    <t>Multi N/C analyzer (CLD) with AS Vario</t>
  </si>
  <si>
    <t xml:space="preserve">Oprema se uporablja za določevanje organske snovi in dušika v trdnih in tekočih vzorcih. </t>
  </si>
  <si>
    <t xml:space="preserve">Analyzer is used for determination of organic carbon and nitrogen in solid and liquid samples. </t>
  </si>
  <si>
    <t>3180000
3180099</t>
  </si>
  <si>
    <t>https://www.zag.si/raziskave-in-razvoj/seznam-opreme/seznam-opreme-podrobno/?id=104</t>
  </si>
  <si>
    <t>J7-50228     J7-60124</t>
  </si>
  <si>
    <t>Razni     Razni</t>
  </si>
  <si>
    <t>10    10</t>
  </si>
  <si>
    <t>Laserski analizator porazdelitve velikosti in oblike delcev</t>
  </si>
  <si>
    <t>Laser particle size and shape distribution analyzer</t>
  </si>
  <si>
    <t>Določanje porazdelitve velikosti delcev drobnozrnatih vzorcev (10 nm - 2 mm) v disperziji ali v turbulentnem toku zraka in slikovni prikaz oblike delcev na podlagi dinamične analize slike</t>
  </si>
  <si>
    <t xml:space="preserve">Particle size distribution analysis of particulate materials (10 nm - 2 mm) in dry and wet mode and dinamic image analysis to analyse shape of examined particles </t>
  </si>
  <si>
    <t>3182600
3182699</t>
  </si>
  <si>
    <t>https://www.zag.si/raziskave-in-razvoj/seznam-opreme/seznam-opreme-podrobno/?id=107</t>
  </si>
  <si>
    <t>Andreja Pondelak</t>
  </si>
  <si>
    <t>Vakuumsko tlačna komora VPT-135</t>
  </si>
  <si>
    <t>Vacuum pressure chamber VPT-135</t>
  </si>
  <si>
    <t>Komora  omogoča:  Vakuumsko tlačno impregnacijo, termično modifikacijo lesa in drugih materialov v vakuumu,  sušenje v vakuumu in/ali pri povišani temperaturi, dezinfekcijo materialov pri povišani temperaturi in tlaku. Vse postopke je možno izvajati tudi v različnih atmosferah (npr: N2, CO2, Ar).</t>
  </si>
  <si>
    <t>The chamber enables: Vacuum pressure impregnation, thermal modification of wood and other materials in vacuum, drying in vacuum and / or at elevated temperature, disinfection of materials at elevated temperature and pressure. All procedures can also be performed in different atmospheres (eg: N2, CO2, Ar).</t>
  </si>
  <si>
    <t>3189300
3189399</t>
  </si>
  <si>
    <t>https://www.zag.si/raziskave-in-razvoj/seznam-opreme/seznam-opreme-podrobno/?id=103</t>
  </si>
  <si>
    <t>3D sistem za merjenje in analizo geometrijskih odstopanj okroglih profilov</t>
  </si>
  <si>
    <t>3D system for measuring and analyzing geometric deviations of round profiles</t>
  </si>
  <si>
    <t>Oprema omogoča zajem 3D slike armaturne palice s premerom do 50 mm z avtomatsko izmero njenih osnovnih lastnosti (nominalni premer, orientacija, razporeditev in višina reber) in natančno merjenje korozijskih poškodb po izpostavi v agresivnih okoljih. Z natančnimi izmerami globin lokalnih korozijskih poškodb, obsegom poškodovane površine, njeno topografijo, zmanjšanjem preseka palice in volumnom korodiranega materiala oprema omogoča natančno analizo korozijskih poškodb, iz katere je možen izračun lokalnih in generalnih korozijskih hitrosti.</t>
  </si>
  <si>
    <t>The equipment enables the capture of a 3D image of a reinforcing bar with a diameter of up to 50 mm with automatic measurement of its basic properties (nominal diameter, orientation, distribution and height of ribs) and accurate measurement of corrosion damage after exposure in aggressive environments. By accurately measuring the depths of local corrosion damage, the extent of the damaged surface, its topography, the reduction of the bar cross-section and the volume of corroded material, the equipment allows a precise analysis of the corrosion damage from which it is possible to calculate local and general corrosion rates.</t>
  </si>
  <si>
    <t>3188900
3188999</t>
  </si>
  <si>
    <t>https://www.zag.si/raziskave-in-razvoj/seznam-opreme/seznam-opreme-podrobno/?id=108</t>
  </si>
  <si>
    <t>SISTEM MERILNI TROKANALNI AVT.ZA MERJ.KONC.KISIKA</t>
  </si>
  <si>
    <t xml:space="preserve">Three-channel measuring system for measuring of oxygen concentration </t>
  </si>
  <si>
    <t xml:space="preserve">Merilni sistem se uporablja pri požarnih preskusih, kjer se spremlja časovni potek koncentracije kisika v dimnih plinih na več mernih mestih </t>
  </si>
  <si>
    <t>The measuring system is used in fire tests, where the time course of the oxygen concentration in the flue gases is monitored at several measuring points.</t>
  </si>
  <si>
    <t>3200700
3200799</t>
  </si>
  <si>
    <t>https://www.zag.si/raziskave-in-razvoj/seznam-opreme/seznam-opreme-podrobno/?id=105</t>
  </si>
  <si>
    <t>Erika Švara Fabjan (sprememba skrbnika opreme s 1.1.2021)</t>
  </si>
  <si>
    <t>SPEKTROFOTOMETER LAMBDA 1050 UV-VIS Z INTEG. SFERO</t>
  </si>
  <si>
    <t>LAMBDA 1050 UV-VIS SPECTROPHOTOMETER WITH INTEGRATED SPHERE</t>
  </si>
  <si>
    <t>Instrument se uporablja za določevanje spektroskopskih lastnosti snovi v UV, vidnem in NIR območju. Možno je meriti presevano ali odbito svetlobo tekočih in trdnih vzorcev.</t>
  </si>
  <si>
    <t>Instrument is used for determination of spectroscopic properties of matter in UV, visible and NIR region. It is possible to measure transmitted or reflected light of liquid and solid samples.</t>
  </si>
  <si>
    <t>3206100
3206199</t>
  </si>
  <si>
    <t>https://www.zag.si/raziskave-in-razvoj/seznam-opreme/seznam-opreme-podrobno/?id=110</t>
  </si>
  <si>
    <t>J4-60076</t>
  </si>
  <si>
    <t>Lina Završnik</t>
  </si>
  <si>
    <t>PEČ TALILNA ELEKTRIČNA XRFUSE1</t>
  </si>
  <si>
    <t>ELECTRIC FUSION MACHINE XRFUSE1</t>
  </si>
  <si>
    <t xml:space="preserve">Avtomatska električna talilna peč omogoča pripravo diskov za XRF analizo, omogoča doseganja visokih temperatur (1200°C), ter natančno in točno spremljanje temperature. Homogenizacija vzorca je dosežena s tresenjem, nagibanjem in spreminjanjem hitrosti.  
Možno je spreminjanje vseh talilnih parametrov: temperature, hitrosti mešanja in amplitude, časa delovanja.
</t>
  </si>
  <si>
    <t>The automatic electric fusion machine enables the preparation of glass disks for XRF analysis, enables the achievement of high temperatures (1200 ° C), and accurate and precise temperature monitoring. Homogenization of the sample is achieved by rocking, variable angle and speed. It is possible to change all melting parameters: temperature, mixing speed and amplitude, operating time.</t>
  </si>
  <si>
    <t>https://www.zag.si/raziskave-in-razvoj/seznam-opreme/seznam-opreme-podrobno/?id=116</t>
  </si>
  <si>
    <t>Marija Đurič (sprememba skrbnika opreme s 1.6.2024)</t>
  </si>
  <si>
    <t>IONSKI KROMATOGRAF - DIONEX INTEGRION HPIC SYSTEM</t>
  </si>
  <si>
    <t>ION CHROMATOGRAPH - DIONEX INTEGRION HPIC SYSTEM</t>
  </si>
  <si>
    <t>49776,01
71964,06</t>
  </si>
  <si>
    <t xml:space="preserve">Ionski kromatograf »Dionex Integrion HPIC System« podjetja Thermo Fisher Scientific je instrument za kvalitativno in kvantitativno analizo različnih ionov (na primer fluoridi, kloridi, sulfati, nitrati, fosfati, ipd.) v tekočih vzorcih. </t>
  </si>
  <si>
    <t xml:space="preserve">The "Dionex Integrion HPIC System" ion chromatography system from Thermo Fisher Scientific is an instrument for qualitative and quantitative analysis of several ions (fluorides, chlorides, sulfates, nitrates, phosphates, etc.) in liquid samples. </t>
  </si>
  <si>
    <t>3248800
3248801</t>
  </si>
  <si>
    <t>https://www.zag.si/raziskave-in-razvoj/seznam-opreme/seznam-opreme-podrobno/?id=111</t>
  </si>
  <si>
    <t>N2-0320
J7-50228</t>
  </si>
  <si>
    <t>3
35</t>
  </si>
  <si>
    <t>Erika Švara Fabjan</t>
  </si>
  <si>
    <t>KOMBINIRANI NAPRŠEVALNI SISTEM S KOVI. IN OGLJIKOM</t>
  </si>
  <si>
    <t>Combined system for  sputtering and carbon coating</t>
  </si>
  <si>
    <t>Naprševalni sistem se uporablja za pripravo neprevodnih vzorcev za SEM, TEM in FEGSEM mikroskope ter druge analitske metode, kjer je naprševanje z visoko ločljivostjo potrebno.</t>
  </si>
  <si>
    <t>The system is used to prepare non-conductive samples for SEM, TEM and FEGSEM microscopes and other analytical methods where high resolution analysis is required.</t>
  </si>
  <si>
    <t>3251699 3251600</t>
  </si>
  <si>
    <t>https://www.zag.si/raziskave-in-razvoj/seznam-opreme/seznam-opreme-podrobno/?id=115</t>
  </si>
  <si>
    <t>Rok Vezočnik</t>
  </si>
  <si>
    <t>MERILNI SISTEM ZA DIG. GRAJ. OKOLJA LEICA RTC 360</t>
  </si>
  <si>
    <t xml:space="preserve">2021 nadgradnja 2022 in 2023 </t>
  </si>
  <si>
    <t>Metric 3D system for digitalization, modelling and analysis of geometry of the built environment</t>
  </si>
  <si>
    <t>Merilni instrument RTC360 švicarskega proizvajalca Leica Geosystems je trenutno najbolj produktivno-precizen statični laserski skener na trgu merske opreme. Njegove tehnične karakteristike omogočajo široko uporabo na področjih gradbeništva in arhitekture, industrije, kulturne dediščine, modeliranja BIM, obnov in rekonstrukcij, forenzike ipd. Instrument ima domet med 0,5 m – 130 m, poleg tega pa ga odlikuje velika hitrost zajema, visoka merska natančnost ter kakovostna fotografija, ki se lahko uporabi kot dodaten vir informacij pri evidentiranju stanja objektov v prostoru. Pomembna lastnost instrumenta je tudi njegova visoka stopnja avtomatizacije pri zajemu meritev na terenu, kar neposredno vpliva na hitrost in učinkovitost terenskega dela.</t>
  </si>
  <si>
    <t xml:space="preserve">Metric 3D system RTC360 designed by the Swiss manufacturer Leica Geosystems is currently the most productively-precise static laser scanner available. Its technical specifications enable its use in a wide range of interest areas from civil engineering and architecture to industry, cultural heritage, BIM modelling, building renovation and reconstruction, forensics etc. The instrument operates in the range of 0.5 m - 130 m and has a very high data acquisition speed and measuring precision. It also provides high quality photographic material which can be used as an additional source of information in the process of monitoring buildings and infrastructure. Moreover, the instrument operates via a highly automatized fieldwork protocol which allows for great efficiency when performing the measurements. </t>
  </si>
  <si>
    <t>3253399 3253301
3253300
3253302</t>
  </si>
  <si>
    <t>https://www.zag.si/raziskave-in-razvoj/seznam-opreme/seznam-opreme-podrobno/?id=114</t>
  </si>
  <si>
    <t>Majda Pavlin</t>
  </si>
  <si>
    <t>SISTEM MIKROVALOVNI MILESTONE 49010 ETHOS UP</t>
  </si>
  <si>
    <t>ETHOS UP Microwave Digestion System</t>
  </si>
  <si>
    <t>Mikrovalovni razkroj je pogosto uporabljena tehnika razgradnje organskih ali anorganskih vzorcev z uporabo različnih kislin pri čemer dobimo razkrojen vzorec, ki je namenjen za elementarno analizo kovin (merjeno z ICP-MS, IC-OES itd.). Razkroj pomeni razgradnjo vzorca pomočjo močnih kislin, kot so dušikova, žveplova, perklorova in druge  da dobimo vzorec v tekoči obliki (razkrojen vzorec mora biti prozoren, brez delcev usedlin). V teflonsko/kvarčno cev zatehtamo majhno količino vzorca (do 250 mg) in različne količine kislin. Količina in vrsta kisline, ki se uporablja za mikrovalovni razkroj je odvisna od sestave vzorca (kemijska in mineraloška sestava). Za geološke vzorce, industrijske, gradbene odpadke, sedimente in druge vzorce, ki vsebujejo silikate, je potrebna višja temperatura in dodatek HF kisline. Razkroj običajno traje nekje do ene ure, odvisno od kompleksnosti vzorca.</t>
  </si>
  <si>
    <t>Microwave digestion is a commonly used digestion technique to dissolve (digest) different organic or inorganic samples by using of various acids in order to prepare samples for elemental analsis (measured by ICP-MS, IC-OES etc.). Digestion means the decomposition of a sample in strong acids such as nitric, sulfuric, perchloric and other acids in order to obtain the sample in liquid form. Small amount of sample (up to 250 mg) and various volume of acids are weighed in the teflon/quartz tube. The amount and the type of the acid used for digestion depends on the sample composition (chemical and mineralogical composition) where higher temperature and the addition of HF acid are mostly needed for geological samples, industrial, construction and demolition waste, sediments and other samples contain silicates. Decomposition usually takes up to an hour, depending on the complexity of the sample.</t>
  </si>
  <si>
    <t>https://www.zag.si/raziskave-in-razvoj/seznam-opreme/seznam-opreme-podrobno/?id=130</t>
  </si>
  <si>
    <t xml:space="preserve">KOMORA ZA PREIZKUŠANJE NOTRANJE ODPORNOSTI BETONA </t>
  </si>
  <si>
    <t>https://www.zag.si/raziskave-in-razvoj/seznam-opreme/seznam-opreme-podrobno/?id=131</t>
  </si>
  <si>
    <t>PEČ CEVNA ROTACIJSKA PROTHEM RTR15/120/1000-3Z</t>
  </si>
  <si>
    <t>Rotary tube furnace Protherm RTR 15/120/1000-3Z</t>
  </si>
  <si>
    <t>Rotacijska cevna peč omogoča izdelavo različnih materialov, kot so žganje cementnega klinkerja, priprava lahkih agregatov, termična aktivacija materialov za mineralne dodatke (npr. kalcinacija glin) itd. Peč ima tri neodvisne ogrevalne cone s skupno dolžino ogrevanja (3 × 330 mm) 1000 mm in maksimalno temperaturo žganja, ki jo pri uporabi rotacijske cevne peči lahko dosežemoo 1500 °C. Cev je izdelana iz ognjevzdržnega materiala, ki dobro prenaša temperaturne šoke, njen premer je Ø 120 mm in dolžina približno 2000 mm. Trenutno imamo na razpolago cev iz mullitne keramike, kar omogoča izvedbo eksperimentov pri temperaturi do 1300 °C. Prehod materiala med območji omogočata vrtenje (4–20 vrtljajev/min) in nagib cevi (do 15°).</t>
  </si>
  <si>
    <t>Rotary tube furnace enables the production of various materials, such as cement clinker, preparation of light aggregates, thermal activation of materials for mineral additives (e.g. clay calcination), etc. Furnace has 3 independent heating zones of total length (3x330mm) 1000mm. Maximum operation temperature of furnace is 1500 ° C but since we are currently using Mullite based tube the maximum allowed operating temperature is 1300 ° C. The tube is made of refractory material (e.g. mullite tube), which withstands temperature shocks, its diameter is Ø 120 mm and its length approx. 2000 mm The passage of material between the zones allows rotation (4-20 rpm) and tilt of the tube (up to 15 °).</t>
  </si>
  <si>
    <t>3273099
3273000</t>
  </si>
  <si>
    <t>https://www.zag.si/raziskave-in-razvoj/seznam-opreme/seznam-opreme-podrobno/?id=112</t>
  </si>
  <si>
    <t>KOMORA KLIMATSKA DINAMIČNA MFK 720 400 V</t>
  </si>
  <si>
    <t>Dynamic climatic chamber</t>
  </si>
  <si>
    <t>Komora se uporablja za preiskave OPZT S28 kar pomeni Odpornost betona na vpliv zmrzovanja in taljenja ob prisotnosti soli  (po SIST EN 1338:2003, SIST EN 1339:2003 in SIST EN 1340:2003. Možno je izvajati tudi meritve ASR, kar pomeni Določanje potencialne alkalno-silikatne reakcije v betonu. Komora deluje v temperaturnem območju od – 40 °C do +180 °C. Pri meritvah z zahtevo okolja vlage in temperature,  lahko v območju temperature med 10 °C in 95 °C, nastavljamo vlažnost okolja od 10 % do 98 %.</t>
  </si>
  <si>
    <t>The chamber is used for OPZT S28 testing, which refers to the resistance of concrete to freeze–thaw action in the presence of de-icing salts (in accordance with SIST EN 1338:2003, SIST EN 1339:2003, and SIST EN 1340:2003). It is also possible to perform ASR measurements, which involve the determination of the potential alkali–silica reaction in concrete. The chamber operates within a temperature range from –40 °C to +180 °C. For tests requiring controlled humidity and temperature conditions, within the temperature.</t>
  </si>
  <si>
    <t>https://www.zag.si/raziskave-in-razvoj/seznam-opreme/seznam-opreme-podrobno/?id=132</t>
  </si>
  <si>
    <t>Barbara Treppo Mekiš</t>
  </si>
  <si>
    <t>RAZISKOVALNO-MERILNI SISTEM ZA ZAJEMANJE ELEKT.</t>
  </si>
  <si>
    <t>Data acquisition (DAQ) system Keysight 970a with 20 Channel Multiplexer Module.</t>
  </si>
  <si>
    <t>Sistem za zajem podatkov (DAQ) Keysight 970a ima glavni okvir s tremi režami in devet vtičnih modulov. DAQ se povezuje prek programske opreme Keysight BenchVue DAQ in grafične sprednje plošče z usmerjenimi meniji, ki operaterja vodijo skozi program. DAQ omogoča zelo natančne meritve in omogoča preklapljanje tokov do napatosti 300 V.</t>
  </si>
  <si>
    <t>The data acquisition (DAQ) system Keysight 970a has a three-slot mainframe and nine plug-in modules. Interface with the DAQ using Keysight BenchVue DAQ software and the intuitive graphical front panel with task-oriented, self-guiding menus. The data acquisition systems allows to measure very accurately and has switching capability of up to 300 V.</t>
  </si>
  <si>
    <t>3331600
3359700
3359800
3359900
3360000
3360100</t>
  </si>
  <si>
    <t>https://www.zag.si/raziskave-in-razvoj/seznam-opreme/seznam-opreme-podrobno/?id=133</t>
  </si>
  <si>
    <t>Obzorje 2020 MEZeroE</t>
  </si>
  <si>
    <t>Rok Rudolf</t>
  </si>
  <si>
    <t>SISTEM RAZISK.-MER.ZA USTVARJANJE IN ZAJEM AVDIO</t>
  </si>
  <si>
    <t>Modular sound analyser with 10 microphones and accelerometers and two impact hammers (var. weights)</t>
  </si>
  <si>
    <t xml:space="preserve">Zajem zvoka in vibracij, FFT analiza in raziskave modalnih oblik vibracij na raznih vzorcih. Sklop opreme vključuje tudi dve udarni kladivi z izhodom signala za sprožanje vibracij - tudi terensko. </t>
  </si>
  <si>
    <t>Sound and vibration capture equipment, FFT analysis and vibration modal studies. The set  includes two impact hammers with signal output to measure excitation.</t>
  </si>
  <si>
    <t>https://www.zag.si/raziskave-in-razvoj/seznam-opreme/seznam-opreme-podrobno/?id=134</t>
  </si>
  <si>
    <t>SISTEM RAZISKOVALNO - MERILNI ZA VZBUJANJE IN</t>
  </si>
  <si>
    <t>DAQ (16 cha in 8 out) and Shaker MS-440</t>
  </si>
  <si>
    <t xml:space="preserve">Vzbujanje vibracij na vzorcih s stresalnikom in zajem podatkov (16 kanalni vhod, 8 kanalni izhod). Uporablja se za raziskave odzivov laboratorijskih vzorcev na vibracije. </t>
  </si>
  <si>
    <t>Excitation of vibrations on laboratory samples with a shaker and data acquisition (16 channel input, 8 channel output). Used for research into the responses of laboratory samples to vibrations.</t>
  </si>
  <si>
    <t>https://www.zag.si/raziskave-in-razvoj/seznam-opreme/seznam-opreme-podrobno/?id=135</t>
  </si>
  <si>
    <t>SISTEM ZA MEHANSKO PRESKUŠANJE MATERIALOV</t>
  </si>
  <si>
    <t>SYSTEM FOR MECHANICAL TESTING of MATERIALS</t>
  </si>
  <si>
    <t>Merilnik trdote DuraScan 70G5 proizvajalca EMCO-TEST Prüfmaschinen GmbH (Avstrija, http://www.emcotest.com/) s pripadajočo programsko opremo, nam omogoča meritve trdote po Vickersu (SIST EN 6507-1) v območju od 0,00025 - 62,5 kg (HV 0.00025 do HV 60).</t>
  </si>
  <si>
    <t>The DuraScan 70G5 hardness tester from EMCO-TEST Prüfmaschinen GmbH (Austria, http://www.emcotest.com/) with the associated software allows us to measure hardness according to Vickers (SIST EN 6507-1) in the range from 0.00025 - 62.5 kg (HV 0.00025 to HV 60).</t>
  </si>
  <si>
    <t>3350500
3350599</t>
  </si>
  <si>
    <t>https://www.zag.si/raziskave-in-razvoj/seznam-opreme/seznam-opreme-podrobno/?id=120</t>
  </si>
  <si>
    <t>SISTEM LABORATORIJSKI MERILNI IN NADZORNI CME</t>
  </si>
  <si>
    <t>Zero-resistance ammeter for CME measurements</t>
  </si>
  <si>
    <t>Brezuporovni ampermeter za meritve sklopljene mreže elektrod (CME). Uporablja se za merjenje korozijskih tokov po prostoru in času</t>
  </si>
  <si>
    <t>Zero-resistance ammeter for coupled multi-electrode measurements. Used to measure corrosion currents over space and time</t>
  </si>
  <si>
    <t>3359300
3359400
3359500
3359600</t>
  </si>
  <si>
    <t>https://www.zag.si/raziskave-in-razvoj/seznam-opreme/seznam-opreme-podrobno/?id=136</t>
  </si>
  <si>
    <t>POSTAJA ROBOTSKA ZA DIGITALNO PROIZVODNJO KU-KA</t>
  </si>
  <si>
    <t>KU-KA ROBOTIC STATION FOR DIGITAL PRODUCTION</t>
  </si>
  <si>
    <t>Robotska postaja za 3D-tiskanje betona je namenjena avtomatizirani, natančni in ponovljivi proizvodnji kompleksnih betonskih elementov brez potrebe po tradicionalnem opažu. Integrirana je s posebno programsko opremo za digitalno oblikovanje in rezanje, ki omogoča parametrično oblikovanje, optimizacijo in neposredno pretvorbo geometrije elementov v poti orodja, primerne za tiskanje. Ta konfiguracija podpira proizvodnjo prilagojenih oblik in tekstur površin, ki so še posebej primerne za funkcionalne in ekološko zasnovane komponente. Na splošno postaja omogoča popolnoma digitalni, prilagodljiv in trajnostni gradbeni potek dela za inovativne infrastrukturne aplikacije.  Doseg robotske roke: 200 cm  Število osi: 6  Nosilnost: 50 kg  Največja velikost agregata: 2 mm  Največja hitrost dovajanja: 10 l/min</t>
  </si>
  <si>
    <t>The robotic station for 3D printing of concrete is intended to enable automated, precise and repeatable fabrication of complex concrete elements without the need for traditional formwork. It is integrated with dedicated digital design and slicing software, allowing the parametric design, optimisation and direct translation of element geometries into printable toolpaths. This setup supports the production of customised shapes and surface textures, particularly suited for functional and eco-engineered components. Overall, the station enables a fully digital, scalable and sustainable construction workflow for innovative infrastructure applications.  Robotic arm reach: 200 cm  Number of axes: 6  Payload: 50 kg  Max aggregate size 2 mm  Max delivery rate; 10 L/min</t>
  </si>
  <si>
    <t>https://www.zag.si/raziskave-in-razvoj/seznam-opreme/seznam-opreme-podrobno/?id=137</t>
  </si>
  <si>
    <t>L2-50045</t>
  </si>
  <si>
    <t>ERA NET TRANSITION</t>
  </si>
  <si>
    <t>SPEKTROMETER OPTIČNI EMISIJSKI Z INDUKTIVNO PLAZMO</t>
  </si>
  <si>
    <t>INDUCTIVE PLASMA OPTICAL EMISSION SPECTROMETER</t>
  </si>
  <si>
    <t>Optično emisijska spektroskopija z induktivno sklopljeno plazmo (ICP-OES) je analizna tehnika, ki se uporablja za detekcijo različnih kemijskih elementov. To je vrsta emisijske spektroskopije, ki uporablja induktivno sklopljeno plazmo za produkcijo vzbujenih atomov in ionov, ki oddajajo elektromagnetno sevanje pri valovnih dolžinah, značilnih za določen element. Plazma je visokotemperaturni vir ioniziranega plina (običajno je to argona), ki ga vzdržujejo induktivno sklopljene električne tuljave pri visokih frekvencah (MHz). Temperatura plazme je v območju od 6000 do 10000 K. Intenzivnost emisij različnih valovnih dolžin svetlobe je sorazmerna s koncentracijami elementov v vzorcu.</t>
  </si>
  <si>
    <t>Inductively coupled plasma optical emission spectroscopy (ICP-OES) is an analytical technique used to detect various chemical elements. It is a type of emission spectroscopy that uses inductively coupled plasma to produce excited atoms and ions that emit electromagnetic radiation at wavelengths characteristic of a particular element. The plasma is a high-temperature source of ionised gas (usually argon) maintained at high frequencies (MHz) by inductively coupled electrical coils. The temperature of the plasma is in the range 6000 to 10000 K. The intensity of the emission of different wavelengths of light is proportional to the concentrations of the elements in the sample.</t>
  </si>
  <si>
    <t>3361200
3361299</t>
  </si>
  <si>
    <t>https://www.zag.si/raziskave-in-razvoj/seznam-opreme/seznam-opreme-podrobno/?id=119</t>
  </si>
  <si>
    <t>J7-50228
N2-0320</t>
  </si>
  <si>
    <t>25
30</t>
  </si>
  <si>
    <t>DIGESTORIJ DIM. 200X100X250</t>
  </si>
  <si>
    <t>https://www.zag.si/raziskave-in-razvoj/seznam-opreme/seznam-opreme-podrobno/?id=138</t>
  </si>
  <si>
    <t>J7-50228</t>
  </si>
  <si>
    <t>SISTEM RAZISKOVALNO - MERILNI ZA OPTIČNO MERJENJE</t>
  </si>
  <si>
    <t>RESEARCH AND MEASUREMENT SYSTEM FOR OPTICAL MEASUREMENT</t>
  </si>
  <si>
    <t>Brezkontaktni merilnik deformacij Linearis 3D omogoča meritve deformacij preskušanega vzorca v prostoru v več točkah. Napravo sestavljata dve kameri in programska oprema. Na vzorec se nalepi oznake, ki jih sistem prepozna in glede na pozicijo fiksnih točk določi njihovo pozicijo v prostoru. Programska oprema zapisuje tri koordinate pozicije vsake posamezne točke in omogoča spremljanje premikov v smeri vsake od koordinat.</t>
  </si>
  <si>
    <t xml:space="preserve">Linearis 3D enables contactless 3D deformation measurements of tested sample at several measuring points. The equipment consists of two cameras and software. Special markers are placed on the tested specimen and others onto the fixed frame around the specimen which enables the measuring system to determine current positions of the points on the specimen. Software is recording points’ coordinates and enables monitoring of displacement in each coordinate direction for each measuring point.  </t>
  </si>
  <si>
    <t>https://www.zag.si/raziskave-in-razvoj/seznam-opreme/seznam-opreme-podrobno/?id=139</t>
  </si>
  <si>
    <t>Branka Mušič</t>
  </si>
  <si>
    <t>GNETILNI STROJ Z EKSTRUDERJEM IN PELETIRNIKOM</t>
  </si>
  <si>
    <t>KNEADER WITH EXTRUDER AND PELLETIZER</t>
  </si>
  <si>
    <t>Uporaba gnetilnega ekstrudorja LAB20 omogoča različne nastavitev in konfiguracije, tj. procesnih postopkov, s tem kvalitetnejše raziskave in boljše razumevanje tako materiala kot procesa ter naprej hitrejši razvoj v smeri zelene kemije in hitrejšo vzpostavitev nove (pilotne) proizvodnje. Upravljanje takšnega sistema pa je uporabniku prijazno, saj je digitalno vodeno preko zaslona, na katerem so ves čas vidne glavne spremenljivke procesa.</t>
  </si>
  <si>
    <t>The use of the LAB20 kneading extruder allows for different set-ups and configurations, i.e. process steps, thus allowing for better quality research and understanding of both the material and the process, as well as faster development towards green chemistry and faster set-up of new (pilot) production. The operation of such a system is user-friendly as it is digitally controlled via a screen where the main process variables are visible at all times.</t>
  </si>
  <si>
    <t>3370000
3370099</t>
  </si>
  <si>
    <t>https://www.zag.si/raziskave-in-razvoj/seznam-opreme/seznam-opreme-podrobno/?id=121</t>
  </si>
  <si>
    <t>5
5</t>
  </si>
  <si>
    <t>SISTEM ZA MEH. PRESKUŠANJE MAT- MIKROMERILEC TRDOT</t>
  </si>
  <si>
    <t>System for mechanical testing of materials</t>
  </si>
  <si>
    <t>Servohidravlični stroj z zmožnostjo aksialne obremenitve v natezni in tlačni smeri omogoča izvajanje tako statičnih kot dinamičnih preskušanj.
Osnovne karakteristike opreme:
območje sile: ± 1000 kN,
svetla širina stroja: 850 mm,
hod stroja: 1500 mm,
hod bata: 250 mm,
hidravlične zagozdne in samozatezne zagozdne čeljusti za:
natezni preskus jekla po EN ISO 6892-1:2019,
dinamični in natezni preskus armaturnega jekla ter armaturnih mrež po EN ISO 15630-1, 2:2019,
dinamični preskus pletenih pramen po EN ISO 15630-3:2019.
Nekatere metode mehanskega preskušanja so akreditirane pri Slovenski akreditaciji.</t>
  </si>
  <si>
    <t>A servo-hydraulic machine with axial load capability in both tensile and compressive directions enables both static and dynamic testing to be performed.
Basic features of the equipment:
– nominal force: ± 1000 kN,
– width of test space between columns: 800 mm,
– stroke of the machine: 1600 mm,
– actuator stroke: 250 mm,
– hydraulic wedge grips and clamping jaws for:
– tensile test of steel according to EN ISO 6892-1:2019,
- dynamic test and tensile test of reinforcing steel and reinforcing mesh according to EN ISO 15630-1, 2:2019,
– dynamic test of wire strands according to EN ISO 15630-3:2019.
Some methods of mechanical testing are accredited by the Slovenian Accreditation.</t>
  </si>
  <si>
    <t>3399700
3399799</t>
  </si>
  <si>
    <t>https://www.zag.si/raziskave-in-razvoj/seznam-opreme/seznam-opreme-podrobno/?id=122</t>
  </si>
  <si>
    <t>MERILNIK TOPLOTNE PREVODNOSTI FOX 50 110 C 220VAC</t>
  </si>
  <si>
    <t>HFM-heat flux meter for small samples FOX 50 110 C 220VAC</t>
  </si>
  <si>
    <t>Merilnik toplotne prevodnost in toplotne kapacitete – spodaj so podane proizvajalčeve karakteristike. Temperaturno področje plošč: -10°C do 110°C Območje toplotnih prevodnosti: 0,1 W/mK do 10 W/mK Območje toplotnega upora merjenca: 0,003 m2K/W do 0,05 m2K/W Točnost: 3% Ponovljivost: 2% Velikost vzorca: cylinder premera 51 mm Velikost merilnega dela: 25 mm × 25 mm</t>
  </si>
  <si>
    <t>Thermal conductivity and heat capacity meter - the manufacturer's characteristics are given below. Plate temperature range: -10°C to 110°C Thermal conductivity range: 0.1 W/mK to 10 W/mK Specimen thermal resistance range: 0.003 m2K/W to 0.05 m2K/W Accuracy: 3% Repeatability: 2% Sample size: cylinder diameter 51 mm Size of measuring part: 25 mm × 25 mm</t>
  </si>
  <si>
    <t>3396000
3396099</t>
  </si>
  <si>
    <t>https://www.zag.si/raziskave-in-razvoj/seznam-opreme/seznam-opreme-podrobno/?id=124</t>
  </si>
  <si>
    <t>Ana Brunčič</t>
  </si>
  <si>
    <t>Reometer za sveža malto in beton</t>
  </si>
  <si>
    <t>Rheometer for fresh mortar and concrete</t>
  </si>
  <si>
    <t>Zainteresirana raziskovalna javnost lahko do reometra Viskomat XL dostopa z izraženim interesom prek e-pošte ali telefona skrbnice opreme. Po vzpostavljenem kontaktu je organiziran sestanek, na katerem se ugotovita vrsta, obseg in način izvedbe meritev ter določi prosti termin za izvedbo meritev. Meritve izvaja usposobljeno osebje ZAG, lahko ob prisotnosti tujih strokovnjakov. Kontaktni podatki so objavljeni na spletni strani ZAG</t>
  </si>
  <si>
    <t>The interested research public can access the Viskomat XL rheometer with expressed interest via e-mail or phone. After the contact is established, a meeting is organized at which the type, scope and manner of performance of the measurements as well as available term for the performance of the measurements is determined. The measurements are carried out by the qualified staff of ZAG, presence of foreign experts is allowed. Contact details are published on the ZAG website.</t>
  </si>
  <si>
    <t>Reometer viskomat je namenjen mehanski karakterizaciji grobozrnatih materialov, predvsem malt in betonov. Gre za doslej edini reometer za beton, maksimalne velikosti zrna do 16 mm, ki omogoča oscilacijske meritve. S tovrstnim načinom merjenja se lahko poleg temeljne tokovne krivulje določajo tudi mehanske lastnosti svežega betona: modul akumulacije energije (storage modulus) G', modul energetskih izgub (loss modulus) G'', fazni zamik med njima, statična in dinamična viskoznost ipd. Na podlagi teh je možna izpeljava reoloških modelov, na katerih bo v prihodnosti lahko temeljila digitalizacija gradnje s kontrolo kakovosti. Omogoča tudi meritve obdelavnosti in časa vezanja v odvisnosti od časa in temperature ter določanje vpliva mineralnih in kemijskih dodatkov, gostote pakiranja delcev, naboja delcev ipd. na reološke lastnosti cementnih kompozitov.</t>
  </si>
  <si>
    <t>The rheometer Viskomat XL is intended for the mechanical characterization of coarse-grained materials, especially mortars and concretes. It is so far the only rheometer for concrete, with a maximum grain size of up to 16 mm, which enables oscillation measurements. With this type of measurement, in addition to the basic flow curve, the mechanical properties of fresh concrete can also be determined: storage modulus G', loss modulus G'', phase shift between them, static and dynamic viscosity, etc. Based on these, it is possible to derive rheological models, on which the digitization of construction with quality control can be based in the future. It also enables measurements of workability and setting time as a function of time and temperature, the influence of mineral and chemical additives, particle packing density, particle charge, etc. on the rheological properties of cement composites.</t>
  </si>
  <si>
    <t>3413800
3413899</t>
  </si>
  <si>
    <t>https://www.zag.si/raziskave-in-razvoj/seznam-opreme/seznam-opreme-podrobno/?id=123</t>
  </si>
  <si>
    <t>Barbara Žiberna (sprememba skrbnika opreme z oktobrom 2024)</t>
  </si>
  <si>
    <t>Sistem opreme za geomehansko karakterizacijo recikliranih materialov</t>
  </si>
  <si>
    <t>Equipment system for geomechanical characterization of recycled materials</t>
  </si>
  <si>
    <t>Dostop do opreme je možen po predhodnem dogovoru s skrbnikom opreme in samo ob navzočnosti enega od usposobljenih operaterjev
Lokacija: ZAG, Dimičeva 12., Ljubljana. Najava preko e-pošte barbara.likar@zag.si</t>
  </si>
  <si>
    <t>Access is possible in agreement with the person responsible for the equipment and only under the supervision of one of the qualified operators
Location: ZAG, Dimičeva 12., Ljubljana. Contact: e-mail barbara.likar@zag.si</t>
  </si>
  <si>
    <t>Geomehanska karakterizacija recikliranih in zemljinskih materialov</t>
  </si>
  <si>
    <t>Geomechanical characterisation of recycled and earth materials</t>
  </si>
  <si>
    <t>3405800
3405899
3405900
3405999</t>
  </si>
  <si>
    <t>https://www.zag.si/raziskave-in-razvoj/seznam-opreme/seznam-opreme-podrobno/?id=125</t>
  </si>
  <si>
    <t>Horizon Europe LIAISON</t>
  </si>
  <si>
    <t xml:space="preserve">Janez Sevšek </t>
  </si>
  <si>
    <t>DROBILEC ČELJUSTNI BB250 Z PRIBOROM</t>
  </si>
  <si>
    <t>JAW CRUSHER BB250 WITH ACCESSORIES</t>
  </si>
  <si>
    <t>Čeljustni drobilec se uporablja za pripravo – fragmentiranje laboratorijskih vzorcev</t>
  </si>
  <si>
    <t>Jaw crusher is used for preparation – fragmentation of laboratory samples</t>
  </si>
  <si>
    <t>https://www.zag.si/raziskave-in-razvoj/seznam-opreme/seznam-opreme-podrobno/?id=140</t>
  </si>
  <si>
    <t>Sebastijan Žnidaršič</t>
  </si>
  <si>
    <t>KOMORA KLIMATSKA ZA PRIZME V 3-DELNIH KALUPIH</t>
  </si>
  <si>
    <t>CONDITIONING CHAMBER FOR PRISMS IN 3-PART MOULDS</t>
  </si>
  <si>
    <t>Klimatska komora je namenjena negi vzorcev v kalupih. Omogoča zagotavljanje nadzorovanih pogojev temperature 20,0 ? 1,0 °C in relativne vlažnosti najmanj 90 %. Pogoji delovanja so skladni s standardom EN 196-1.</t>
  </si>
  <si>
    <t>Climatic chamber is intended for curing specimens in molds. It provides controlled conditions of temperature 20.0 ? 1.0 °C and relative humidity of at least 90%. The operating conditions comply with the EN 196-1 standard.</t>
  </si>
  <si>
    <t>https://www.zag.si/raziskave-in-razvoj/seznam-opreme/seznam-opreme-podrobno/?id=141</t>
  </si>
  <si>
    <t xml:space="preserve">
Razni</t>
  </si>
  <si>
    <t xml:space="preserve">
20</t>
  </si>
  <si>
    <t>ŽAGA PRECIZNA NA DIAMANTNO NITKO DWS-100 ZA</t>
  </si>
  <si>
    <t>DWS-100 DIAMOND THREAD PRECISION SAW</t>
  </si>
  <si>
    <t>Dostop do opreme je možen po predhodnem dogovoru s skrbnico opreme in samo ob navzočnosti enega od usposobljenih operaterjev. Kontakt: mateja.stefancic@zag.si</t>
  </si>
  <si>
    <t>Access is possible in agreement with the person responsible for the equipment and only under the supervision of one of the qualified operators. Contact: mateja.stefancic@zag.si</t>
  </si>
  <si>
    <t>Žaga na diamantno nitko DWS.100 proizvajalca WireTec (Nemčija) je kompaktna in visoko precizna laboratorijska rezalna naprava, namenjena minimalno destruktivni pripravi majhnih in občutljivih vzorcev materialov. Njena horizontalna namizna zasnova omogoča neposredno vizualno spremljanje postopka rezanja in natančno pozicioniranje vzorca. Naprava omogoča rezanje vzorcev do velikosti 90 × 90 mm in uporablja diamantne nitke premera 0,08–0,35 mm, kar omogoča zelo tanke reze z minimalno izgubo materiala. Zvezno nastavljiva hitrost diamantne nitke (0–4 m/s) omogoča optimizacijo rezalnih parametrov za širok nabor materialov. Rezanje je mogoče v mokrem ali suhem načinu, pri čemer gravitacijsko napenjanje nitke zagotavlja stabilne in ponovljive pogoje rezanja. Na ZAG – Oddelku za materiale žaga na diamantno nitko DWS.100 predstavlja ključno opremo za kakovostno pripravo vzorcev za napredne metode karakterizacije materialov, kot so rentgenska mikrotomografija in različne mikroskopske tehnike.</t>
  </si>
  <si>
    <t>The DWS.100 diamond wire saw from WireTec (Germany) is a compact, high-precision laboratory cutting system designed for the preparation of small and delicate material specimens with minimal structural disturbance. The system is based on a horizontal table-top design, allowing direct visual monitoring of the cutting process and precise positioning of the sample. The saw enables cutting of specimens up to 90 × 90 mm and operates with diamond wire diameters between 0.08 and 0.35 mm, ensuring very thin cuts, low material loss, and smooth cut surfaces. The continuously adjustable wire speed (0–4 m/s) allows optimisation of cutting parameters for a wide range of materials, from soft and porous to brittle or hard solids. Cutting can be performed in wet or dry mode, while gravity-assisted wire tension provides stable and reproducible cutting conditions. The system is equipped with a user-friendly multilingual touch control panel, integrated safety sensors, and is constructed from stainless steel and anodised aluminium for durability and ease of cleaning. A range of sample holders and accessories enables flexible clamping of specimens with different shapes and sizes. ZAG is equipped with advanced instrumentation for microstructural and compositional characterisation of materials, including X-ray micro-computed tomography, scanning electron microscopy, confocal microscopy, and optical microscopy. High-quality and minimally destructive sample preparation using the DWS.100 diamond wire saw is essential for obtaining reliable and reproducible results with these analytical techniques.</t>
  </si>
  <si>
    <t>https://www.zag.si/raziskave-in-razvoj/seznam-opreme/seznam-opreme-podrobno/?id=142</t>
  </si>
  <si>
    <t>ČISTILNA NAPRAVA ZA ČIŠČENJE DIMNIH PLINOV</t>
  </si>
  <si>
    <t>FLUE GAS CLEANING PLANT</t>
  </si>
  <si>
    <t>Oprema se uporablja za čiščenje dimnih plinov pri požarnih testih</t>
  </si>
  <si>
    <t>Equipment used for flue gas cleaning in fire tests</t>
  </si>
  <si>
    <t>3209300
3209399</t>
  </si>
  <si>
    <t>https://www.zag.si/raziskave-in-razvoj/seznam-opreme/seznam-opreme-podrobno/?id=143</t>
  </si>
  <si>
    <t>L2-50046</t>
  </si>
  <si>
    <t>DVIGALO MOSTNO DVONOSILČNO Z NOSILNOSTJO 20 TON</t>
  </si>
  <si>
    <t>20 TONNE CAPACITY DOUBLE GIRDER BRIDGE CRANE</t>
  </si>
  <si>
    <t>Dvigalo se uporablja za sestavljanje raziskovalne opreme in težjih vzorcev v Požarnem laboratoriju v Logatcu</t>
  </si>
  <si>
    <t>A hoist is used to assemble research equipment and heavier samples in the Logatec Fire Laboratory</t>
  </si>
  <si>
    <t>https://www.zag.si/raziskave-in-razvoj/seznam-opreme/seznam-opreme-podrobno/?id=144</t>
  </si>
  <si>
    <t>20
20</t>
  </si>
  <si>
    <t>OPREMA ZA MERITVE ODZIVA NA OGENJ</t>
  </si>
  <si>
    <t>EQUIPMENT FOR MEASURING REACTION TO FIRE</t>
  </si>
  <si>
    <t>Merilna oprema omogoča meritve odziva na ogenj velikih vzorcev. Obsega dva večja sklopa: standardno napo z merilno opremo za sobni kotni preskus po ISO 9705-1 in veliki 10 MW kalorimeter po ISO 24473 z napo velikosti 6 m × 6 m na višini 13 m. Zavese na robu nape se lahko spustijo do višine 4 m nad tlemi, kar omogoča preskušanje različno visokih vzorcev, vključno s preskušanjem fasade višine 8 m. Oba sistema, sobni kotni preskus in veliki kalorimeter, je mogoče priključiti na FTIR analizator za sprotno merjenje toksičnosti dimnih plinov.</t>
  </si>
  <si>
    <t>Measuring equipment enables large scale measurements of reaction to fire. It includes two larger parts: standardized hood with measuring equipment for room corner test according to ISO 9705-1 and large 10 MW calorimeter according to ISO 24473 with a hood 6 m × 6 m at 13 m of height. Curtains at the hood edge can be lowered to 4 m of height which enables measurement of very different specimens, including façade testing with 8 m high test specimen. Both measuring systems for room corner test and large hood testing enable continuous toxicity measurement with FTIR analyser.  </t>
  </si>
  <si>
    <t>3232600
3232699</t>
  </si>
  <si>
    <t>https://www.zag.si/raziskave-in-razvoj/seznam-opreme/seznam-opreme-podrobno/?id=145</t>
  </si>
  <si>
    <t>10
20</t>
  </si>
  <si>
    <t>PEČ KOMBINIRANA FLEKSIBILNA ZA PRESKUŠANJE POŽ.ODP</t>
  </si>
  <si>
    <t>Combined, flexible furnace for fire resistance testing of building structures</t>
  </si>
  <si>
    <t>Kombinirana, fleksibilna peč za preskušanje požarne odpornosti gradbenih konstrukcij omogoča testiranje različnih gradbenih konstrukcij v velikih formatih. Peč je sestavljena iz delov, ki omogočajo meritve vzorcev do velikosti 8 m x 4 m. Uporabna je za testiranje strešnih, stropnih, visokih ali širokih stenskih konstrukcij ter 3D detajlov spojev med stropnimi in stenskimi konstrukcijami. Peč simulira različne faze požara, vključno s počasi razvijajočimi se požari, požari s kontroliranim odvodom toplote, standardnimi celuloznimi požari in izjemno hitro rastočimi ogljikovodikovimi požari. Omogoča tudi dolgotrajno testiranje do porušitve in vnos mehanskih obremenitev med preskušanjem.</t>
  </si>
  <si>
    <t>The combined, flexible fire resistance oven for building structures allows for large-format testing of a wide range of building structures. The furnace consists of sections that allow the measurement of specimens up to 8 m x 4 m. It can be used for testing roof, ceiling, high or wide wall constructions and 3D details of joints between ceiling and wall constructions. The furnace simulates different fire phases including slow developing fires, controlled heat extraction fires, standard cellulose fires and extremely fast growing hydrocarbon fires. It also allows for long term testing to burst and the introduction of mechanical stresses during testing.</t>
  </si>
  <si>
    <t>3268400
3268499</t>
  </si>
  <si>
    <t>https://www.zag.si/raziskave-in-razvoj/seznam-opreme/seznam-opreme-podrobno/?id=113</t>
  </si>
  <si>
    <t>20
30</t>
  </si>
  <si>
    <t>PEČ VERTIKALNA ZA PRESKUŠANJE POŽARNE ODPORNOSTI</t>
  </si>
  <si>
    <t>Vertical furnace for fire resistance testing of building structures</t>
  </si>
  <si>
    <t>Verikalna peč je namenjena preskušanju požarne odpornosti vertikalnih konstrukcij. Omogoča požarno obremenitev po standardu EN 1363-1, EN 1363-2 ali prosto vnešeno požarno obremenitev do temperature 1200°C. Peč je modularna, sestavljena iz kosov velikosti 2 m × 2 m. Velikost odprtine za vzorce je 4 m × 4 m, vsebuje 8 gorilnikov z močjo po 1 MW. Hidravlični cilindri omogočajo tudi meritve požarne odpornosti obremenjenih konstrukcij do 180 t.  </t>
  </si>
  <si>
    <t>The vertical furnace is intended for testing of fire resistance of vertical structures. It allows fire loading according to EN 1363-1, EN 1363-2 or freely entered fire load up to 1200°C. The furnace is modular, consisting of pieces measuring 2 m × 2 m. The size of the sample opening is 4 m × 4 m, it contains 8 burners with a power of 1 MW each. Hydraulic cylinders enable measurements of the fire resistance of loaded structures up to 180 t.</t>
  </si>
  <si>
    <t>3180300
3180399</t>
  </si>
  <si>
    <t>https://www.zag.si/raziskave-in-razvoj/seznam-opreme/seznam-opreme-podrobno/?id=146</t>
  </si>
  <si>
    <t>1502-002 </t>
  </si>
  <si>
    <t>Lidija Korat Bensa</t>
  </si>
  <si>
    <t>MIKROTOMOGRAF VISOKOLOČLJIV RENTGENSKI RAČUNALNIŠK</t>
  </si>
  <si>
    <t>2024 nadgradnja 2025</t>
  </si>
  <si>
    <t>High resolution X-ray computed microtomograph</t>
  </si>
  <si>
    <t>Paket 21 nadgradnja Paket 23</t>
  </si>
  <si>
    <t xml:space="preserve">Dostop do opreme je možen po predhodnem dogovoru s skrbnikom opreme in samo ob navzočnosti enega od usposobljenih operaterjev. Po vzpostavljenem kontaktu je organiziran sestanek, na katerem se ugotovita vrsta, obseg in način izvedbe meritev ter določi prosti termin za izvedbo meritev. Kontaktni podatki skrbnikov so objavljeni na spletni strani ZAG. </t>
  </si>
  <si>
    <t>Access is only possible upon approval of the person responsible for the device and only under the supervision of a qualified employee. Once a contact has been established, a meeting will be arranged to determine the type, scope and manner of the analysis and to agree a date for carrying out it. The contact details of the responsible person are published on the ZAG website.</t>
  </si>
  <si>
    <t xml:space="preserve">Mikrotomografska oprema omogoča neinvazivno tridimenzionalno slikanje notranje strukture materialov in vzorcev z visoko ločljivostjo. Uporablja se za analizo mikrostrukture, merjenje poroznosti, razporeditve faz ter drugih notranjih značilnosti materialov. Rezultati omogočajo natančno kvantitativno in kvalitativno oceno materialov za raziskovalne, razvojne in kontrolne namene. Dodaten vir omogoča snemanje pri visokih energijah, robotska roka pa avtomatsko vzorčenje in premikanje vzorcev. </t>
  </si>
  <si>
    <t>Microtomography equipment enables non-invasive three-dimensional imaging of the internal structure of materials and samples at high resolution. It is used for analyzing microstructure, measuring porosity, phase distribution, and other internal characteristics of materials. The results provide precise quantitative and qualitative assessment of materials for research, development, and quality control purposes. An additional source allows recording at high energies, while a robotic arm automatically handles sampling and moving the samples.</t>
  </si>
  <si>
    <t>3441600 3441699 3441602 3441603 3441697 3441698 3441601</t>
  </si>
  <si>
    <t>https://www.zag.si/en/research-and-development/equipment-list/equipment-list-details/?id=126</t>
  </si>
  <si>
    <t>paket 21 170        paket 23    240</t>
  </si>
  <si>
    <t>J2-60041</t>
  </si>
  <si>
    <t>J7-50226      J7-50231   J7-50228    J7-60124</t>
  </si>
  <si>
    <t>Razni     Razni      Razni     Razni</t>
  </si>
  <si>
    <t>10      15     10         5</t>
  </si>
  <si>
    <t>ERA NET TRANSITION                  Drugi RP              lastni razvoj</t>
  </si>
  <si>
    <t>Razni         Razni             Razni</t>
  </si>
  <si>
    <t>5          15            10</t>
  </si>
  <si>
    <t>Wilson Ulises Rojas Alva</t>
  </si>
  <si>
    <t>KALORIMETER S POSPEŠENO HITROSTJO</t>
  </si>
  <si>
    <t>ARC (Accelerating Rate Calorimeter)</t>
  </si>
  <si>
    <t xml:space="preserve">Skupek ARC bo imel dva glavna uporabnika, ZAG in KI, z ustreznimi glavnimi upravljavci (po enim za vsako raziskovalno organizacijo). Vsem raziskovalnim organizacijam v Sloveniji bo omogočen prednostni dostop do opreme na podlagi individualnega dogovora. Zainteresiranim raziskovalnim organizacijam v Sloveniji bo zagotovljeno tudi posebno usposabljanje in dogovori o uporabi opreme in prostorov požarnega laboratorija. Cenik za uporabo opreme bo pripravljen v skladu s Pravilnikom o oblikovanju cen za uporabo raziskovalne opreme, informiranju in poročanju o uporabi raziskovalne opreme, št. 007.5/2023-1. Ta cenik bo zainteresiranim raziskovalnim organizacijam na voljo na spletnih straneh https://www.zag.si/raziskave-in-razvoj/seznam-opreme/ in https://www.zag.si/raziskave-in-razvoj/podatki-o-opremi/.
</t>
  </si>
  <si>
    <t xml:space="preserve">The ARC assembly will have two main users, ZAG and KI, with the corresponding main operators (one for each research organisation). All the research organisations in Slovenia will be granted priority access to the equipment based on a case-by-case agreement. Also, specific training and agreements on the use of the equipment and the fire laboratory facilities will be provided to the interested research organisations in Slovenia. A price list for the use of the equipment will be drafted following the Rules on Pricing for the Use of Research Equipment, Information and Reporting on the Use of Research Equipment, No 007.5/2023-1. This price list will be available for interested research organisations on the website https://www.zag.si/raziskave-in-razvoj/seznam-opreme/ and https://www.zag.si/raziskave-in-razvoj/podatki-o-opremi/ </t>
  </si>
  <si>
    <t xml:space="preserve">Pospeševalna kalorimetrija (ARC) je pogosto orodje, ki se uporablja pri vrednotenju toplotne stabilnosti nevarnih materialov za odkrivanje toplotno eksotermnih reakcij razgradnje ter za zagotavljanje podatkov o hitrosti segrevanja in tlaku, ki se uporabljajo za modeliranje kinetike reakcije in celo za izračun velikosti razbremenilnih zračnikov. Podatki omogočajo količinsko opredelitev eksotermičnih reakcij, vpliv toplote na materiale in simulacijo reakcij v baterijskih celicah. Splošni namen opreme ARC je raziskovanje požarne varnosti baterij in študij toplotne degradacije. </t>
  </si>
  <si>
    <t xml:space="preserve">Acceleratory rate calorimetry (ARC) is a common tool used in the thermal stability evaluation of hazardous materials to detect thermally exothermic decomposition reactions and to provide self-heat rate and pressure data that are used to model the kinetics of a reaction and even calculate relief vent sizing. In turn, the data allows for quantifying exothermic reactions, the effect of heat upon materials and simulating runaway reactions of battery cells. The general purpose of the ARC equipment is to investigate the fire safety of batteries and thermal degradation studies. </t>
  </si>
  <si>
    <t>3461900 3461999</t>
  </si>
  <si>
    <t>https://www.zag.si/en/research-and-development/equipment-list/equipment-list-details/?id=127</t>
  </si>
  <si>
    <t>25
40</t>
  </si>
  <si>
    <t>Andrea Lucherini</t>
  </si>
  <si>
    <t>GORILNIK IR OGREVALNI AVTOMATSKI GoGaS</t>
  </si>
  <si>
    <t>IR HEATING AUTOMATIC BURNER GoGaS</t>
  </si>
  <si>
    <t>in preparation</t>
  </si>
  <si>
    <t>Sara Tominc</t>
  </si>
  <si>
    <t>POSTAJA DELOVNA PC Q5000 IR TGA</t>
  </si>
  <si>
    <t>Thermogravimetric Analyzer (TGA) Q5000 IR</t>
  </si>
  <si>
    <t>Termogravimetrična analiza (TGA) je tehnika, ki se uporablja v termični analizi za merjenje spremembe mase vzorca, ko se segreva, hladi ali vzdržuje pri konstantni temperaturi v določeni atmosferi</t>
  </si>
  <si>
    <t>Thermogravimetric analysis (TGA) is a technique used in thermal analysis to measure the change in mass of a sample as it is heated, cooled, or held at a constant temperature in a defined atmosphere</t>
  </si>
  <si>
    <t>https://www.zag.si/raziskave-in-razvoj/seznam-opreme/seznam-opreme-podrobno/?id=151</t>
  </si>
  <si>
    <t>1502-004 </t>
  </si>
  <si>
    <t>MODULARNI SPEKTROFLUOROMETER VISOKO ZMOG. UV/VIS/N</t>
  </si>
  <si>
    <t>MODULAR HIGH PERFORMANCE SPECTROFLUOROMETER  UV/VIS/N</t>
  </si>
  <si>
    <t>Measurements of steady-state fluorescence in the range from 200 to 1700 nm; phosphorescence measurements using a built-in Xe flash lamp; carrier lifetime measurements under excitation of samples with short-lived LED or laser light sources. The instrument is equipped with an accessory for measurements of liquid samples in a temperature range from 0 to 80 °C with simultaneous stirring of the sample. The instrument is also equipped with an accessory for measurements of solid samples at liquid nitrogen temperature. Furthermore, the instrument includes an integrating sphere for the determination of absolute quantum yield in liquid and solid samples (including powdered samples). The instrument enables “Right Angle” and “Front Face” measurement geometries.</t>
  </si>
  <si>
    <t>https://www.zag.si/raziskave-in-razvoj/seznam-opreme/seznam-opreme-podrobno/?id=150</t>
  </si>
  <si>
    <t>10    30</t>
  </si>
  <si>
    <t>Marija Nagode</t>
  </si>
  <si>
    <t>KOMORA ZAMRZOVALNA - ODTAJEVALNA IWB-150 CCK</t>
  </si>
  <si>
    <t>Freeze–Thaw Chamber Type:  IWB-150 CCK</t>
  </si>
  <si>
    <t>Komora za preskušanje zmrzovanja–odtaljevanja je posebej zasnovana in izdelana za izpolnjevanje zahtev preskušanj zmrzovanja–odtaljevanja v skladu s standardi: SIST EN 12371:2010, SIST EN 14617-5:2012, SIST EN 1367-1:2007 in SIST EN 13383-2:2019. Posebnost komore je integriran sistem komore in kopeli, ki omogoča popolnoma avtomatiziran cikel zmrzovanja–odtaljevanja, sestavljen iz zmrzovanja z zrakom in odtaljevanja v vodi, brez potrebe po rokovanju z vzorci ali njihovem premeščanju. Sistem je opremljen z mikroprocesorskim krmilnikom RT-2003C, ki omogoča popolnoma avtomatizirano delovanje s programiranjem vseh procesnih parametrov. Območje delovne temperature sega od −40 °C do +100 °C.</t>
  </si>
  <si>
    <t>The freeze–thaw test chamber is specifically designed and manufactured to meet the requirements of freeze–thaw testing in accordance with standards: EN 12371:2010, EN 14617-5:2012, EN 1367-1:2007 and EN 13383-2:2019. The chamber’s distinctive feature is the integrated chamber–bath system, which enables a fully automated freeze–thaw cycle consisting of air freezing and water thawing without the need for sample handling or repositioning. The system is equipped with a RT-2003C microprocessor-based controller, providing fully automated operation and complete programmability of all process parameters. The operating temperature range extends from −40 °C to +100 °C.</t>
  </si>
  <si>
    <t>https://www.zag.si/raziskave-in-razvoj/seznam-opreme/seznam-opreme-podrobno/?id=156</t>
  </si>
  <si>
    <t>20     15</t>
  </si>
  <si>
    <t>SISTEM NAPREDNI ZA NDT IN DIGITALIZACIJO GRAJENEGA</t>
  </si>
  <si>
    <t>Comprehensive NDT and Digitalization System for built environment assesment</t>
  </si>
  <si>
    <t>Dostop do opreme je možen po predhodnem dogovoru s skrbnikom opreme in samo ob navzočnosti enega od usposobljenih operaterjev. Po vzpostavljenem kontaktu je organiziran sestanek, na katerem se ugotovita vrsta, obseg in način izvedbe meritev ter določi prosti termin za izvedbo meritev. Kontaktni podatki skrbnikov so objavljeni na spletni strani ZAG.</t>
  </si>
  <si>
    <t>Access to the equipment is available by prior arrangement with the equipment manager and only in the presence of a trained operator. After initial contact, a meeting is organized to define the type, scope, and method of the measurements and to schedule an available time slot for their execution. Contact details of the equipment managers are published on the ZAG website.</t>
  </si>
  <si>
    <t>Sistem vključuje profesionalne drone z naprednimi LiDAR, fotogrametričnimi in termalnimi senzorji ter programsko opremo za obdelavo in analizo 3D podatkov. Namenjen je visokonatančnemu kartiranju, digitalizaciji prostora ter inšpekcijskim pregledom težko dostopnih objektov. Omogoča 3D dokumentacijo, termografske analize in spremljanje degradacijskih procesov. Podprt je z vrhunsko vizualno opremo za natančno individualno delo ter skupinsko analizo, predstavitve in delavnice.</t>
  </si>
  <si>
    <t>The system includes multiple professional drones equipped with advanced LiDAR, photogrammetric, and thermal sensors, supported by software for 3D data processing and analysis. It is designed for high-precision mapping, spatial digitalization, and inspections of hard-to-access structures. The system enables reliable 3D documentation, thermographic analysis, and monitoring of degradation processes. Professional visualization equipment supports both precise individual work and collaborative analysis, presentations and workshops.</t>
  </si>
  <si>
    <t>3509500 3509599</t>
  </si>
  <si>
    <t>https://www.zag.si/raziskave-in-razvoj/seznam-opreme/seznam-opreme-podrobno/?id=147</t>
  </si>
  <si>
    <t>Razni      Razni</t>
  </si>
  <si>
    <t>15      15</t>
  </si>
  <si>
    <t>1502-006 </t>
  </si>
  <si>
    <t>Dominik Štefan</t>
  </si>
  <si>
    <t>TAHIMETER PRECIZNI ROBOTSKI TS60 I, 05" RI000 S</t>
  </si>
  <si>
    <t>Leica TS60 robotic total station</t>
  </si>
  <si>
    <t xml:space="preserve">Dostop do opreme je možen po predhodnem dogovoru s skrbnikom opreme in samo ob navzočnosti enega od usposobljenih operaterjev. Predhodna najava preko e-pošte: dominik.stefan@zag.si </t>
  </si>
  <si>
    <t>Access to the equipment is possible by prior arrangement with the equipment custodian and only in the presence of one of the trained operators. Prior notification via e-mail: dominik.stefan@zag.si</t>
  </si>
  <si>
    <t>Robotski tahimeter Leica Nova TS60 je najnatančnejši tahimeter proizvajalca Leica Geosystems, namenjen najzahtevnejšim inženirskim projektom. Omogoča izjemno natančno merjenje kotov (0,5″) in dolžin (0,6 mm; 1 ppm). Primeren je za geodetske izmere, spremljanje pomikov in deformacij, natančne zakoličbe, uporabo v BIM okolju in druge aplikacije. Instrument podpira napredne merilne postopke in integracijo z geodetsko programsko opremo.</t>
  </si>
  <si>
    <t>The Leica Nova TS60 robotic total station is the most accurate total station manufactured by Leica Geosystems and is designed for the most demanding engineering projects. It enables extremely precise angle (0.5″) and distance measurements (0.6 mm; 1 ppm). It is suitable for surveying, deformation and displacement monitoring, precise setting-out, use in BIM environments, and other applications. The instrument supports advanced measurement procedures and integration with geodetic software.</t>
  </si>
  <si>
    <t>https://www.zag.si/raziskave-in-razvoj/seznam-opreme/seznam-opreme-podrobno/?id=152</t>
  </si>
  <si>
    <t>1502-005 </t>
  </si>
  <si>
    <t>Friderik Knez</t>
  </si>
  <si>
    <t>MERILNIK RADONA IN TORONA V OKOLJU - RTM 2300</t>
  </si>
  <si>
    <t xml:space="preserve">Radon measurement probe </t>
  </si>
  <si>
    <t xml:space="preserve">Naprava omogoča izvajanje meritev koncentracije Rn v zraku in v tleh  </t>
  </si>
  <si>
    <t>A device for measurement of concentration of Rn in the air and in the ground</t>
  </si>
  <si>
    <t>https://www.zag.si/raziskave-in-razvoj/seznam-opreme/seznam-opreme-podrobno/?id=159</t>
  </si>
  <si>
    <t xml:space="preserve">Vesna Zalar Serjun </t>
  </si>
  <si>
    <t>AVTOKLAV ZA POSKUSE MINERALIZACIJE S KARBONATIZACI</t>
  </si>
  <si>
    <t xml:space="preserve">Mineral carbonation reactor </t>
  </si>
  <si>
    <t>Dostop do opreme je možen po predhodnem dogovoru s skrbnikom opreme in samo ob navzočnosti enega od usposobljenih operaterjev. Po vzpostavljenem kontaktu je organiziran sestanek, na katerem se ugotovita vrsta, obseg in način izvedbe meritev ter določi prosti termin za izvedbo meritev. Kontaktni podatki skrbnika so objavljeni na spletni strani ZAG.</t>
  </si>
  <si>
    <t>Termoreguliran tlačni reaktor Büchi Polyclave je laboratorijski tlačni reaktor, namenjen izvedbi poskusov karbonatizacije v kontroliranih pogojih. Oprema omogoča natančno regulacijo temperature in tlaka, kar zagotavlja ponovljivost eksperimentalnih rezultatov. Reaktor je zasnovan za varno delo pri povišanih tlakih ter omogoča izvajanje reakcij v inertni ali reaktivni atmosferi (npr. CO₂). Sistem vključuje robustno reaktorsko posodo z ustreznimi priključki za dovod plinov in nadzor procesnih parametrov. Zaradi zanesljive termoregulacije in stabilnega nadzora pogojev je primeren za raziskave procesov karbonatizacije in drugih reakcij v tlačnem okolju.</t>
  </si>
  <si>
    <t>The Büchi Polyclave thermostated pressure reactor is a laboratory pressure reactor designed for conducting carbonation experiments under controlled conditions. The equipment enables precise regulation of temperature and pressure, ensuring high repeatability of experimental results. The reactor is designed for safe operation at elevated pressures and allows reactions to be carried out under inert or reactive atmospheres (e.g., CO₂). The system includes a robust reactor vessel with appropriate connections for gas supply and monitoring of process parameters. Due to its reliable temperature control and stable regulation of operating conditions, it is well suited for research on carbonation processes and other reactions under pressurized environments.</t>
  </si>
  <si>
    <t>https://www.zag.si/raziskave-in-razvoj/seznam-opreme/seznam-opreme-podrobno/?id=154</t>
  </si>
  <si>
    <t>30      15</t>
  </si>
  <si>
    <t>AGREGAT HIDRAVLIČNI POGONSKI - ČRPALKA MTS</t>
  </si>
  <si>
    <t>Hydraulic Power Unit MTS SilentFlo 515.180</t>
  </si>
  <si>
    <t>Dostop do opreme je možen po predhodnem dogovoru s skrbnikom opreme in samo ob navzočnosti enega od usposobljenih operaterjev.  Oprema je neprenosljiva in se lahko uporablja le v prostoru, kjer je nameščena. Po vzpostavljenem kontaktu s skrbnikom opreme (uros.bohinc@zag.si) je organiziran sestanek, na katerem se ugotovita vrsta, obseg in način izvedbe meritev ter določi prosti termin za izvedbo meritev.</t>
  </si>
  <si>
    <t>Access to the equipment is possible only by prior arrangement with the equipment manager and exclusively in the presence of one of the trained operators. The equipment is not portable and may only be used in the room where it is installed. After establishing contact with the equipment manager (uros.bohinc@zag.si), a meeting is organized to determine the type, scope, and method of the measurements and to schedule an available time slot for conducting the measurements.</t>
  </si>
  <si>
    <t>Hidravlični pogonski agregat je namenjen oskrbovanju servo-hidravličnih preizkusnih naprav s hidravlično energijo. Sodobna zasnova z več ločenimi črpalkami omogoča prilagodljivo delovanje in s tem prihranke pri porabi električne energije. Samostojen dostop do opreme ni mogoč, saj je oprema vgrajena v hidravlični sistem preizkusne hale ZAG.</t>
  </si>
  <si>
    <t>The hydraulic power unit is intended to supply servo-hydraulic testing equipment with hydraulic energy. Its modern design with multiple independent pumps enables flexible operation and consequently reduces electrical energy consumption. Independent access to the equipment is not possible, as the unit is integrated into the hydraulic system of the ZAG testing hall.</t>
  </si>
  <si>
    <t>https://www.zag.si/raziskave-in-razvoj/seznam-opreme/seznam-opreme-podrobno/?id=157</t>
  </si>
  <si>
    <t>ČRPALKA MOBILNA MEŠALNA ZA 3D TISKANJE BETONA MAI-</t>
  </si>
  <si>
    <t>Mobile mixing pump for 3D-printing of concrete</t>
  </si>
  <si>
    <t>Mobilna mešalna črpalka za 3D-tiskanje je namenjena neprekinjenemu mešanju in črpanju suhih vnaprej pripravljenih malter, ki so posebej zasnovani za 3D-tiskanje betona. Zagotavlja homogen, reproduktiven in natančno nadzorovan svež beton z doslednimi reološkimi lastnostmi, potrebnimi za stabilno iztiskanje in nanašanje sloj za slojem. Sistem omogoča natančno nadzorovanje doziranja vode in pretoka materiala, kar je ključnega pomena za tiskljivost in gradljivost. Zato se uporablja kot ključni komponent v avtomatiziranih in robotiziranih procesih 3D-tiskanja betona, od razvoja v laboratoriju do proizvodnje v pilotnem obsegu. Neprekinjeno visoko natančno mešanje z elektronsko krmiljenim pretokom vode. Največja hitrost dovajanja: 50 l/min. Največja velikost agregata: 4 mm.</t>
  </si>
  <si>
    <t>The Mobile mixing pump for 3D-printing is intended for the continuous mixing and pumping of dry premixed mortars specifically formulated for 3D concrete printing applications. It ensures homogeneous, reproducible and precisely controlled fresh concrete with consistent rheological properties required for stable extrusion and layer-by-layer deposition. The system allows accurate control of water dosing and material flow, which is critical for printability and buildability. It is therefore used as a key component in automated and robotic concrete 3D printing processes, from laboratory development to pilot-scale production. Continuous high-precision mixing with Electronically controlled water flow rate Max delivery rate: 50 L/min Max aggregate size 4 mm</t>
  </si>
  <si>
    <t>3536200 3536299</t>
  </si>
  <si>
    <t>https://www.zag.si/raziskave-in-razvoj/seznam-opreme/seznam-opreme-podrobno/?id=149</t>
  </si>
  <si>
    <t>KRMILNIK DIGITALNI SERVO MTS</t>
  </si>
  <si>
    <t>Digital Servo Controller MTS FlexTest 60</t>
  </si>
  <si>
    <t>Z digitalnim servo krmilnikom MTS FlexTest 60 je mogoče upravljati do največ 4 servo-hidravlične aktuatorje. Omogoča krmiljenje v več krmilnih načinih in po različnih časovnih protokolih. Zmogljiva programska oprema zagotavlja prilagodljivo gradnjo preizkuševališč in preizkusnih sistemov.</t>
  </si>
  <si>
    <t>The digital servo controller MTS FlexTest 60 is used to control up to four servo-hydraulic actuators. It enables control in multiple control modes and according to various time protocols. Powerful software ensures flexible configuration of test rigs and testing systems.</t>
  </si>
  <si>
    <t>https://www.zag.si/raziskave-in-razvoj/seznam-opreme/seznam-opreme-podrobno/?id=158</t>
  </si>
  <si>
    <t xml:space="preserve">Primož Oprčkal </t>
  </si>
  <si>
    <t>NAPRAVA FILTRIRNA ZA ODPRAŠEVANJE TECHNO FILTER</t>
  </si>
  <si>
    <t xml:space="preserve">Air pollution control - filtration system </t>
  </si>
  <si>
    <t>Oprema je nameščena kot del neločljive laboratorijske infrastrukture in je dostopna po predhodnem dogovoru s skrbnikom opreme. Uporablja jo lahko izključno usposobljen operater.</t>
  </si>
  <si>
    <t>The equipment is installed as an integral part of the laboratory infrastructure and is accessible by prior arrangement with the equipment administrator. It may be used exclusively by a trained operator.</t>
  </si>
  <si>
    <t>Sistem za čiščenje zraka in odsesavanje prahu, ki nastane pri preiskavah prašnatih vzorcev</t>
  </si>
  <si>
    <t>Air purification and dust extraction system for the examination of dusty samples</t>
  </si>
  <si>
    <t>https://www.zag.si/raziskave-in-razvoj/seznam-opreme/seznam-opreme-podrobno/?id=155</t>
  </si>
  <si>
    <t xml:space="preserve">Miha Štruc </t>
  </si>
  <si>
    <t>SISTEM BIOREAKTORSKI ZA BAKTERIJSKE FERMENTACIJE</t>
  </si>
  <si>
    <t xml:space="preserve">Bioreactor for microbiological fermentation </t>
  </si>
  <si>
    <t xml:space="preserve">Bireaktorski sistem za bakterijsko fermentacijo in poskuse bioizluževanja, s termoregulacijo, mešanjem, aktivnim prepihovanjem in kotrolo pogojev; sonde za nadzor fizikalnih-kemijskih parametrov (ph,Eh, Redox, O2…). </t>
  </si>
  <si>
    <t>Bireactor system for bacterial fermentation and bioleaching experiments, with thermoregulation, mixing, active blowing and condition control; probes for the control of physico-chemical parameters (ph, Eh, Redox, O2...)</t>
  </si>
  <si>
    <t>https://www.zag.si/raziskave-in-razvoj/seznam-opreme/seznam-opreme-podrobno/?id=160</t>
  </si>
  <si>
    <t>Znanstveno-raziskovalno središče Koper</t>
  </si>
  <si>
    <t>I0-0052</t>
  </si>
  <si>
    <t>Peter Čerče</t>
  </si>
  <si>
    <t>Arhiv spomina 2</t>
  </si>
  <si>
    <t>Memory archive 2</t>
  </si>
  <si>
    <t>Oprema je fiksno nameščena v sistemskem prostoru ZRS Koper in je v uporabi brez prekinitev</t>
  </si>
  <si>
    <t>The equipment is permanently installed in the premises of the ZRS Koper and is in the conitunous use.</t>
  </si>
  <si>
    <t>Oprema je namenjena informacijski podpori raziskovalnemu delu vseh raziskovalnih inštitutov in infrastrukturnih enot matične ustanove</t>
  </si>
  <si>
    <t>Purpose of the equipment is ICT support of all the research institutes and infrastructural units of SRC Koper</t>
  </si>
  <si>
    <t>https://www.zrs-kp.si/kategorija/projekti/infrastrukturni-program/</t>
  </si>
  <si>
    <t>P6-0272</t>
  </si>
  <si>
    <t>Egon Pelikan</t>
  </si>
  <si>
    <t>P5-0381</t>
  </si>
  <si>
    <t>Rado Pišot</t>
  </si>
  <si>
    <t>P6-0279</t>
  </si>
  <si>
    <t>Lenart Škof</t>
  </si>
  <si>
    <t>P5-0409</t>
  </si>
  <si>
    <t>Vesna Mikolič</t>
  </si>
  <si>
    <t>P6-0434</t>
  </si>
  <si>
    <t>Nadja Furlan Štante</t>
  </si>
  <si>
    <t>P5-0453</t>
  </si>
  <si>
    <t>Jerneja Penca</t>
  </si>
  <si>
    <t>Milena Bučar Miklavčič</t>
  </si>
  <si>
    <t>HPLC Agilent 1100 with Fluorescence detektor and highly sensitive UV -visible detector</t>
  </si>
  <si>
    <t>Oprema je namenjena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info.izo@zrs-kp.si.</t>
  </si>
  <si>
    <t>The equipment is installed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info.izo@zrs-kp.si.</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</si>
  <si>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</si>
  <si>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</si>
  <si>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Naloge državnega pomena</t>
  </si>
  <si>
    <t>Saša Volk</t>
  </si>
  <si>
    <t>Matej Kleva</t>
  </si>
  <si>
    <t>Telemetrični merilni sistem za diagnostiko srčne in živčno-mišične aktivnosti</t>
  </si>
  <si>
    <t>Telemetric system for cardio-vascular and skeletal muscle diagnostics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</si>
  <si>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</si>
  <si>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</si>
  <si>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</si>
  <si>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</si>
  <si>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</si>
  <si>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</si>
  <si>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</si>
  <si>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</si>
  <si>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</si>
  <si>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</si>
  <si>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</si>
  <si>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</si>
  <si>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</si>
  <si>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</si>
  <si>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</si>
  <si>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</si>
  <si>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Storitve MCZ</t>
  </si>
  <si>
    <t xml:space="preserve">TMG MWave modul tenziomiogram </t>
  </si>
  <si>
    <t>TMG MWave modul Tensiomyogram</t>
  </si>
  <si>
    <t>Sistem je namenjen merjenju funkcionalne in lateralne asimetrije v hitrosti krčenja mišic in njihovega tonusa.</t>
  </si>
  <si>
    <t>The system is designed to measure functional and lateral asymmetries in muscle contraction velocity and tone</t>
  </si>
  <si>
    <t>Sistem za analizo mišične učinkovitosti in funkcionalnosti</t>
  </si>
  <si>
    <t>System for analysis of muscular performance and functionality</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</si>
  <si>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</si>
  <si>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</si>
  <si>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</si>
  <si>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J5-50178</t>
  </si>
  <si>
    <t>Boštjan Šimunič</t>
  </si>
  <si>
    <t>Plinski kromatograf 7890B GERSTEL</t>
  </si>
  <si>
    <t>Gas Chromatograph 7890B GERSTEL</t>
  </si>
  <si>
    <t>SMIP platforma za digitalizacijo raziskovanja</t>
  </si>
  <si>
    <t>SMIP (Smart Information Platform) platform for digital research</t>
  </si>
  <si>
    <t>Oprema je fiksno nameščena v strežniškem sistemskem ZRS Koper in je v uporabi brez prekinitev</t>
  </si>
  <si>
    <t>The equipment is permanently installed on the servers of ZRS Koper and is in the conitunous use.</t>
  </si>
  <si>
    <t>Sklop informacijskih orodij in gradnikov s katerimi vzpostavljamo namenske aplikacije za beleženje in sprotno obdelavo podatkov prejetih v realnem času, nadzoru, upravljanju in integraciji različnih krmilnih naprav v skupen ekosistem interneta stvari. Omogoča povezovanje večjega števila pametnih naprav, uporabnikov in aplikacij v oblaku.</t>
  </si>
  <si>
    <t>A set of information tools and widgets that we use to create dedicated applications for recording and processing of data in real time. It is designed for controlling, managing and integrating different devices (M2M - machine to machine) into a common ecosystem of the Internet of Things. It allows you to connect more smart devices, users and applications in the cloud.</t>
  </si>
  <si>
    <t>Sistem za analizo zmogljivosti</t>
  </si>
  <si>
    <t>Performance analysis system</t>
  </si>
  <si>
    <t>Sistem raziskovalne opreme omogoča meritve zmogljivosti celostno ali po posameznih sklopih: meritve vzdržljivosti, meritve srčne frekvence, meritve laktata, meritve hitrosti ter telesne sestave. Sistem omogoča celostno, kakovostno in objektivno analizo posameznika ali skupine.</t>
  </si>
  <si>
    <t>The equipment is used to assess the athlete's physical performance in terms of endurance, speed and agility, as well as to assess body composition.</t>
  </si>
  <si>
    <t>Maja Podgornik</t>
  </si>
  <si>
    <t>Mreža meteoroloških postaj CERES basic</t>
  </si>
  <si>
    <t>CERES basic meteorological stations network</t>
  </si>
  <si>
    <t>Oprema je fiksno nameščena na terenu v izbranih oljčnih nasadih</t>
  </si>
  <si>
    <t>The equipment is permanently installed on the locations of selected olive fields</t>
  </si>
  <si>
    <t>Oprema je namenjena širši javnosti, podpori AGROMETEOROLOŠKEMU PORTALU SLOVENIJE ter vsem raziskovalnim inštitucijam na področju kmetijstva in okolja</t>
  </si>
  <si>
    <t>The equipment is available to the general public and give support to the AGROMETEOROLOGICAL PORTAL OF SLOVENIA and  to the research institutions in the field of agriculture and the environment</t>
  </si>
  <si>
    <t>Jakob Fantinič</t>
  </si>
  <si>
    <t>FT-NIR spektrometer</t>
  </si>
  <si>
    <t>FT-NIR multi purpose analyzer</t>
  </si>
  <si>
    <t>MPA II je zmogljivo orodje za razvijanje sofisticiranih kalibracijskih metod za laboratorijske ali procesne potrebe in enostaven pripomoček za rutinsko uporabo pri QA/QC. Modularna tehnologija omogoča individualno konfiguracijo za vsako posamezno analitično nalogo.</t>
  </si>
  <si>
    <t>MPA II is a powerful tool for developing sophisticated calibration methods for laboratory or process requirements and an easy tool for routine use in QA / QC. The modular technology allows individual configuration for each analytical task.</t>
  </si>
  <si>
    <t>Tekočinski kromatograf HP 1200 II</t>
  </si>
  <si>
    <t>HPLC with Binary pump</t>
  </si>
  <si>
    <t>UV spektrofotometer</t>
  </si>
  <si>
    <t>Spectrophotometer UV</t>
  </si>
  <si>
    <t>Merilnik telesne sestave DXA (Dual energy X-rAy) Lunar Prodigy Pro Densitometer</t>
  </si>
  <si>
    <t>Dual-energy X-ray absorptiometry (DXA) Lunar Prodigy Pro Densitometer</t>
  </si>
  <si>
    <t>DXA naprave predstavljajo zlati standard merjenja telesne sestave (Dual-energy X-ray Absorptiometry), ki delujejo na osnovi rentgenskih žarkov z dvojno energijo. V Laboratoriju IKARUS uporabljamo visoko ločljivo napravo Lunar Prodigy Pro – P11 Full size z nameščenimi dodatnimi programskimi opcijami ‘Advanced Body Comp’ ter ‘Sarcopenia’. Naprava je primerna za spremljanje sestave celega telesa.</t>
  </si>
  <si>
    <t>DXA devices are the gold standard for body composition measurements (Dual-energy X-ray Absorptiometry), based on dual-energy X-rays. At Laboratory IKARUS we use the high-resolution Lunar Prodigy Pro - P11 Full size with the additional software options 'Advanced Body Comp' and 'Sarcopenia' installed. The device is suitable for monitoring whole body composition.</t>
  </si>
  <si>
    <t>COSMED Quark CPET</t>
  </si>
  <si>
    <t>Quark CPET je najsodobnejša aparatura za analizo izmenjave plina (VO2, VCO2) bodisi med testiranjem vadbe ali protokolom mirovanja, nameščena na tako imenovanem metaboličnem vozičku. Visokokakovostne komponente in izjemno hitri analizatorji zagotavljajo natančnost, zanesljivost in realno analizo izmenjave pljučnih plinov, tudi pri vadbah z visoko intenzivnostjo.</t>
  </si>
  <si>
    <t>Quark CPET is a state-of-the-art apparatus for gas exchange analysis (VO2, VCO2) during either exercise testing or resting protocol, mounted on a so-called metabolic cart. High-quality components and ultra-fast analysers ensure accuracy, reliability and realistic analysis of lung gas exchange, even during high-intensity exercise.</t>
  </si>
  <si>
    <t>Plinski kromatograf s FID detektorjem, avtomatskim injektorjem in avtomatskim podajalnikom vzorcev</t>
  </si>
  <si>
    <t>Gas Chromatograph (GC) with flame-ionization detection (FID), automatic injector and automatic sample feeder</t>
  </si>
  <si>
    <t>Osrednje raziskave na plinskem kromatografu s FID detektorjem potekajo na področju novih metod določevanja vsebnosti stigmastadienov, maščobnokislinske sestave in trans izomerov, vsebnosti sterolov, sterolne sestave in triterpenskih dialkoholov kot tudi odstotnega deleža 2‐gliceril mono palmitata. Z določevanjem vsebnosti stigmastadienov in trans izomerov maščobnokislinske sestave lahko ugotovimo primešanost rafiniranega oljčnega olja k deviškemu, razvoj ostalih metod pa temelji na ugotavljanju primešanosti olj, neoljčnega izvora.</t>
  </si>
  <si>
    <t>The main research on the FID gas chromatograph is in the field of new methods for the determination of stigmastadiene content, fatty acid composition and trans isomers, sterol content, sterol composition and triterpene dialcohols as well as the percentage of 2-glyceryl mono palmitate. The determination of stigmastadienes and trans isomers of the fatty acid composition can be used to determine the admixture of refined olive oil with virgin olive oil, while the development of other methods is based on the determination of the admixture of oils of non-olive origin.</t>
  </si>
  <si>
    <t>Uroš Marušič</t>
  </si>
  <si>
    <t>Oprema laboratorija SloMoBIL</t>
  </si>
  <si>
    <t>SloMoBIL (Slovenian Mobile Brain/Body Imaging lab) laboratory</t>
  </si>
  <si>
    <t>SloMoBIL sestavljajo moduli: 
Modul 1: Sistem merjenja elektrokortikalne aktivnosti možganov med gibanjem (Brezžična EEG oprema – mobilna elektroencefalografija za merjenje električne aktivnosti možganov CGX mobile 128 kanalov); 
Modul 2: Sistem navidezne resničnosti in exergaming orodja za potrebe treninga in Rehabilitacije (Oprema za zajem kinematike gibanja celotnega telesa v realnem času ter sistem navidezne resničnosti VR VIVE Pro Eye Arena (HTC VIVE) z dodatnimi senzorji za zajem gibanja);
Modul 3: Sistem merjenja nevromišične učinkovitosti (oprema za merjenje elektromiografije visoke ločljivosti (hdEMG) 2x32 elektrod z električnim stimulatorjem ter 16-kanalno sinhronizacijsko enoto PowerLab 16/35 s programsko opremo LabChart).</t>
  </si>
  <si>
    <t>SloMoBIL consists of modules: 
Module 1: System for measuring electrocortical activity of the brain during movement (Wireless EEG equipment - mobile electroencephalography for measuring electrical activity of the brain CGX mobile 128 channels); 
Module 2: Virtual reality system and exergaming tools for training and rehabilitation (Equipment for capturing kinematics of whole body movement in real time and VR VIVE Pro Eye Arena (HTC VIVE) virtual reality system with additional sensors for motion capture);
Module 3: Neuromuscular Performance Measurement System (High-Definition Electromyography (hdEMG) 2x32 electrodes with electrical stimulator and 16-channel PowerLab 16/35 synchronisation unit with LabChart software).</t>
  </si>
  <si>
    <t>J7-4601</t>
  </si>
  <si>
    <t>Oprema za hitro spremljanje parametrov kakovosti oljk in oljčnega olja (DS NIR spektrometer)</t>
  </si>
  <si>
    <t>Near-infrared spectrometer for rapid monitoring of olive and olive oil quality parameters (DS NIR spectrometer)</t>
  </si>
  <si>
    <t xml:space="preserve">NIR analizator olja (Laboratorijski XDS-NIR SPEKTROMETER) je namenjen razvoju novih metod na področju ugotavljanja pristnosti oljčnega olja kot tudi uporabi pri že validiranih metodah za hitrejše in cenejše določevanje kakovosti oljčnega olja. Poleg kakovostnih parametrov je potrebno za ugotavljanje pristnosti določiti veliko število parametrov kot so določevanje metilnih estrov maščobnih kislin; določevanje trans-nenasičenih maščobnih kislin, določevanje vsebnosti tokoferolov in tokotrienolov, določevanje stigmastadienov, določevanje vsebnosti voskov, določevanje razlike med dejansko in teoretsko vsebnostjo triacilglicerolov z ECN 42; določevanje sestave in vsebnosti sterolov; določevanje vsebnosti alifatskih alkoholov, določevanje 2-glicerilmonopalmitata in alkilestrov. </t>
  </si>
  <si>
    <t>The NIR oil analyser (Laboratory XDS-NIR SPECTROMETER) is designed for the development of new methods in the field of olive oil authentication as well as for the application of already validated methods for faster and cheaper determination of olive oil quality. In addition to quality parameters, a large number of parameters need to be determined for authentication, such as the determination of fatty acid methyl esters; the determination of trans-unsaturated fatty acids, the determination of tocopherols and tocotrienols, determination of stigmastadienes, determination of wax content, determination of the difference between the actual and theoretical triacylglycerol content by ECN 42; determination of sterol composition and content; determination of aliphatic alcohols, determination of 2-glyceryl monopalmitate and alkyl esters.</t>
  </si>
  <si>
    <t>Podatkovni center CBZKD</t>
  </si>
  <si>
    <t>Data center CBZKD</t>
  </si>
  <si>
    <t>Oprema je fiksno nameščena v sistemskem prostoru ZRS Koper ter v dislocirani enoti in je v uporabi brez prekinitev</t>
  </si>
  <si>
    <t>The equipment is permanently installed in the premises of the ZRS Koper and  in the detached unit, and is in the conitunous use</t>
  </si>
  <si>
    <t>Podatkovni center CBZKD je sklop raziskovalne opreme za nadgradnjo obstoječe strežniške infrastrukture in je prvenstveno namenjena vzpostavitvi in povezavi novega dokumentacijskega centra, ki bo deloval v sklopu infrastrukturne organizacijske enote Center za beneško zgodovino in kulturno dediščino (CBZKD) z informacijsko infrastrukturo na sedežu ZRS Koper.</t>
  </si>
  <si>
    <t>The CBZKD Data Centre is a set of research equipment for the upgrade of the existing server infrastructure and is primarily intended for the establishment and connection of the new documentation centre, which will operate within the Centre for Venetian History and Cultural Heritage (CBZKD) infrastructure organisational unit, with the information infrastructure at the ZRS Koper headquarters.</t>
  </si>
  <si>
    <t>MC-DAQ-16 kanalni</t>
  </si>
  <si>
    <t>MC-DAQ-16 chanell</t>
  </si>
  <si>
    <t>Oprema omogoča večkanalno (do 16) merjenje mišične mehanske aktivnosti, na osnovi zajema odebelitve trebuha mišice in vibracij mišičnih vlaken ob krčenju. Lahko se uporablja tudi za merjenje premikov tetiv. Oprema omogoča merjenje v izometričnih in dinamičnih kontrakcijah in s tem merjenje medmišične sinhronizacije, potenciacije in utrujenosti. Sistem izloča analogne signale, ki jih zajemamo preko kontrolerjev (A/D) v računalnik.</t>
  </si>
  <si>
    <t>The equipment provides multi-channel (up to 16) measurement of muscle mechanical activity, based on the thickening of the muscle belly and the vibration of the muscle fibres during contraction. It can also be used to measure tendon movements. The equipment allows measurement in isometric and dynamic contractions, thus measuring intermuscular synchronisation, potentiation and fatigue. The system outputs analogue signals which are captured via controllers (A/D) to a computer.</t>
  </si>
  <si>
    <t>Projekt Vivaldi</t>
  </si>
  <si>
    <t>Nadgradnja opreme za laboratorijsko in terensko raziskovalno dejavnost</t>
  </si>
  <si>
    <t>Upgrade of equipment for laboratory and field research activities</t>
  </si>
  <si>
    <t>Oprema je namenjena terenskemu delu in delu v prostorih akreditiranega laboratorija Inštituta za oljkarstvo pri ZRS Koper. Dostopna je v času razpoložljivosti v prostorih Univerzitetnega kampusa Livade (Objekt Livade 1.0, Livade 6, 6310 Izola) po predhodnem dogovoru. Uporabo opreme zaračunavamo po internem veljavnem ceniku. Kontakt: 056637774; info.izo@zrs-kp.si.</t>
  </si>
  <si>
    <t>The equipment is intended for fieldwork and work in the accredited Laboratory of the Institute of Oliveculture at ZRS Koper. The usage by other research institutions is subject of availability and is accessible at the University Campus Livade (Livade 1.0 Building, Livade 6, 6310 Izola) by prior arrangement. The cost is regulated by internal price list and is subject to change. Contact: 056637774; info.izo@zrs-kp.si.</t>
  </si>
  <si>
    <t>Oprema za raziskovalne namene in strokovne naloge državnega pomena na področju oljkarstva in meroslovja ter naloge nacionalnega referenčnega laboratorija za področje oljčnega olja. Tlačna (Scholandrova) komora je naprava s pomočjo katere merimo vodni potencial rastlin ali rastlinskih tkiv. Deluje tako, da majhen vzorec rastlinskega materiala izpostavimo naraščajočem nivojem tlaka, dokler voda ne prične iztekati iz vzorca. Tlak, pri katerem prične voda iztekati, kaže na vodni potencial tkiva. Naprava za pripravo ultračiste vode, tehtnice in grelci so namenjeni kot pripomočki za kemijske in senzorične analize na področju oljkarstva in rastlinskih olj.</t>
  </si>
  <si>
    <t>Equipment for research purposes and professional tasks of national importance in the field of olive growing and metrology, as well as the tasks of the national reference laboratory for the field of olive oil. Pressure chamber (Scholander pressure bomb) is a device used to measure the water potential of plant tissues. It works by subjecting a small sample of plant material to increasing levels of pressure until water begins to flow out of the sample. The pressure at which water begins to flow indicates the water potential of the tissue. The laboratory equipment for the preparation of ultrapure water, analytical balances and heaters are used for chemical and sensory analyzes in the field of olive growing research and vegetable oils.</t>
  </si>
  <si>
    <t>V4-2216</t>
  </si>
  <si>
    <t>projekt Waste4Soil</t>
  </si>
  <si>
    <t>projekt POSEIDONE</t>
  </si>
  <si>
    <t>Liliana Vižintin</t>
  </si>
  <si>
    <t>Izokinetični dinamometer</t>
  </si>
  <si>
    <t>Isokinetic dynamometer</t>
  </si>
  <si>
    <t>Izokinetične naprave, kot so izokinetični dinamometri, so ključne za ocenjevanje mišične jakosti, ki jo med gibanjem s konstantno hitrostjo v določenem obsegu gibanja proizvede mišica ali mišična skupina. Naprava je zasnovana tako, da ohranja določeno hitrost gibanja ne glede na količino napora, ki ga izvaja posameznik. To omogoča zelo natančne meritve, ki lahko pomagajo pri ocenjevanju napredka med rehabilitacijo, prilagajanju vadbenega procesa in razumevanju mehanizmov poškodb ali bolezni mišično-skeletnega sistema.</t>
  </si>
  <si>
    <t>Isokinetic dynamometry is a sophisticated method used to assess muscle strength and function by measuring the force output of a muscle or muscle group during movement at a constant speed across a specific range of motion. The core component of this method is an isokinetic dynamometer, a device designed to maintain a set speed of movement regardless of the amount of effort exerted by the individual. Isokinetic testing is widely used in physical therapy, sports medicine, and research settings to assess progress during rehabilitation, determine the impact of training programs on muscle function, and guide the development of personalized training and rehabilitation protocols.</t>
  </si>
  <si>
    <t>Oprema za oceno človeške zmogljivosti in nevromehanike</t>
  </si>
  <si>
    <t xml:space="preserve">Equipment for assessing human performance and neuromechanics </t>
  </si>
  <si>
    <t>Oprema za oceno človeške zmogljivosti in nevromehanike omogoča celovito spremljanje mišične funkcije, gibanja, živčne aktivnosti in presnove med fizično aktivnostjo. Napredni merilni sistemi zagotavljajo natančne podatke o mišičnih odzivih, biomehanskih vzorcih, silah na stopalih in električni možganski aktivnosti, kar omogoča integriran vpogled v delovanje telesa. Tak pristop podpira raziskave, optimizacijo treningov in razvoj učinkovitih rehabilitacijskih strategij. Celoten sklop omogoča interdisciplinarno analizo fizioloških, biomehanskih in nevroloških procesov pri posamezniku.</t>
  </si>
  <si>
    <t>The equipment for assessing human performance and neuromechanics enables comprehensive monitoring of muscle function, movement, neural activity, and metabolism during physical activity. Advanced measurement systems provide precise data on muscular responses, biomechanical patterns, foot forces, and brain electrical activity, offering an integrated view of body function. This holistic approach supports research, training optimisation, and the development of effective rehabilitation strategies. The complete setup allows interdisciplinary analysis of physiological, biomechanical, and neurological processes in individuals.</t>
  </si>
  <si>
    <t>Strežniki in stikala</t>
  </si>
  <si>
    <t>Servers and switches</t>
  </si>
  <si>
    <t>Mateja Grego</t>
  </si>
  <si>
    <t>Napredne tehnologije za pametno kmetijstvo</t>
  </si>
  <si>
    <t>Innovative tecnologies for smart agriculture</t>
  </si>
  <si>
    <t>Oprema je dostopna raziskovalcem Inštituta za oljkarstvo ZRS Koper ter zunanjim uporabnikom po predhodnem dogovoru in glede na razpoložljivost. Uporaba je mogoča v raziskovalnih prostorih Univerzitetnega kampusa Livade (Livade 1.0, Livade 6, 6310 Izola) ali na terenu. Dostop se ureja prek odgovorne osebe za raziskovalno infrastrukturo. Uporabo opreme se zaračunava po internem veljavnem ceniku. Kontakt: 05 6637 774; info.izo@zrs-kp.si.</t>
  </si>
  <si>
    <t>The equipment is available to researchers of the Institute for Oliveculture at ZRS Koper and to external users upon prior arrangement and subject to availability. Use is possible in the research facilities at the University Campus Livade (Livade 1.0, Livade 6, 6310 Izola) or in the field. Access is coordinated through the person responsible for research infrastructure. Equipment use is charged according to the internal valid price list. Contact: +386 5 6637 774; info.izo@zrs-kp.si.</t>
  </si>
  <si>
    <t>Oprema je namenjena raziskavam na področju pametnega in trajnostnega kmetijstva z osredotočenostjo na namakanje, prehrano rastlin in fiziološke odzive oljk. Omogoča meritve fotosinteze, transpiracije, vodnega potenciala, pripravo rastlinskih vzorcev ter spremljanje talnih in vremenskih podatkov v realnem času. Integrirana fertirigacijska in senzorska tehnologija omogoča optimizacijo uporabe vode in hranil. Podatki se vključujejo v digitalno platformo eOljka, ki podpira raziskovalce in pridelovalce pri odločanju. Oprema pomembno prispeva k razvoju novih modelov trajnostnega kmetovanja in digitalnih rešitev.</t>
  </si>
  <si>
    <t>The equipment supports research in smart and sustainable agriculture, focusing on irrigation management, plant nutrition, and olive physiological responses. It enables measurements of photosynthesis, transpiration, water potential, and plant sample preparation, while providing real-time monitoring of soil and environmental conditions. Integrated fertigation and sensor systems allow optimized water and nutrient management. Data are incorporated into the digital eOljka platform, supporting both researchers and farmers in decision-making. This equipment plays a key role in developing innovative models for sustainable and data-driven agriculture.</t>
  </si>
  <si>
    <t>V4-2406</t>
  </si>
  <si>
    <t xml:space="preserve">projekt LIFE23-IPC-SI-LIFE4ADAPT </t>
  </si>
  <si>
    <t>projekt CLIMAGROW</t>
  </si>
  <si>
    <t>Nadgradnja analitske opreme za ugotavljanje potvorb in kontaminacije živil</t>
  </si>
  <si>
    <t>Upgrade of analytical equipment for detecting food adulteration and contamination.</t>
  </si>
  <si>
    <t>Oprema je dostopna raziskovalcem Inštituta za oljkarstvo ZRS Koper ter zunanjim uporabnikom po predhodnem dogovoru in glede na razpoložljivost. Uporaba je mogoča v raziskovalnih prostorih Univerzitetnega kampusa Livade (Livade 1.0, Livade 6, 6310 Izola). Dostop se ureja prek odgovorne osebe za raziskovalno infrastrukturo. Uporabo opreme se zaračunava po internem veljavnem ceniku. Kontakt: 05 611 79 35; info.izo@zrs-kp.si.</t>
  </si>
  <si>
    <t>The equipment is available to researchers of the Institute for Oliveculture at ZRS Koper and to external users upon prior arrangement and subject to availability. Use is possible in the research facilities at the University Campus Livade (Livade 1.0, Livade 6, 6310 Izola). Access is coordinated through the person responsible for research infrastructure. Equipment use is charged according to the internal valid price list. Contact: +386 5 611 79 35; info.izo@zrs-kp.si.</t>
  </si>
  <si>
    <t>Avtomatiziran sistem za analizo MOSH/MOAH je sistem sestavljen iz  LC-GC-FID z robotskim vzorčevalnikom in integrirano programsko opremo, zasnovan za pripravo vzorcev in ločeno kvantifikacijo frakcij MOSH in MOAH, ki temelji na sklopitvi tekočinske in plinske kromatografije s plamensko-ionizacijskim detektorjem za zanesljivo in ponovljivo določanje mineralnih olj.</t>
  </si>
  <si>
    <t>The automated MOSH/MOAH analysis system is an LC–GC–FID platform equipped with a robotic autosampler and integrated software, designed for sample preparation and separate quantification of MOSH and MOAH fractions based on online coupling of liquid and gas chromatography with flame ionization detection for reliable and reproducible determination of mineral oil hydrocarbons.</t>
  </si>
  <si>
    <t>Univerza v Ljubljani, Fakulteta za elektrotehniko</t>
  </si>
  <si>
    <t>P2-0225</t>
  </si>
  <si>
    <t>Gregor Geršak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</si>
  <si>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</si>
  <si>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</si>
  <si>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
http://www.fe.uni-lj.si/raziskovanje/oprema/</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</si>
  <si>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</si>
  <si>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</si>
  <si>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</si>
  <si>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http://www.lmk.si/raziskave/merilna-oprema-laboratorija/</t>
  </si>
  <si>
    <t>P2-0246</t>
  </si>
  <si>
    <t>Boštjan Batagelj</t>
  </si>
  <si>
    <t>Optični spektralni analizator</t>
  </si>
  <si>
    <t>Ando AQ 6317B</t>
  </si>
  <si>
    <t>Merilno okolje se nahaja v Laboratoriju za sevanje in optiko. Za morebitne meritve kontaktirajte dr. Boštjana Batagelja.
http://www.fe.uni-lj.si/raziskovanje/oprema/</t>
  </si>
  <si>
    <t xml:space="preserve">The Optical Spectrum Analyzer set-up is located in the Radiation and Optics Laboratory. To measure DWDM commponents Bostjan Batagelj should be contacted. </t>
  </si>
  <si>
    <t>High-accuracy and high-resolution optical spectrum analyzer
for evaluating D-WDM systems and components.</t>
  </si>
  <si>
    <t>The instrumt is used for spectrum measurement in the wavelength range 600 nm - 1750 nm.</t>
  </si>
  <si>
    <t>19660, 19661, 19662</t>
  </si>
  <si>
    <t>http://lso.fe.uni-lj.si/oprema.php?page=oprema/oprema_AndoAQ6317B.html</t>
  </si>
  <si>
    <t>V2-24005</t>
  </si>
  <si>
    <t>Andrej Lavrič, Boštjan Batagelj</t>
  </si>
  <si>
    <t xml:space="preserve">J2-50072 </t>
  </si>
  <si>
    <t>Naprava za realizacijo temperaturne fiksne točke bakra</t>
  </si>
  <si>
    <t>Copper fixed point cell + furnace</t>
  </si>
  <si>
    <t>17578, 17579, 17713, 17926</t>
  </si>
  <si>
    <t>P2-0225/ I0-0022</t>
  </si>
  <si>
    <t>Rosiščni senzor</t>
  </si>
  <si>
    <t>Precision dew-point sensor, MBW 373H</t>
  </si>
  <si>
    <t xml:space="preserve">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
http://www.fe.uni-lj.si/raziskovanje/oprema/
</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</si>
  <si>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</si>
  <si>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</si>
  <si>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</si>
  <si>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</si>
  <si>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</si>
  <si>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</si>
  <si>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
http://www.fe.uni-lj.si/raziskovanje/oprema/</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</si>
  <si>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</si>
  <si>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</si>
  <si>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</si>
  <si>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http://lpvo.fe.uni-lj.si/raziskave/oprema/</t>
  </si>
  <si>
    <t>P2-0415</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</si>
  <si>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</si>
  <si>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</si>
  <si>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</si>
  <si>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</si>
  <si>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</si>
  <si>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P2-0219</t>
  </si>
  <si>
    <t>Gorazd Karer</t>
  </si>
  <si>
    <t>Eksperimentalno okolje za študij naprednih metod vodenja</t>
  </si>
  <si>
    <t>Experimental environment for studying of advanced control methods</t>
  </si>
  <si>
    <t>Oprema je ob delavnikih pogosto v uporabi v raziskovalne namene. Po 16 uri ali ob vikendih bi jo bilo možno uporabljati po predhodnem dogovoru.
http://www.fe.uni-lj.si/raziskovanje/oprema/</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</si>
  <si>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</si>
  <si>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</si>
  <si>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</si>
  <si>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21279, 22224, 22225, 22226, 22248, 22249, 22250, 22251, 22252</t>
  </si>
  <si>
    <t>http://msc.fe.uni-lj.si</t>
  </si>
  <si>
    <t>Igor Škrjanc</t>
  </si>
  <si>
    <t>Mladi raziskovalci: Miha Ožbot (55922), Jakob Baumgartner (56859), Erik Sovdat (59603)</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</si>
  <si>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</si>
  <si>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</si>
  <si>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</si>
  <si>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</si>
  <si>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
http://www.fe.uni-lj.si/raziskovanje/oprema/</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</si>
  <si>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</si>
  <si>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</si>
  <si>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</si>
  <si>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t>
  </si>
  <si>
    <t>J2-50073</t>
  </si>
  <si>
    <t>Borut Pečar</t>
  </si>
  <si>
    <t>J7-50042</t>
  </si>
  <si>
    <t>Matej Možek</t>
  </si>
  <si>
    <t>P2-0228</t>
  </si>
  <si>
    <t>Marko Munih</t>
  </si>
  <si>
    <t>Optični merilni sistem za brezkontaktno merjenje kinematičnih parametrov gibanja, Optotrak</t>
  </si>
  <si>
    <t>Optical measurement system for contactless acquisition of kinematic parameters, Optotrak</t>
  </si>
  <si>
    <t>Oprema je dostopna za industrijske in akademske partnerje. Čas dostopa ni fiksiran, je odvisen od trenutne zasedenosti, potrebna je predhodna uskladitev. Za krajša obdobja uporabe je bila oprema prosto dostopna, sicer cena po dogovoru.
http://www.fe.uni-lj.si/raziskovanje/oprema/</t>
  </si>
  <si>
    <t>Equipment is available for industrial and academic partners. Access time is not defined in advance, is dependent on current availability, advance appointment is required. For shorter periods is equipment freely available, in other cases price is agreed.</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</si>
  <si>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</si>
  <si>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</si>
  <si>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http://www.robolab.si/research/infrastructure</t>
  </si>
  <si>
    <t>Več dr., mag. In dipl. nalog.</t>
  </si>
  <si>
    <t>Mihelj Matjaž</t>
  </si>
  <si>
    <t>P2-0232/ I0-0022</t>
  </si>
  <si>
    <t>Franjo Pernuš</t>
  </si>
  <si>
    <t>Sistem z NIR spektralno kamero</t>
  </si>
  <si>
    <t>System with NIR hyperspectral camera</t>
  </si>
  <si>
    <t>Po dogovoru - odvisno od trenutnega poteka razsikav
http://www.fe.uni-lj.si/raziskovanje/oprema/</t>
  </si>
  <si>
    <t>As agreed upon requests - depends on the current experiments</t>
  </si>
  <si>
    <t>Zajemanje NIR hiperspektralnih slik</t>
  </si>
  <si>
    <t>Acquisition of NIR hyperspectral images</t>
  </si>
  <si>
    <t>25320, 25321, 25322, 25323, 25627, 25626</t>
  </si>
  <si>
    <t>https://lit.fe.uni-lj.si/si/raziskave/oprema/NIR/</t>
  </si>
  <si>
    <t>P2-0232</t>
  </si>
  <si>
    <t>Miran Bürmen, MR-ji: Mirpeyman Seyyedmohammadidizaj, diplomske naloge</t>
  </si>
  <si>
    <t>Z2-60172</t>
  </si>
  <si>
    <t>Ana Marin</t>
  </si>
  <si>
    <t>Sistem za realizacijo nove mednarodne temperaturne lestvice</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</si>
  <si>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</si>
  <si>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</si>
  <si>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</si>
  <si>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t>
  </si>
  <si>
    <t>Elipsometrični merilnik tankih plasti</t>
  </si>
  <si>
    <t>Spektroskoptični elipsometer (angl. spectroscopic ellipsometer) SpecEL-2000-VIS z dodatkom za analizo plinov Micro GC 3000 A (leto 2008)</t>
  </si>
  <si>
    <t>Oprema je nameščena v čistih prostorih in je pod ustreznimi pogoji dostopna tudi drugim raziskovalnim organizacijam
http://www.fe.uni-lj.si/raziskovanje/oprema/</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</si>
  <si>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</si>
  <si>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</si>
  <si>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</si>
  <si>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</si>
  <si>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Gregor Klančar</t>
  </si>
  <si>
    <t>Raziskovalno okolje za študij naprednih metod v mobilni robotiki</t>
  </si>
  <si>
    <t>Research environment for study of advanced methods in mobile robotics</t>
  </si>
  <si>
    <t>Oprema je v delovnem času (8:00 -16:00) pogosto v uporabi za raziskovalne skupine. Možnost dostopa bi tako bila le v popoldanskih urah oziroma izjemoma po vnaprejšnjem dogovoru. 
http://www.fe.uni-lj.si/raziskovanje/oprema/</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</si>
  <si>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</si>
  <si>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</si>
  <si>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</si>
  <si>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t>
  </si>
  <si>
    <t xml:space="preserve">http://msc.fe.uni-lj.si/Hardware.asp
</t>
  </si>
  <si>
    <t>L2-60153</t>
  </si>
  <si>
    <t>Gregor Klančar, Andrej Zdešar</t>
  </si>
  <si>
    <t>Projekti mladih raziskovalcev</t>
  </si>
  <si>
    <t>MR-ji:  Jakob Baumgartnerš</t>
  </si>
  <si>
    <t>Merilnik učinkovitosti pretvorbe sončnih celic s sončnim simulatorjem</t>
  </si>
  <si>
    <t>Solar Simulator AM1.5</t>
  </si>
  <si>
    <t xml:space="preserve">Merilnik se nahaja v Laboratoriju za fotovoltaiko in optoelektroniko. Za možnost karakterizacijo vzorcev kontaktirajte predstojnika LPVO prof. dr. Marka Topiča. Glede na intenzivno uporabo merilnika za lastne RR potrebe je uporaba možna le v poznih popoldanskih terminih.
http://www.fe.uni-lj.si/raziskovanje/oprema/
</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</si>
  <si>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</si>
  <si>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</si>
  <si>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</si>
  <si>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</si>
  <si>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</si>
  <si>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uporabniku prilagojeno komunikacijo in ambientno inteligenco (LUCAMI), Fakulteza za elektrotehniko, Univerza v Ljubljani. Za uporabo kontaktirajte predstojnika LUCAMI prof. dr. Andreja Koširja. Na voljo izven rednega delovnega časa.
http://www.fe.uni-lj.si/raziskovanje/oprema/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</si>
  <si>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</si>
  <si>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</si>
  <si>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</si>
  <si>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24739, 24740, 24852, 24880</t>
  </si>
  <si>
    <t>http://www.lucami.org/index.php/research/research-equipment/</t>
  </si>
  <si>
    <t>Damijan Miklavčič</t>
  </si>
  <si>
    <t>Visokonapetostni elektroporator z več ločenimi izhodi</t>
  </si>
  <si>
    <t>Highvoltage electroporator with multiple isolated outputs</t>
  </si>
  <si>
    <t>Oprema se nahaja v Laboratoriju  za biokibernetiko FE UL, za dostop je potrebno kontaktirati predstojnika laboratorija prof. Tadeja Kotnika. 
http://www.fe.uni-lj.si/raziskovanje/oprema/</t>
  </si>
  <si>
    <t xml:space="preserve">The equipment is located in the Laboratory of Biocybernetics, Fac. of El. Eng., Univ. of Ljubljana. Contact lab head prof. Tadej Kotnik. </t>
  </si>
  <si>
    <t>Visokonapetostni generator električnih pulzov služi za dovajanje vioskonapetostnih pulzov do 3kV.</t>
  </si>
  <si>
    <t>High voltage generator of electric pulses is used for application of high voltage electric pulses up to 3kV.</t>
  </si>
  <si>
    <t>http://lbk.fe.uni-lj.si/ic/sl/oprema</t>
  </si>
  <si>
    <t>Saša Haberl-Meglič</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</si>
  <si>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</si>
  <si>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</si>
  <si>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</si>
  <si>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
http://www.fe.uni-lj.si/raziskovanje/oprema/</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</si>
  <si>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</si>
  <si>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</si>
  <si>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</si>
  <si>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</si>
  <si>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Razvojno okolje tankoplastne fotovoltaike</t>
  </si>
  <si>
    <t>Thin film PV technology set-up</t>
  </si>
  <si>
    <t xml:space="preserve">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
http://www.fe.uni-lj.si/raziskovanje/oprema/
</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</si>
  <si>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</si>
  <si>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</si>
  <si>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</si>
  <si>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
http://www.fe.uni-lj.si/raziskovanje/oprema/</t>
  </si>
  <si>
    <t>Mikrovalovni vektorski analizator vezij do 67 GHz</t>
  </si>
  <si>
    <t>Vector Network Analyzer up to 67 GHz</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</si>
  <si>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</si>
  <si>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</si>
  <si>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</si>
  <si>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http://lso.fe.uni-lj.si/oprema.php?page=oprema/oprema_ZVA67.html</t>
  </si>
  <si>
    <t>Sistem za hiperspektralno zajemanje slik na mikro in makro nivoju</t>
  </si>
  <si>
    <t>A system for the acquisition of hyperspectral images on micro and macro levels</t>
  </si>
  <si>
    <t>Zajemanje hiperspektralnih slik</t>
  </si>
  <si>
    <t>Acquisition of hyperspectral images</t>
  </si>
  <si>
    <t>https://lit.fe.uni-lj.si/si/raziskave/oprema/HSI/</t>
  </si>
  <si>
    <t>Miran Bürmen, Ana Marin, MR-ji, magistrske naloge</t>
  </si>
  <si>
    <t xml:space="preserve">Benchtop flow cytometer </t>
  </si>
  <si>
    <t>Oprema se nahaja v Laboratoriju  za biokibernetiko FE UL, za dostop je potrebno kontaktirati predstojnika laboratorija prof. Tadeja Kotnika. Uporaba s strani zunanjih RO je možna po predhodnem dogovoru.
http://www.fe.uni-lj.si/raziskovanje/oprema/</t>
  </si>
  <si>
    <t>The equipment is located in the Laboratory of Biocybernetics, Fac. of El. Eng., Univ. of Ljubljana. Contact lab head prof. Tadej Kotnik. It is available to external RO upon request.</t>
  </si>
  <si>
    <t xml:space="preserve">Meritve in analiza morfološko različnih subpopulacij v heterogeni suspenziji celic.  </t>
  </si>
  <si>
    <t>Measurements and analysis of morphologically different subpopulations within a heterogeneous cell suspension.</t>
  </si>
  <si>
    <t>Zala Vidic</t>
  </si>
  <si>
    <t>Tamara Polajžer</t>
  </si>
  <si>
    <t>Anja Blažič</t>
  </si>
  <si>
    <t>Urša Primožič</t>
  </si>
  <si>
    <t>Raziskovalna platforma sodelujočih robotov</t>
  </si>
  <si>
    <t>Robot FANUC CR7iA</t>
  </si>
  <si>
    <t xml:space="preserve">Sodelujoči robot CR7iA ima 6 osi in v bazi integriran senzor navora, ki sproti preračunava sile in navore za vsako os. </t>
  </si>
  <si>
    <t>Collaborative robot CR7iA is a 6-axis robot arm with in base integrated torque sensor which estimate torque and force in each axes.</t>
  </si>
  <si>
    <t>35389,35193, 35201,35202</t>
  </si>
  <si>
    <t>17-MR.R954
17-MR.R938</t>
  </si>
  <si>
    <t>diplomanti, magistranti, mladi raziskovalci, doktorski študentje</t>
  </si>
  <si>
    <t>industrijski projekti</t>
  </si>
  <si>
    <t>Robot Franka Panda</t>
  </si>
  <si>
    <t>Sodelujoči robot Panda ima 7 osi z vgrajenimi senzorji navora. Zaradi senzorjav navora in vodljivosti segmentov je primeren za opravljanje zahtevnejših nalog.</t>
  </si>
  <si>
    <t>Collaborative robot Panda is 7-axis robot which acts like a human arm with his high sensitivity in all seven joints</t>
  </si>
  <si>
    <t>35192,35194, 35199,35200</t>
  </si>
  <si>
    <t>Robot UR5e</t>
  </si>
  <si>
    <t xml:space="preserve">Sodelujoči robot UR5e ima 6 osi in v prijemalu integriran senzor navora. Robot je tudi opremljen z različnimi sodelojočimi prijemali. </t>
  </si>
  <si>
    <t>Collaborative robot UR5e is 6-axis robot with integrated torque sensor in tool flange and equipped with several collaborative grippers.</t>
  </si>
  <si>
    <t>35208,35195, 35203,35204, 35197</t>
  </si>
  <si>
    <t>Robot Yaskawa HC10</t>
  </si>
  <si>
    <t>Sodelujoči robot HC10 ima 6 osi z v oseh vgrajenimi senzorji navora in ima v vrhu robota nosilnost 10 kg.</t>
  </si>
  <si>
    <t>Collaborative robot HC10 is 6-axis robot with integratet joint torque sensor in all axes and with a payload of 10 kg.</t>
  </si>
  <si>
    <t>35390,35196, 35205,35206, 35198</t>
  </si>
  <si>
    <t>P2-0356</t>
  </si>
  <si>
    <t xml:space="preserve">Leopold Herman </t>
  </si>
  <si>
    <t>Strojna in programska oprema za vzpostavitev komunikacije med simulatojem dinamičnih razmer v elektroenergetskem sistemu v realnem času ter zunanjo strojno in programsko opremo</t>
  </si>
  <si>
    <t>GTNETx2 &amp;  GTSYNC RTDS hardware with the corresponding communication protocols</t>
  </si>
  <si>
    <t>Po dogovoru - odvisno od trenutnega poteka razsikav
https://lpee.fe.uni-lj.si/orodja/rtds/</t>
  </si>
  <si>
    <t xml:space="preserve">Oprema omogoča komunikacijsko povezavo v realnem času med RTDS simulatorjem ter zunanjo opremo preko Ethernet povezave skladno z mednarodno uveljavnljenimi komunikacijskimi protokoli. </t>
  </si>
  <si>
    <t>Equipment enables real-time communication between RTDS simulator and phisical external hardware via Ethernet connection, applying internationally used communication protocols.</t>
  </si>
  <si>
    <t>http://lpee.fe.uni-lj.si/orodja/rtds/</t>
  </si>
  <si>
    <t>Research program Electric Power Systems No. P2-0356 (ARIS)</t>
  </si>
  <si>
    <t>Člani LPEE in LEON</t>
  </si>
  <si>
    <t>Jovan Bojkovski</t>
  </si>
  <si>
    <t>Merilni sistem za vzdrževanje visokotemperaturnih celic fiksnih točk</t>
  </si>
  <si>
    <t>Three zone furnace for realization of fixed point cells</t>
  </si>
  <si>
    <t>Inštrument je mogoče uporabiti v okviru prenosa vrednosti primarnega etalona na najvišjem metrološkem nivoju (medlaboratorijska primerjava). Zaradi pogoste uporabe inštrumenta je nujen vnaprejšen dogovor glede časovne uporabe. 
http://www.fe.uni-lj.si/raziskovanje/oprema/</t>
  </si>
  <si>
    <t xml:space="preserve">The instrument can be shared in a scope of transfer of primary standard value at the highest metrological level (interlaboratory comparison). Due to frequent use, the external use of the instrument shall be agreed upon long time in advance. </t>
  </si>
  <si>
    <t>Instrument služi za realizacijo točke strdišča cinka, aluminija, srebra, bakra in evtektičnih zlitin Z njim se prenaša vrednost primarnega etalona temperature na delovne etalone v raziskovalnih inštitucijah in industriji.</t>
  </si>
  <si>
    <t>The instrument serves for realization of freezing point of zinc, aluminium, silver, copper and eutectic fixed points. It is used to disseminate the value of the primary temperature stnadard to the working standards within research institutions and industry.</t>
  </si>
  <si>
    <t>P2-0257</t>
  </si>
  <si>
    <t>Janez Trontelj</t>
  </si>
  <si>
    <t>Poravnalnik mask</t>
  </si>
  <si>
    <t>mask aligner</t>
  </si>
  <si>
    <t>Razvojno okolje se nahaja v Laboratoriju za mikroelektroniko. Za možnost uporabe razvojnega okolja kontaktirajte predstojnika LMFE prof. dr. Janeza Trontlja.
http://www.fe.uni-lj.si/raziskovanje/oprema/</t>
  </si>
  <si>
    <t>Mask aligner is located in Laboratory for Microelectronics. To use the set-up the head of LMFE prof. dr. Janez Trontelj should be contacted.</t>
  </si>
  <si>
    <t>Poravnalnik mask MA BA6 Gen 4 je sistem namenjen raziskovalnim ustanovam, univerzam in vzorčni proizvodnji. Poglavitni poudarek je na fleksibilnosti tako glede postopkov z valovnimi dolžinami 365 in 405 nm v 4 različnih načinih preslikave, od bližinske do vakuumske.</t>
  </si>
  <si>
    <t>Mask aligner MA BA6 Gen 4 is a system designed for research institutions, universities and sample production. The main emphasis is on flexibility both in procedures with wavelengths 365nm  and 405 nm in 4 different modes of mapping, from proximity to vacuum.</t>
  </si>
  <si>
    <t>http://lmfe.fe.uni-lj.si/o-nas/oprema/</t>
  </si>
  <si>
    <t>LMFE</t>
  </si>
  <si>
    <t>Merilni sistem za merjenje, razvoj in analizo visoko napetostnih pulznih generatorjev - elektroporatorjev</t>
  </si>
  <si>
    <t>Measuring system for measuring, development and analysis of high voltage pulse generators - electroporators</t>
  </si>
  <si>
    <t>Sistem omogoča merjenje časovnih potekov toka in napetosti pulzov in spremljanje sprememb pasivnih električnih lastnosti bioloških bremen. Prav tako vsebuje tudi precizni zakasnilni digitalin generator pulzov in  6kV  generator, ki ju uporabljamo pri razvoju novih elektroporatorjev.</t>
  </si>
  <si>
    <t>The system enables measurement of current flows and pulse voltage and monitoring changes in passive electrical properties of biological loads. It also contains precise delayed digitaline pulse generator and a 6kV generator, which are used in the development of new electroporators.</t>
  </si>
  <si>
    <t>35553, 35554, 35555, 35556, 35557, 35558, 35559, 35560, 35561, 35562, 35563, 35564, 35565</t>
  </si>
  <si>
    <t>Matej Reberšek</t>
  </si>
  <si>
    <t>Sistem za fluorescenčno mikroskopijo</t>
  </si>
  <si>
    <t>System for fluorescence microscopy</t>
  </si>
  <si>
    <t>Sistem omogoča spremljanje procesov v živih celicah in znotrajceličnih strukturah, pa tudi na ravni tkiv. Fluorescenčni označevalci omogočajo visok kontrast, visoko specifičnost in občutljivost ter minimalno invazivnost, zaradi katere lahko spremljamo procese v živih celicah (brez fiksiranja).</t>
  </si>
  <si>
    <t>The system allows to monitor processes in living cells and intracellular structures, as well as at tissue level. The fluorescent markers provide high contrast, high specificity and sensitivity, and minimal invasiveness, allowing the monitoring of processes in living cells (without fixation).</t>
  </si>
  <si>
    <t>Tina Cimperman, Tamara Polajžer, Matej Reberšek</t>
  </si>
  <si>
    <t>Tina Batista Napotnik</t>
  </si>
  <si>
    <t>ERC StG "REINCARNATION"</t>
  </si>
  <si>
    <t>Jernej Jurič</t>
  </si>
  <si>
    <t>Raziskovalna oprema za podporo sodelujoče robotike v Industriji 4.0</t>
  </si>
  <si>
    <t>Upgrade of Optotrak Certus and collaborative robotics sensor bundle</t>
  </si>
  <si>
    <t>Dodatna Optotrak kamera omogoča merjenja rotacij objektov, senzorji pa nadgrajujejo našo serijo sodelujočih robotov.</t>
  </si>
  <si>
    <t>An additional Optotrak camera enables measurements of object rotations, and the sensors upgrade our series of collaborative robots.</t>
  </si>
  <si>
    <t>36521-36525,36527-36533,36536-36538,24637/1,35192/1,35208/1</t>
  </si>
  <si>
    <t>Boštjan Blažič</t>
  </si>
  <si>
    <t>Multifunkcijski analizator kakovosti napetosti (merilni inštrument) za nizko- in srednje-napetostna električna omrežja Siemos PQ II</t>
  </si>
  <si>
    <t>Siemos PQ II Power Quality Analyser</t>
  </si>
  <si>
    <t>Po dogovoru - odvisno od trenutnega poteka razsikav
http://leon.fe.uni-lj.si/oprema/</t>
  </si>
  <si>
    <t>Ta oprema je namenjena merjenju in analizi kakovosti napetosti v nizko- in srednje-napetostnih električnih omrežjih</t>
  </si>
  <si>
    <t>This equipment is intended for measuring and analyzing voltage quality in low- and medium-voltage electrical networks.</t>
  </si>
  <si>
    <t>https://fe.uni-lj.si/o-fakulteti/katedre-in-laboratoriji/laboratorij-za-elektricna-omrezja-in-naprave/storitve/</t>
  </si>
  <si>
    <t>Dr. in mag. naloge</t>
  </si>
  <si>
    <t>doc. dr. Leopold Herman</t>
  </si>
  <si>
    <t>Miran Burmen</t>
  </si>
  <si>
    <t>Optični sistem za digitalno holografsko mikroskopijo in določanje optičnih lastnosti sipajočih medijev</t>
  </si>
  <si>
    <t>A digital holographic microscopy system and a system for measuring the optical properties of scattering media</t>
  </si>
  <si>
    <t>Po dogovoru - odvisno od trenutnega poteka razsikav.
https://lst.fe.uni-lj.si/equipment/p19-146/</t>
  </si>
  <si>
    <t>37472, 37474-85, 37487-91</t>
  </si>
  <si>
    <t>https://lst.fe.uni-lj.si/equipment/p19-146</t>
  </si>
  <si>
    <t>Miran Bürmen</t>
  </si>
  <si>
    <t>Igor Pušnik</t>
  </si>
  <si>
    <t>Mikrobolometerska termovizijska kamera</t>
  </si>
  <si>
    <t>Microbolometer thermal imaging camera</t>
  </si>
  <si>
    <t>Zaradi pogoste uporabe inštrumenta je nujen vnaprejšen dogovor glede časovne uporabe. Cena uporabe se oblikuje na podlagi ur delovanja ter ekspertnih ur upravljalca instrumenta s strani skrbnika opreme. http://www.fe.uni-lj.si/raziskovanje/oprema/</t>
  </si>
  <si>
    <t>Due to the frequent use of the instrument, prior agreement regarding the time of use is necessary. The price of use is formed based on the hours of operation and expert hours of the instrument operator by the equipment administrator. http://www.fe.uni-lj.si/raziskovanje/oprema/</t>
  </si>
  <si>
    <t>Oprema omogoča vrsto meritev na področju tehniške diagnosti, predvsem pa raziskav pri merjenju temperatur in temperaturnih razlik v raziskovalne namene (npr. v medicini, veterini, psihofiziologiji, farmaciji, elektroniki, itd.)</t>
  </si>
  <si>
    <t>The equipment enables a variety of measurements in the field of technical diagnostics, especially research in measuring temperatures and temperature differences for research purposes (e.g. in medicine, veterinary medicine, psychophysiology, pharmacy, electronics, etc.)</t>
  </si>
  <si>
    <t>http://lmk.si/raziskave/merilna-oprema-laboratorija/</t>
  </si>
  <si>
    <t>Igor Pušnik; Gregor Geršak</t>
  </si>
  <si>
    <t>80%: 20%</t>
  </si>
  <si>
    <t>Sistem za proučevanje sprememb v izražanju genov in celične smrti po elektroporaciji</t>
  </si>
  <si>
    <t>System for analysis of gene expression and cell death after electroporation</t>
  </si>
  <si>
    <t>Sistem tvorita podsistem za generiranje in spremljanje elektroporacije z ns pulzi (generator, elektrode/komora, dva tokovna transformatorja, osciloskop s tokovnimi in napetostnimi sondami) ter podsistem za molekularno-biološko analizo celičnih vzorcev po elektroporaciji (ciklični termostat za qPCR, mikrovolumski spektrofotometer, sistem za elektroforezno ločevanje in slikanje, čitalec mikrotitrskih plošč).</t>
  </si>
  <si>
    <t>The system consists of a subsystem for generation and monitoring of ns-pulse electroporation (generator, electrodes/chamber, two current transformers, oscilloscope with current and voltage probes) and a subsystem for molecular-biological analysis of cell samples after electroporation (cyclic thermostat for qPCR, µ-volume spectrophotometer, electrophoretic separation and imaging system, microplate reader).</t>
  </si>
  <si>
    <t>37610, 37611, 37627, 37628, 37629, 37599</t>
  </si>
  <si>
    <t>Tina Cimperman, Tamara Polajžer, Urša Primožič</t>
  </si>
  <si>
    <t>Zala Vidic, Anja Blažič</t>
  </si>
  <si>
    <t>Tadeja Snedec (UL MF)</t>
  </si>
  <si>
    <t>Naprava za nanos tankih plasti</t>
  </si>
  <si>
    <t>Thin-film deposition tool</t>
  </si>
  <si>
    <t>Naprava se nahaja v Laboratoriju za fotovoltaiko in optoelektroniko. Za možnost uporabe razvojnega okolja kontaktirajte predstojnika LPVO prof. dr. Marka Topiča. Glede na intenzivno uporabo razvojnega okolja za lastne RR potrebe je uporaba možna le v poznih popoldanskih terminih.
http://www.fe.uni-lj.si/raziskovanje/oprema/</t>
  </si>
  <si>
    <t>The device is located in the Laboratory of Photovoltaics and Optoelectronics. For the possibility of using the development environment, please contact the head of the LPVO, Prof. Dr. Marko Topič. Given the intensive use of the development environment for our own R&amp;D needs, use is only possible in the late afternoon hours.</t>
  </si>
  <si>
    <t>Naprava za termično enoslojno depozicijo za nanos tankih plasti</t>
  </si>
  <si>
    <t>Thermal atomic layer deposition tool for thin-film deposition</t>
  </si>
  <si>
    <t>člani LPVO</t>
  </si>
  <si>
    <t>Oprema za izboljšanje in kontrolo kvalitete v laboratorijih za elektroporacijo</t>
  </si>
  <si>
    <t>Equipment for quality improvement and control in electroporation laboratories</t>
  </si>
  <si>
    <t>Oprema pomeni nadgradnjo (CO2 inkubatorji, mikrobiološka zaščitna komora) oz. dopolnitev (stresalni inkubator, sistem za mešanje in gretje vzorcev, sistem za hlajenje vzorcev, vakuumski zbiralnik, mini centrifuga) raziskovalne opreme z namenom izboljšanja in kontrole kvalitete eksperimentalnega dela in z njim pridobljenih rezultatov.</t>
  </si>
  <si>
    <t>The equipment upgrades (CO2 incubators, microbiological safety chamber) and complements (incubator shaker, thermoshaker, cooling system, vacuum manifold, mini centrifuge) our research equipment, allowing for quality improvement and control of our experimental work and the acquired results.</t>
  </si>
  <si>
    <t>38054, 38058, 38069, 38057, 38420-38425, 38444</t>
  </si>
  <si>
    <t>2,4,6</t>
  </si>
  <si>
    <t>1,2,4,7</t>
  </si>
  <si>
    <t>2,3,5</t>
  </si>
  <si>
    <t>Klara Bulc Rozman</t>
  </si>
  <si>
    <t xml:space="preserve">Raziskovalna oprema za sodelujočo robotiko in prototipiranje v Industriji 4.0 </t>
  </si>
  <si>
    <t>Research equipment for collaborative robotics in Industry 4.0</t>
  </si>
  <si>
    <t>Robot UR5e z menjalnikom orodij ter SICK paleto senzorjev v CRC, medtem ko Fanuc rezkar nudi dobre možnosti protipiranja.</t>
  </si>
  <si>
    <t>The UR5e robot with a tool changer and the SICK range of sensors completes the CRC, while the Fanuc milling machine offers good anti-cutting options.</t>
  </si>
  <si>
    <t>38083-38095, 38213-38220</t>
  </si>
  <si>
    <t>P2-0425</t>
  </si>
  <si>
    <t>Andrej Kos</t>
  </si>
  <si>
    <t>Napredna informacijsko-komunikacijska infrastruktura za komunikacijo in estimacijo položaja oseb in mobilnih sistemov v prostoru</t>
  </si>
  <si>
    <t>Advanced information and communication infrastructure for communication and estimation of the position of people and mobile systems in space</t>
  </si>
  <si>
    <t>Merilno testni sistem Spirent, ki omogoča sintezo in analizo prometa in mnogih komunikacijskih protokolov. Jedrno omrežje 5G z integracijo radijskega dela. Z drugimi komponentami IKT prestavlja celovit IKT testno merilni sistem.</t>
  </si>
  <si>
    <t>Spirent measurement test system, which enables the synthesis and analysis of traffic and numerous communication protocols. 5G core network with radio integration. Together with other ICT components, it represents a comprehensive ICT test measurement system.</t>
  </si>
  <si>
    <t>Merilno-testni sistem Spirent z integriranim 5G jedrnim omrežjem in radijskim delom omogoča sintezo, analizo komunikacijskega prometa, testiranje protokolov ter celovito preverjanje delovanja IKT rešitev v 5G in drugih omrežnih okoljih.</t>
  </si>
  <si>
    <t>The measurement and test system Spirent with integrated 5G core network and radio access part enables synthesis and analysis of communication traffic, protocol testing, as well as comprehensive verification of the operation of ICT solutions in 5G and other network environments.</t>
  </si>
  <si>
    <t>38177, 38194</t>
  </si>
  <si>
    <t xml:space="preserve">https://ltfe.org/testcenter/ </t>
  </si>
  <si>
    <t xml:space="preserve">P2-0219 (B) </t>
  </si>
  <si>
    <t>Oprema za analizo velikih količin podatkov z metodami globokega strojnega učenja</t>
  </si>
  <si>
    <t>Large data analysis equipment with deep machine learning methods (DL-Platform)</t>
  </si>
  <si>
    <t>Dostop do opreme je mogoč izključno po predhodnem dogovoru in v času, ko oprema ni zasedena z izvajanjem tekočih raziskav.</t>
  </si>
  <si>
    <t>Analiza velike količine podatkov z metodami globokega učenja.na zmogljivem sistemu z Nvidia A100 grafičnimi procesnimi enotami.</t>
  </si>
  <si>
    <t>Analysis of large datasets with deep machine learning methods on high-performance computing system with Nvidia A100 Tensor Core GPUs.</t>
  </si>
  <si>
    <t>https://lit.fe.uni-lj.si/si/research/equipment/DL-Platform/</t>
  </si>
  <si>
    <t>J2-50067</t>
  </si>
  <si>
    <t>Tomaž Vrtovec</t>
  </si>
  <si>
    <t xml:space="preserve">P2-0232 </t>
  </si>
  <si>
    <t>Žiga Špiclin, Žiga Bizjak, Tomaž Vrtovec, Miran Bũrmen, MR-ji, magistrske naloge</t>
  </si>
  <si>
    <t>J2-60042</t>
  </si>
  <si>
    <t>Boštjan Likar</t>
  </si>
  <si>
    <t>Tadej Kotnik</t>
  </si>
  <si>
    <t>Superločljivostni mikroskop z dvojno-iterativno strukturirano osvetlitvijo (SIM²)</t>
  </si>
  <si>
    <t>Super-resolution microscope with dual-iterative structured illumination (SIM²)</t>
  </si>
  <si>
    <t>Mikroskop omogoča spremljanje znotrajceličnih procesov pri ločljivostih do 60 nm (SIM², tudi v živih celicah) oziroma do 20 nm (SMLM). Različni pristopi SMLM (PALM, dSTORM, PAINT) omogočajo tudi natančno lociranje posameznih večjih molekul znotraj celice.</t>
  </si>
  <si>
    <t>The microscope allows to monitor intracellular processes at resolutions down to 60 nm with SIM² (also in living cells) and to 20 nm with SMLM. The SMLM approaches (PALM, dSTORM, PAINT) also allow to precisely locate individual large molecules within the cell.</t>
  </si>
  <si>
    <t>P2-0250</t>
  </si>
  <si>
    <t>Klemen Grm</t>
  </si>
  <si>
    <t>Lambda Hyperplane 2U</t>
  </si>
  <si>
    <t>Accessing the equipment is possible only through agreement with the administrator during periods, when the equipment is not being used for other research.</t>
  </si>
  <si>
    <t>Raziskave na področju strojnega učenja in druga računska opravila, ki jih je mogoče masovno paralelizirati preko CPU in/ali GPU enot.</t>
  </si>
  <si>
    <t>Machine learning research and other compute-intensive tasks that are massively parallelizable over CPU and/or GPU loads.</t>
  </si>
  <si>
    <t>https://lmi.fe.uni-lj.si/en/racunski-streznik-lambda-hyperplane-2u/</t>
  </si>
  <si>
    <t>J2-50069</t>
  </si>
  <si>
    <t>Vitomir Štruc</t>
  </si>
  <si>
    <t>Domen Hudoklin</t>
  </si>
  <si>
    <t>Nova generacija nacionalnega etalona za vlažnost</t>
  </si>
  <si>
    <t>The new generation of the national humidity standard.</t>
  </si>
  <si>
    <t>Access to the equipment is possible exclusively by prior arrangement and at times when the equipment is not occupied with ongoing research.</t>
  </si>
  <si>
    <t>Uporaba v raziskovalne namene ter za razvoj in vzdrževanje nacionalnega etalona.</t>
  </si>
  <si>
    <t>Use for research purposes and for the development and maintenance of the national standard.</t>
  </si>
  <si>
    <t>38587,38915,3923,38924</t>
  </si>
  <si>
    <t>Rafael Mihalič</t>
  </si>
  <si>
    <t>06168</t>
  </si>
  <si>
    <t>Ojačevalnik za uporabo v digitalnih simulacijah v realnem času</t>
  </si>
  <si>
    <t>Amplifier for use in real-time digital simulations</t>
  </si>
  <si>
    <t>Kontakt s predstojnikom laboratorija LPEE na UL, FE, oprema je prenosna.</t>
  </si>
  <si>
    <t>Contact the head of the LPEE laboratory at UL, FE, the equipment is portable.</t>
  </si>
  <si>
    <t>Oprema ustreza vsem zahtevanim tehničnim specifikacijam, ki ji jih narekuje HIL preizkušanje s simulatorjem RTDS. Mere izdelka omogočajoenostaven prenos naprave.</t>
  </si>
  <si>
    <t>The equipment meets all the required technical specifications reqired for HIL testing with the RTDS simulator. The dimensions of the productmake it easy to transport the device.</t>
  </si>
  <si>
    <t>https://lpee.fe.uni-lj.si/orodja/oprema/</t>
  </si>
  <si>
    <t>mladi raziskovalci, doktorski študentje</t>
  </si>
  <si>
    <t>Strojna in programska oprema Typhoon HIL za izvajanje simulacij elektroenergetskega sistema v realnem času</t>
  </si>
  <si>
    <t>Hardware and software Typhoon HIL equipment for conducting power system simulations in real time</t>
  </si>
  <si>
    <t>Oprema je prenosljiva, zato je mogoča izposoja. Za izposojo se je potrebno obrniti na kontatko osebo.</t>
  </si>
  <si>
    <t>The equipment is portable, therefore it is available for borrowing. To borrow it, you need to contact the contact person.</t>
  </si>
  <si>
    <t>Izvajanje simulacij s področja elektroenergetike v realnem času.</t>
  </si>
  <si>
    <t>Conducting simulations in the field of power engineering in real time.</t>
  </si>
  <si>
    <t>Člani LEON</t>
  </si>
  <si>
    <t>Diplomske/magistrske naloge v sodelovanju z industrijo</t>
  </si>
  <si>
    <t>diplomanti, magistranti</t>
  </si>
  <si>
    <t>06857</t>
  </si>
  <si>
    <t>Skalabilen strežnik za shranjevanje velikih količin občutljivih medicinskih podatkov</t>
  </si>
  <si>
    <t>High Performance, High Capacity Scalable Storage System for Sensitive Medical Data</t>
  </si>
  <si>
    <t>Dostop do opreme je mogoč izključno po predhodnem dogovoru in v času, ko oprema ni zasedena z izvajanjem tekočih raziskav. https://lit.fe.uni-lj.si/si/raziskave/oprema/NAS/</t>
  </si>
  <si>
    <t>As agreed upon requests - depends on the free storage capacity.</t>
  </si>
  <si>
    <t>Shranjevanje velikih količin občutljivh medicinskih podatkov.</t>
  </si>
  <si>
    <t>High-capacity storage for sensitive medical data.</t>
  </si>
  <si>
    <t>38939,38963,38971,38938</t>
  </si>
  <si>
    <t>https://lit.fe.uni-lj.si/si/raziskave/oprema/NAS/</t>
  </si>
  <si>
    <t>J2-4453</t>
  </si>
  <si>
    <t xml:space="preserve">J2-50067 </t>
  </si>
  <si>
    <t>07134</t>
  </si>
  <si>
    <t>Raziskovalna oprema za sodelujočo robotiko v agro robotiki</t>
  </si>
  <si>
    <t>Research equipment for collaborative robotics in agro robotics</t>
  </si>
  <si>
    <t>4. prostostna stopnja Fanuc omogoča dodatne možnosti prototipiranja, robot SCARA, delta in mobilna platforma MiR pa zaradi svojih različnih konfiguracij doponjujejo paleto ostalih robotov.</t>
  </si>
  <si>
    <t>The 4th degree of freedom of Fanuc enables additional prototyping possibilities, while the SCARA robot, delta and the MiR mobile platform complement the range of other robots due to their different configurations.</t>
  </si>
  <si>
    <t>38671,38672,38751,38754,38217,38841-46, 38767-38768,38755-38766</t>
  </si>
  <si>
    <t>04383</t>
  </si>
  <si>
    <t>Namenska mokra postaja za kemijsko procesiranje substratov</t>
  </si>
  <si>
    <t>Dedicated wet station for chemical processing of substrates</t>
  </si>
  <si>
    <t>Oprema se uporablja za kemijska čiščenja in spiranja vzorcev v postopkih izdelave polprevodniških elementov, ki zahtevajo uporabo čistih površin, kot je na primer pred izvajanjem visokotemperaturnih, plazemskih in ostalih tehnoloških procesov. Naprava vsebuje izplakovalnik za hitro odstranjevanje čistoč (ang. QDR) in kontrolno enoto z merilnikom upornosti vode, ki omogoča avtomatsko in kontrolirano čiščenje vzorcev. Izplakovalnik omogoča istočasno očistiti 25 silicijevih ploščic velikosti 100 mm v standardni nosilcih.</t>
  </si>
  <si>
    <t>The equipment is used for chemical cleaning and rinsing of samples in the manufacturing processes of semiconductor elements, which require the use of clean surfaces, such as, for e.g., before the implementation of high-temperature, plasma and other technological processes. The device contains a rinser for quick removal of impurities (QDR) and a control unit with a water resistance meter, which enables automatic and controlled cleaning of samples. The rinser allows simultaneous cleaning of 25 100 mm silicon wafers in standard wafer carrier.</t>
  </si>
  <si>
    <t>http://lmse.fe.uni-lj.si/activities/arrs.shtml</t>
  </si>
  <si>
    <t>Matevž Pogačnik</t>
  </si>
  <si>
    <t>Multimedijski 4K HDR avdio-video produkcijski sistem za analizo, merjenje in razvoj arhitektur z uporabo IP standardov SMPTE 2110, NDI in Dante, z porazdeljenim obdelovanjem in upodabljanjem multimedijskih vsebin, modularno zgradbo ter podporo za souporabo obstoječih rešitev</t>
  </si>
  <si>
    <t>Multimedia 4K HDR audio-video production system for analysis, measurement and architecture development using IP standards SMPTE 2110, NDI and Dante, with distributed processing and rendering of multimedia content, modular architecture and support for sharing of existing solutions</t>
  </si>
  <si>
    <t xml:space="preserve">Naprava se nahaja v Laboratoriju za multimedijo. Za možnosti uporabe kontaktirajte predstojnika prof. dr. Matevž Pogačnik. </t>
  </si>
  <si>
    <t xml:space="preserve">The device is located in the Laboratory for multimedia. For possibilities of use, please contact the chair prof. dr. Matevž Pogačnik. </t>
  </si>
  <si>
    <t>Glavni namen opreme je analiza, merjenje in razvoj produkcijskih in prenosnih verig na področju multimedije. Usklajena je z razvojnimi strategijami EU, saj prispeva k prehodu s centraliziranih na decentralizirane sisteme in k sprejetju infrastrukture All-IP za stroškovno učinkovitejše in naprednejše produkcijske sisteme. Poleg tega oprema podpira raziskave o rešitvah za dostopnost za uporabnike s senzoričnimi okvarami in spodbuja ustvarjanje večpredstavnostnih vsebin v dostopnih formatih.</t>
  </si>
  <si>
    <t xml:space="preserve"> The primary purpose of the equipment is the analysis, measurement, and development of production and transmission chains in the multimedia domain. It aligns with EU development strategies, contributing to the transition from centralized to decentralized systems and the adoption of All-IP infrastructure for more cost-effective and advanced production systems. Additionally, the equipment supports research on accessibility solutions for users with sensory impairments, promoting the creation of multimedia content in accessible formats.</t>
  </si>
  <si>
    <t>39109, 39102, 39037</t>
  </si>
  <si>
    <t>https://lmmfe.org/MM_testni_center</t>
  </si>
  <si>
    <t>diplomanti, magistranti, doktorski študentje,  drugi člani LMMFE</t>
  </si>
  <si>
    <t>laboratorijske vaje, magistrske in doktorske naloge, diplomske naloge</t>
  </si>
  <si>
    <t>Klemen Pečnik, Matevž Pogačnik</t>
  </si>
  <si>
    <t>Napredne tehnologije in sistemi za odporne in kibernetsko varne komunikacije v kritični infrastrukturi</t>
  </si>
  <si>
    <t>Advanced technologies and systems for resilient and cyber-secure critical infrastructure communications</t>
  </si>
  <si>
    <t xml:space="preserve">Naprava se nahaja v Laboratoriju za telekomunikacije. Za možnosti uporabe kontaktirajte predstojnika prof. dr. Andrej Kos. </t>
  </si>
  <si>
    <t xml:space="preserve">The device is located in the Laboratory for telecomunications. For possibilities of use, please contact the chair prof. dr. Andrej Kos. </t>
  </si>
  <si>
    <t>Raziskovalna oprema podpira znanstveni in tehnološki razvoj ter testiranje komunikacijskih tehnologij v kritičnih sektorjih. Združuje mobilno omrežje 5GC/EPS s heterogenim dostopovnim omrežjem na kopnem, v zraku in na satelitu, vključno s podporo za različne pasove 5G (mmWave). Omogoča raziskave zasebnih komunikacijskih omrežij v kritični infrastrukturi, razvoj algoritmov za neprekinjeno komunikacijo ter obravnavo kibernetske varnosti. Oprema podpira raziskovalni program za decentralizacijo digitalizacije industrije in pametnih mest, osredotočen na tehnologije 5G/6G. Cilji vključujejo javno varnost, industrijo 4.0 in kibernetsko varnost, usklajeni s strateškim načrtom Evropske unije. Prispeva k širši digitalizaciji ter poudarja vključevanje deležnikov in so-razvoj tehnoloških rešitev v skladu z uporabniškimi zahtevami.</t>
  </si>
  <si>
    <t>Research equipment supports the scientific and technological development and testing of communication technologies in critical sectors. Combines a 5GC/EPS mobile network with a heterogeneous terrestrial, airborne and satellite access network, including support for different 5G bands (mmWave). Enables research on private communication networks in critical infrastructure, the development of algorithms for continuous communication and the treatment of cyber security. The equipment supports a research programme for the decentralisation of the digitalisation of industry and smart cities, focusing on 5G/6G technologies. The objectives include public safety, Industry 4.0 and cyber security, aligned with the European Union's Strategic Plan. It contributes to broader digitisation and emphasises stakeholder involvement and co-development of technological solutions in line with user requirements.</t>
  </si>
  <si>
    <t>38872, 38919</t>
  </si>
  <si>
    <t>Andrej Kos, Urban Sedlar, Matevž Pustišek, Janez Bešter</t>
  </si>
  <si>
    <t>Marko Jošt</t>
  </si>
  <si>
    <t>Sistem za mikroobdelavo tankih plasti</t>
  </si>
  <si>
    <t>System for microstructuring of thin-films</t>
  </si>
  <si>
    <t>Za dostop do opreme in njeno uporabo se je potrebno dogovoriti s kontaktno osebo: Marko Jošt (marko.jost@fe.uni-lj.si, 014768846).</t>
  </si>
  <si>
    <t>To access and use the equipment the interested person should contact the responsible person: Marko Jošt (marko.jost@fe.uni-lj.si, 014768846).</t>
  </si>
  <si>
    <t>Obdelava tankih plasti z lasersko ablacijo, npr. za izdelavo tankoplastnih fotovoltaičnih minimodulov. Obdelava se izvaja v dušikovi komori z rokavicami z laserskim žarkom valovnih dolžin 532 in 1064 nm. Merjenje spektra in kvantnega izplena fotoluminiscence in elektroluminiscence v območju med 550 in 1050 nm z vzbujalno valovno dolžino 532 nm.</t>
  </si>
  <si>
    <t>Thin-film processing with laser ablation, e.g. for fabircation of thin-film photovoltaic minimodules. The patterning is performed inside a glovebox with laser wavelengths of 532 and 1064 nm. Spectral and quantum yield measurements of photo- and electroluminescence in the wavelength range from 550 to 1050 nm with the excitation wavelength of 532 nm.</t>
  </si>
  <si>
    <t>39092, 39112</t>
  </si>
  <si>
    <t>1.3. Jedkanje</t>
  </si>
  <si>
    <t>1.3.3. Laser</t>
  </si>
  <si>
    <t>Člani laboratorija LPVO</t>
  </si>
  <si>
    <t>Janez Krč</t>
  </si>
  <si>
    <t>Sistem za karakterizacijo fotonskih integriranih vezij</t>
  </si>
  <si>
    <t>System for characterization of photonic integrated circuits</t>
  </si>
  <si>
    <t>Zunanji uporabnik vzpostavi kontakt z odgovorno osebo: Janez Krč (janez.krc@fe.uni-lj.si. 01 4768 843). Odgovorna oseba ga seznani s postopkom, pravili uporabe opreme ter plačilom. Presodita, če je oprema ustrezna za načrtovane meritve. Nato odgovorna oseba poveže uporabnika s skrbnikom in upravljalcem opreme (Andraž Debevc). Določimo možen termin uporabe.</t>
  </si>
  <si>
    <t>The external user shall contact the responsible person: Janez Krč (janez.krc@fe.uni-lj.si. 01 4768 843). The responsible person gives additional information on the equipment. They check the suitability of the equipment for the intended measurements. The responsible person informs the user about the procedure and rules of the use and terms of payment. The responsible person then puts the user in touch with the equipment manager (Andraž Debevc). They set a possible date for use.</t>
  </si>
  <si>
    <t>Oprema je namenjena za optično in električno karakterizacija fotonskih integriranih gradnikov in raznovrstnih fotonskih integriranih vezij. Dovod in odvod svetlobe do čipa je izveden preko niza enorodovnih optičnih vlaken. Električno kontaktiranje je izvedeno preko polja namenskih igel. Laserski vir (Santec TSL 570-P, 1480 - 1640 nm), merilnik optične moči (Santec MPM-211-04-F), optični spektralni analizator (Yokogawa AQ6370D), analizator polarizacije (Keysight N7781C), avt. merilni sistem s programskoo opremo (MLP SD100) in ostala dodatna oprema.</t>
  </si>
  <si>
    <t>Optical and electrical characterisation of integrated photonic components and various photonic integrated circuits. Light input and output to the chip via a single mode optical fibre array. Electrical contacting via a dedicated needle array. Laser source (Santec TSL 570-P, 1480 - 1640 nm), optical power meter (Santec MPM-211-04-F), optical spectrum analyser (Yokogawa AQ6370D), polarisation analyser (Keysight N7781C), auto-measurement system with software (MLP SD100) and other accessories.</t>
  </si>
  <si>
    <t>38942,3894,39840,38941,38850,38944</t>
  </si>
  <si>
    <t>4. Meritve in analiza vzorcev</t>
  </si>
  <si>
    <t>4.4. Laser</t>
  </si>
  <si>
    <t>4.4.1. Karakterizacija</t>
  </si>
  <si>
    <t>PE11 - Inženirstvo materialov (Materials Engineering)</t>
  </si>
  <si>
    <t>P2-0258</t>
  </si>
  <si>
    <t>Danijel Vončina</t>
  </si>
  <si>
    <t>Oprema za razvoj in testiranje naprednih pretvorniških sistemov na osnovi Wide-Band Gap (WBG) tehnologije</t>
  </si>
  <si>
    <t>Equipment for the development and testing of advanced converter systems based on Wide-Band Gap (WBG) technology</t>
  </si>
  <si>
    <t>Zunanji uporabniki morajo predložiti vlogo za dostop odgovorni osebi (Danijel Vončina: voncina@fe.uni-lj.si, Klemen Drobnič: Klemen.Drobnic@fe.uni-lj.si). Pred uporabo morajo vsi uporabniki uspešno zaključiti kratko usposabljanje.
Uporaba mora biti vedno pod nadzorom laboratorijskega osebja.</t>
  </si>
  <si>
    <t>External users should contact the responsible person with their request for access (Danijel Vončina: voncina@fe.uni-lj.si, Klemen Drobnič: Klemen.Drobnic@fe.uni-lj.si). All users should complete a short training course before gaining access. Use should always be under the supervision of laboratory staff.</t>
  </si>
  <si>
    <t>Sistem Speedgoat performance real-time machine (SPRTM): Hitro prototipiranje krmilnih sistemov (Rapid Control Prototyping).
- Simulacija strojne opreme v zanki (Hardware-in-the-Loop, HIL).
- Testiranje in validacija v realnem času.
- Obdelava signalov in komunikacija.
- Poučevanje in raziskave.</t>
  </si>
  <si>
    <t>The Speedgoat Performance real-time target machine (SPRTM): Rapid Control Prototyping..
- Hardware-in-the-Loop (HIL) Simulation.
- Real-Time Testing and Validation.
- Signal Processing and Communications.
- Teaching and Research.</t>
  </si>
  <si>
    <t>38819,3882,38821,38822,38823,38824-38829,38831</t>
  </si>
  <si>
    <t>http://lrtme.fe.uni-lj.si/lrtme/slo/projekti/oprema.html</t>
  </si>
  <si>
    <t xml:space="preserve">Andrej Kos </t>
  </si>
  <si>
    <t>Programska in strojna oprema za virtualizacijo omrežnih funkcij</t>
  </si>
  <si>
    <t>Software and hardware for virtualising network functions</t>
  </si>
  <si>
    <t>Zmogljiva infrastruktura za razvoj in testiranje AI aplikacij. Vvisoko zmogljivi strežniki z AI pospeševalniki ter dostop do predpripravljenih AI aplikacij in razvojno-testnega okolja.
Predpripravljene AI aplikacije vključujejo:
- lokalne jezikovne modele (LLaMA, DeepSeek, Mixtral) za zasebno obdelavo podatkov
- generativno AI za slike, video in 3D objekte (Fooocus, ComfyUI, Hunyuan, SDXL, Flux)
- orodja za kibernetsko varnost (Hashcat, JtR, OpenCTI, CAPEv2 Sandbox, CyberLab)
Razvojno okolje omogoča direkten dostop do GPU in CUDA v izoliranih zabojnikih ter vključuje Anaconda, JupyterLab in Portainer za enostavno upravljanje z Dockerjem.
Tehnične lastnosti:
- 265+ virtualnih CPU jeder (AMD Zen 4)
- 60.000+ CUDA jeder, 1.824 Tensor jeder
- 1.500+ GB RAM, 320+ GB VRAM
-4x Nvidia H100 (NVLink 4.0), 4x Nvidia L4</t>
  </si>
  <si>
    <t>Powerful infrastructure for developing and testing AI applications. We are equipped with high-performance servers with AI accelerators and provide access to pre-built AI applications and a development and testing environment.
Pre-built AI applications include:
- Local language models (LLaMA, DeepSeek, Mixtral) for private data processing,
- generative AI for images, video and 3D objects (Fooocus, ComfyUI, Hunyuan, SDXL, Flux),
- cyber security tools (Hashcat, JtR, OpenCTI, CAPEv2 Sandbox, CyberLab).
The development environment provides direct access to GPUs and CUDA in isolated containers and includes Anaconda, JupyterLab and Portainer for easy Docker management.
Technical features:
- 265+ virtual CPU cores (AMD Zen 4),
- 60,000+ CUDA cores, 1,824 Tensor cores,
- 1,500+ GB RAM, 320+ GB STORAGE,
- 4x Nvidia H100 (NVLink 4.0), 4x Nvidia L4.</t>
  </si>
  <si>
    <t>6.1.</t>
  </si>
  <si>
    <t>6.1.1.</t>
  </si>
  <si>
    <t xml:space="preserve">Damijan Miklavčič </t>
  </si>
  <si>
    <t>Naprava za brez kontaktno permeabilizacijo celične membrane s pulzirajočim elektromagnetnim poljem</t>
  </si>
  <si>
    <t>Device for non-contact permeabilization of cell membranes with a pulsed electromagnetic field</t>
  </si>
  <si>
    <t>Naprava omogoča vzpostavitev pulzirajočega magnetnega polja intezitete 2 T pri ponavljalni frekvenci pulzov v razponu od 1 do 160 Hz.Naprava ima 4 kanale in možnost dovajanja 6 različnih sekvenc trajanja od 1 s do 10 min. Naprava je opremljena z dvema okroglimaaplikatorjema premera 12 in 16 cm. Aplikator z manjšim premerom je zasnovan za izvajanje specifičnih in lokaliziranih zdravljenj na majhnihobmočjih in je primeren za ciljanje na majhne sklepe in tkiva, medtem ko je aplikator z večjim premerom primeren za stimulacijo večjih površinali mišičnih skupin, ter s tem ponuja ravnovesje globine in pokritosti.</t>
  </si>
  <si>
    <t>The device allows the establishment of a pulsating magnetic field of intensity 2 T at a pulse repetition frequency in the range of 1 to 160 Hz. Thedevice has 4 channels and the possibility of delivering 6 different sequences of duration from 1 s to 10 min. The device is equipped with tworound applicators with a diameter of 12 and 16 cm. The applicator with a smaller diameter is designed to perform specific and localizedtreatments on small areas and is suitable for targeting small joints and tissues, while the applicator with a larger diameter is suitable forstimulating larger areas or muscle groups, thus offering a balance of depth and coverage.</t>
  </si>
  <si>
    <t xml:space="preserve">Lea Rems </t>
  </si>
  <si>
    <t>Sistem za sočasno klasično in optično elektrofiziologijo bioloških celic</t>
  </si>
  <si>
    <t>System for simultaneous classical and optical electrophysiology of biological cells</t>
  </si>
  <si>
    <t>Raziskovalna oprema omogoča sočasne meritve klasične in optične elektrofiziologijo in vsebuje štiri podsisteme. (i) Podsistem za klasično elektrofiziologijo omogoča kvantitativne meritve sprememb v transmembranski napetosti in ionskih tokov prek membrane  (z metodo vpete krpice membrane) ter vključuje dva ojačevalnika za sočasno merjenje z dvema mikropipetama. (ii) Podsistem za optično elektrofiziologijo z epifluorescenčnim mikroskopom in hitro kamero omogoča preučevanje hitrih sprememb v transmembranski napetosti (npr. akcijskih potencialov pri vzdražnih celicah). (iii) Podsistem za perfuzijo omogoča, da vzorcu na kontroliran in dinamičen način dodajamo izbrana farmakološka sredstva. (iv) Podsistem za temperaturno regulacijo pa omogoča, da meritve opravljamo v kontroliranem temperaturnem okolju.</t>
  </si>
  <si>
    <t>The research equipment allows simultaneous classical and optical electrophysiology measurements and includes four subsystems. (i) The subsystem for classical electrophysiology (with the patch clamp method) allows quantitative measurements of changes in transmembrane voltage and ionic currents across the membrane and includes two amplifiers for simultaneous measurements with two micropipettes. (ii) The subsystem for optical electrophysiology with an epifluorescence microscope and a fast camera allows the study of rapid changes in transmembrane voltage (e.g. action potentials in excitable cells). (iii) The subsystem for perfusion allows selected pharmacological agents to be added to the sample in a controlled and dynamic manner. (iv) The subsystem for temperature control allows the measurements to be carried out in a controlled temperature environment.</t>
  </si>
  <si>
    <t>Sistem za zajem merilnih podatkov SIRIUSi HS in tokovni senzorji</t>
  </si>
  <si>
    <t>System for capturing measurement data SIRIUSi HS and current sensors</t>
  </si>
  <si>
    <t>Za dostop do opreme in njeno uporabo se je potrebno dogovoriti s kontaktno osebo: Leopold Herman (leopold.herman@fe.uni-lj.si, 014768178).</t>
  </si>
  <si>
    <t>To access and use the equipment, it is necessary to arrange with the contact person: Leopold Herman (leopold.herman@fe.uni-lj.si, 014768178).</t>
  </si>
  <si>
    <t>Dewesoft SIRIUSi HS je visokohitrostni merilni sistem, zasnovan za natančno zajemanje podatkov pri dinamičnih merilnih aplikacijah. Uporablja se za merjenje različnih fizikalnih veličin, kot so napetost, tok, vibracije, temperatura in druge signale. Sistem omogoča sinhronizirano zajemanje podatkov visoke ločljivosti in ponuja analizo v realnem času. Zaradi svoje robustnosti in zanesljivosti je primeren za uporabo v laboratorijih, industriji in avtomobilski industriji. Omogoča prilagodljivost z različnimi vhodnimi moduli in natančno analizo signala za raziskave in razvoj.</t>
  </si>
  <si>
    <t>The Dewesoft SIRIUSi HS is a high-speed data acquisition system designed for precise data capture in dynamic measurement applications. It is used for measuring various physical quantities, such as voltage, current, vibrations, temperature, and other signals. The system enables synchronized high-resolution data acquisition and offers real-time analysis. Due to its robustness and reliability, it is suitable for use in laboratories, industry, and the automotive sector. It provides flexibility with different input modules and precise signal analysis for research and development.</t>
  </si>
  <si>
    <t>39343-39354</t>
  </si>
  <si>
    <t xml:space="preserve">Janez Krč </t>
  </si>
  <si>
    <t>Nadgradnja sistema za karakterizacijo fotonskih integriranih vezij</t>
  </si>
  <si>
    <t xml:space="preserve">Upgrade of the system for characterization of photonic integrated circuits </t>
  </si>
  <si>
    <t>Zunanji uporabnik vzpostavi kontakt z odgovorno osebo: Janez Krč (janez.krc@fe.uni-lj.si. 01 4768 843). Odgovorna oseba ga seznani spostopkom in pravili uporabe opreme ter plačilom. Skupaj presodita, če je oprema ustrezna za načrtovane meritve. Nato odgovorna osebapoveže uporabnika s skrbnikom in upravljalcem opreme (Andraž Debevc). Dogovorijo se za možen termin uporabe.</t>
  </si>
  <si>
    <t>The external user shall contact the responsible person: Janez Krč (janez.krc@fe.uni-lj.si. 01 4768 843). The responsible person gives additionalinformation on the equipment. They check the suitability of the equipment for the intended measurements. The responsible person informs theuser about the procedure and rules of the use and terms of payment. The responsible person then puts the user in touch with the equipmentmanager (Andraž Debevc). They set a possible date for use.</t>
  </si>
  <si>
    <t>Oprema je namenjena za optično in električno karakterizacija fotonskih integriranih gradnikov in raznovrstnih fotonskih integriranih vezij. Dovodin odvod svetlobe do čipa je izveden preko niza enorodovnih optičnih vlaken. Nadgrajena oprema omogoča kontaktiranje z dvema nizoma optičnih vlaken naenkrat. Električno kontaktiranje (DC in v nadgradnji tudi RF) je izvedeno preko polja namenskih igel.Laserski vir (Santec TSL 570-P, 1480 - 1640 nm), merilnik optične moči (Santec MPM-211-04-F), optični spektralni analizator (YokogawaAQ6370D), analizator polarizacije (Keysight N7781C), avt. merilni sistem s programskoo opremo (MLP SD100) in ostala dodatna oprema.</t>
  </si>
  <si>
    <t>Optical and electrical characterisation of integrated photonic components and various photonic integrated circuits. Light input and output to thechip via a single mode optical fibre array (2 in the upgraded version). Electrical contacting (DC and RF) via a dedicated needle array. Laser source (Santec TSL 570-P, 1480 - 1640 nm),optical power meter (Santec MPM-211-04-F), optical spectrum analyser (Yokogawa AQ6370D), polarisation analyser (Keysight N7781C), auto-measurement system with software (MLP SD100) and other accessories.</t>
  </si>
  <si>
    <t>39332-39333, 39342, 39564</t>
  </si>
  <si>
    <t xml:space="preserve">Jovan Bojkovski </t>
  </si>
  <si>
    <t>Nova generacija nacionalnega etalona za termodinamično temperaturo</t>
  </si>
  <si>
    <t>New Generation of national standard for thermodynamic temperature</t>
  </si>
  <si>
    <t xml:space="preserve">Inštrument je mogoče uporabiti v okviru prenosa vrednosti primarnega etalona na najvišjem metrološkem nivoju (medlaboratorijska primerjava). Zaradi pogoste uporabe inštrumenta je nujen vnaprejšen dogovor glede časovne uporabe. </t>
  </si>
  <si>
    <t>39289, 39305, 39545-39551, 39555</t>
  </si>
  <si>
    <t>Napajalni viri, pretvorniki in merilna oprema za razvoj visokonapetostnih električnih pogonskih sistemov na osnovi WBG tehnologije</t>
  </si>
  <si>
    <t>Voltage sources, converters and measurement equipment for development of high-voltage electric drive systems based on Wide-Band Gap (WBG) technology</t>
  </si>
  <si>
    <t>Zunanji uporabniki morajo predložiti vlogo za dostop odgovorni osebi (Danjel Vončina: voncina@fe.uni-lj.si, Klemen Drobnič: Klemen.Drobnic@fe.uni-lj.si, Damijan Miljavec: damijan.miljavec@fe.uni-lj.si). Pred uporabo morajo vsi uporabniki uspešno zaključiti kratko usposabljanje.
Uporaba mora biti vedno pod nadzorom laboratorijskega osebja.</t>
  </si>
  <si>
    <t>External users should contact the responsible person with their request for access (Danjel Vončina: voncina@fe.uni-lj.si, Klemen Drobnič: Klemen.Drobnic@fe.uni-lj.si, Damijan Miljavec: damijan.miljavec@fe.uni-lj.si). All users should complete a short training course before gaining access. Use should always be under the supervision of laboratory staff.</t>
  </si>
  <si>
    <t xml:space="preserve">Sistem močnostnih modulov ter vmesnik za povezavo s sistemom Speedgoat Performance RT (800 V, 24 A, HIL, RCP). Visokonapetostni enosmerni viri z možnostjo dvosmernega pretoka energije (800 V, 50 A, 12 kW; 1500 V, 40 A, 18 kW). Diferencialne napetostne sonde z galvansko ločitvijo (do 500 MHz). Merilni inštrumentarij za validacijo električnih strojev (osciloskopi z napetostnimi in tokovnimi sondami). Merilni sistem za zajem navora in vrtilne hitrosti električnih strojev.  </t>
  </si>
  <si>
    <t>System of power modules with interface for connection to the Speedgoat Performance RT System (800 V, 24 A, HIL, RCP). High-voltage DC power sources with bi-directional power flow (800 V, 50 A, 12 kW; 1500 V, 40 A, 18 kW). Differential voltage probes with galvanic isolation (up to 500 MHz). Measurement equipment for validation of electrical machines (oscilloscopes with voltage and current probes). Measurement system for torque and speed capture of electrical machines.</t>
  </si>
  <si>
    <t>39524-39525, 39483-39485, 39418-39440, 39405-39406, 39386-39389</t>
  </si>
  <si>
    <t xml:space="preserve">Igor Pušnik </t>
  </si>
  <si>
    <t>Elektromagnetni merilniki za okoljske meritve</t>
  </si>
  <si>
    <t>Electromagnetic measurement devices for environmental measurements</t>
  </si>
  <si>
    <t>Uporaba v raziskovalne namene ter pedagoški proces</t>
  </si>
  <si>
    <t>Use for research purposes and for education</t>
  </si>
  <si>
    <t>39301, 39324, 39515, 39592, 39609, 39640</t>
  </si>
  <si>
    <t>30%: 30%</t>
  </si>
  <si>
    <t>Samo Beguš</t>
  </si>
  <si>
    <t xml:space="preserve">Marko Jošt </t>
  </si>
  <si>
    <t>Sistem za izdelavo in testiranje fotovoltaičnih minimodulov</t>
  </si>
  <si>
    <t>System for fabrication and testing of photovoltaic minimodules</t>
  </si>
  <si>
    <t>Nanos raztopin s postopkoma "blade coating" in "slot-die coating". Možnost nanosa na površini do 20 cm x 20 cm ter istočasnega žarjenja do 120°C. Klimatska komora za "damp-heat" testiranje v območju od 18-90°C in 20-95% relativne vlažnosti.</t>
  </si>
  <si>
    <t>Solution processing with blade coating or slot-die coating. Deposition area cm 20 x 20 cm with annealing up to 120°C. Damp-heat chamber for testing between 18-90°C and 20-95% relative humidity.</t>
  </si>
  <si>
    <t>39325, 39585</t>
  </si>
  <si>
    <t xml:space="preserve">Roman Kamnik </t>
  </si>
  <si>
    <t>3D tiskalnik za gradnjo elektronskih vezij</t>
  </si>
  <si>
    <t>3D printer for printed circuit boards</t>
  </si>
  <si>
    <t>Naprava se nahaja v Laboratoriju za robotiko na UL FE. 
Možna je uporaba naprave za potrebe industrijskih in raziskovalnih partnerjev. 
Predhodno je potrebna uskladitev terminov glede na trenutno zasedenost. Potrebna je prisotnost usposobljene osebe iz LR.</t>
  </si>
  <si>
    <t>The device is located in the Laboratory of robotics at UL FE. 
It is possible to use the device for the needs of industrial and research partners. 
Appointments must be made in advance according to current availability. 
The presence of a qualified person from LR is needed.</t>
  </si>
  <si>
    <t>https://robolab.si/research/infrastructure/
http://www.fe.uni-lj.si/raziskovanje/oprema/</t>
  </si>
  <si>
    <t>H2020 SESTOSENSO No. 101070310</t>
  </si>
  <si>
    <t>Roman Kamnik</t>
  </si>
  <si>
    <t>EDA SABUVIS II B-746-ESM1-GP</t>
  </si>
  <si>
    <t xml:space="preserve">Janez Trontelj </t>
  </si>
  <si>
    <t>Sistem za detekcijo nevarnih plinov v tehnologiji</t>
  </si>
  <si>
    <t>Active system for the detection of SEMI gases</t>
  </si>
  <si>
    <t>Sistem ni prenosen.</t>
  </si>
  <si>
    <t>The system is not portable.</t>
  </si>
  <si>
    <t xml:space="preserve">Detekcija nevarnih plinov v tehnologiji LMFE </t>
  </si>
  <si>
    <t>Detection of SEMI gases</t>
  </si>
  <si>
    <t>Visoko resolucijski sistem z reakcijsko komoro namenjeno kemijskemu parnemu nanosu tankih plasti na osnovi silana s pomočjo plazme in reakcijsko komoro namenjeno tehnikam reaktivnega ionskega jedkanja v plazmi z visoko gostoto</t>
  </si>
  <si>
    <t>High-resolution system with a reaction chamber intended for chemical vapor deposition of silane-based thin layers with the help of plasma and a reaction chamber intended for reactive ion etching techniques in high-density plasma</t>
  </si>
  <si>
    <t>Za dostop do opreme in njeno uporabo se je potrebno dogovoriti s kontaktno osebo: Miha Cacovich (miha.cacovich@fe.uni-lj.si).</t>
  </si>
  <si>
    <t>To access and use the equipment the interested person should contact the responsible person: Miha Cacovich (miha.cacovich@fe.uni-lj.si)</t>
  </si>
  <si>
    <t>Nanos, odstranjevanje in mikroobdelava tankih plasti za potrebe polprevodne in fotonske industrije.</t>
  </si>
  <si>
    <t>Application, removal and microprocessing of thin films for the needs of the semiconductor and photonics industry.</t>
  </si>
  <si>
    <t>L7-4491</t>
  </si>
  <si>
    <t>Tomaž Jarm</t>
  </si>
  <si>
    <t>Sistem za ablacijo s kombinacijo metod RFA in PFA z integriranim slikovnim sistemom za zajem in vizualizacijo 3D elektrofizioloških map</t>
  </si>
  <si>
    <t>System for ablation with irreversible electroporation and radiofrequency ablation with integrated 3D visualization of electrophysiological maps</t>
  </si>
  <si>
    <t>Oprema se nahaja v Univerzitetnem kliničnem centru Ljubljana, za dostop je potrebno kontaktirati predstojnika laboratorija prof. Tadeja Kotnika. Uporaba s strani zunanjih RO je možna po predhodnem dogovoru.
http://www.fe.uni-lj.si/raziskovanje/oprema/</t>
  </si>
  <si>
    <t>The equipment is located at the University Medical Centre Ljubljana. Contact lab head prof. Tadej Kotnik. It is available to external RO upon request.</t>
  </si>
  <si>
    <t>Sistem omogoča dva načina znotrajsrčne katetrske ablacije (RFA - radiofrekvenčno ablacijo in PFA - ablacijo z ireversibilno elektroporacijo) in funkcionalnost visokoresolucijskega elektroanatomskega 3D kartiranja. Preklop med obema izvoroma ablacijske energije je mogoč brez menjave katetra, ki omogoča tudi izvajanje visokoresolucijskega elektroanatomskega 3D kartiranja srčnih votlin.</t>
  </si>
  <si>
    <t>The system combines two modalities for intracardiac catheter ablation – radiofrequency and pulsed field ablation (RFA and PFA, respectively) – with a high-resolution electroanatomical 3D mapping capability. Switching between the two ablation energy sources does not require to change the catheter, which also allows high-resolution electroanatomical 3D mapping of the heart chambers.</t>
  </si>
  <si>
    <t>Jernej Štublar</t>
  </si>
  <si>
    <t>Matevž Jan</t>
  </si>
  <si>
    <t>Laboratorijski inštrumentarij za razvoj in testiranje visokozmogljivih električnih pogonskih sistemov in močnostnih pretvornikov</t>
  </si>
  <si>
    <t>Laboratory instruments and other equipment for development and testing of high-performance electrical drives, DC microgrids, and power converters</t>
  </si>
  <si>
    <t>- Sistem za poravnavanje osi (TKSA 41)
- Visokonapetostni močnostni DC vir (IT6018C-800-75)in dva nastavljiva večkanalna linearna laboratorijska napajalnika (GW INSTEK GPP 3060)
- Večkanalna merilna naprava za merjenje temperature (KRYPTONi-8xRTD-HS) in 3D (xyz) pospeškomer (Dytran 3133B1-05)
- Merilna oprema za zajem rotacijskega navora in hitrosti hitro tekočih električnih strojev (Kistler 4550A)
- Visokonapetostni štirikvadrantni AC vir (IT7906-350-90)
- Termična (IR) kamera Optris PI 640i
- Trifazni analizator moči Newtons4th PPA5530 z merilnimi upori</t>
  </si>
  <si>
    <t>- Shaft alignment system (TKSA 41)
- High voltage DC power source (IT6018C-800-75) and two low voltage multichannel linear power supply(GW INSTEK GPP 3060)
- Multichannel temperature data aquisition device (KRYPTONi-8xRTD-HS) and 3D (xyz) accelerometer (Dytran 3133B1-05)
- Rotational torque and speed measurement system for high-speed electrical machines (Kistler 4550A)
- Four-quadrant high-voltage AC source (IT7906-350-90)
- Thermal (IR) camera Optris PI 640i
- Three-phase power analyzer Newtons4th PPA5530 with shunt resistors</t>
  </si>
  <si>
    <t>040007,040008,040142,040176,040010,040012,040013</t>
  </si>
  <si>
    <t>Ekstremna območja merjenj temperature in vlage</t>
  </si>
  <si>
    <t>Extreme temperature and humidity measurement ranges</t>
  </si>
  <si>
    <t xml:space="preserve">Oprema omogoča merjenje temperature (trojna točka Ar) in vlage oziroma rosišča (do 120 °C) v ekstremnih območjih za raziskave novih merilnih postopkov v termometriji. </t>
  </si>
  <si>
    <t>The equipment enables measurement of temperature (Ar triple point) and humidity or dew point (up to 120 °C) in extreme ranges for research into new measurement procedures in thermometry.</t>
  </si>
  <si>
    <t>40143,40197,40323</t>
  </si>
  <si>
    <t>9, 2</t>
  </si>
  <si>
    <t>Jovan Bojkovski, Domen Hudoklin</t>
  </si>
  <si>
    <t>50%: 50%</t>
  </si>
  <si>
    <t>Sistem za nanometrsko analizo fotovoltaičnih vzorcev</t>
  </si>
  <si>
    <t>System for nanometer analysis of photovoltaic samples</t>
  </si>
  <si>
    <t>SEM mikroskop z wolframovim filamentov.</t>
  </si>
  <si>
    <t>SEM microscope with tungsten filament</t>
  </si>
  <si>
    <t>Fotolitografska oprema brez maske za izdelavo mikro/nano struktur in elementov</t>
  </si>
  <si>
    <t>Maskless photolithography equipment for the fabrication of micro/nano structures and elements</t>
  </si>
  <si>
    <t>Oprema je nameščena v čistih prostorih laboratorija LMSE, namenjenih izvajanju fotolitografskih postopkov.
Zunanji uporabniki lahko do opreme dostopajo z pripravo podatkov (layoutov), medtem ko ostale fotolitografske korake izvaja usposobljen operater.
Po predhodnem dogovoru je oprema praviloma časovno neomejeno dostopna.</t>
  </si>
  <si>
    <t>The equipment is located in the cleanroom facilities of the LMSE laboratory, designated for photolithography processes.
External users may access the equipment by preparing the required data (layouts), while the remaining photolithography steps are carried out by a qualified operator.
Upon prior arrangement, the equipment is generally available without time limitations.</t>
  </si>
  <si>
    <t>MicroWriter ML3 Baby je kompaktni sistem za direktno optično litografijo, zasnovan za natančno izdelavo mikro- in nanostruktur na svetlobno občutljivih materialih. Opremljen je z motorizirano pozicionirno mizo visoke ločljivosti, ki omogoča zapis vzorcev na področju do 149 mm x 149 mm. Uporablja napreden laserski sistem z ločljivostjo do 1 µm in programsko opremo za avtomatizirano izpostavljanje mask ali posameznih vzorcev brez potrebe po klasičnih fotomaskah. Sistem omogoča hitro menjavo substratov različnih dimenzij in debelin ter vključuje integrirano optično kamero za poravnavo in kontrolo kakovosti v realnem času.</t>
  </si>
  <si>
    <t>The MicroWriter ML3 Baby is a compact direct-write optical lithography system designed for high-precision fabrication of micro- and nanostructures on photosensitive materials. It features a high-resolution motorized stage capable of patterning areas up to 149 mm x 149 mm. Utilizing an advanced laser writing engine with resolutions down to 1 µm, it eliminates the need for traditional photomasks by enabling direct pattern exposure via intuitive software control. The system supports rapid substrate exchange across a variety of sizes and thicknesses and includes an integrated optical camera for real-time alignment and quality control.</t>
  </si>
  <si>
    <t>https://lmse.fe.uni-lj.si/activities/arrs.shtml</t>
  </si>
  <si>
    <t>Sistem za pripravo, gojenje in elektrofiziološko karakterizacijo živih rezin miokarda</t>
  </si>
  <si>
    <t>System for preparation, culture and electrophysiological characterization of myocardial slices</t>
  </si>
  <si>
    <t>Sistem tvorijo štirje podsklopi: (i) za pripravo rezin miokarda (izolacija srca in razslojitev v tanke rezine s precizijskim vibratomom); (ii) za biomimetično gojenje rezin (z električno in mehansko stimulacijo v komorah MyoDish); (iii) za snemanje propagacije akcijskih potencialov s 120-mikroelektrodno matriko in (iv) merjenje dolžine in sile sarkomer ter znotrajceličnega kalcija.</t>
  </si>
  <si>
    <t>The system consists of four subsystems: (i) for preparation of myocardial slices (heart isolation and slicing with a high-precision vibratome); (ii) biomimetic culturing of slices (with electrical and mechanical stimulation in MyoDish chambers); (iii) action potential recording with a 120-microelectrode array and (iv) measuring sarcomere length &amp; force and intracellular calcium.</t>
  </si>
  <si>
    <t>39987,040014,40021,40044,40133,40174,40177,40201,40186,39947,39948</t>
  </si>
  <si>
    <t>Vid Jan</t>
  </si>
  <si>
    <t>Jernej Jurič, Lea Rems</t>
  </si>
  <si>
    <t>MN-0023</t>
  </si>
  <si>
    <t>Lea Rems</t>
  </si>
  <si>
    <t>Napredna infrastruktura za podporo visokozmogljivih in varnih hibridnih sistemov</t>
  </si>
  <si>
    <t>Advanced infrastructure to support high-performance and secure hybrid systems</t>
  </si>
  <si>
    <t>40156,40325-40330,40191,40211</t>
  </si>
  <si>
    <t>https://ltfe.org/testcenter/</t>
  </si>
  <si>
    <t>6.1</t>
  </si>
  <si>
    <t>6.1.1</t>
  </si>
  <si>
    <t>Razširitev sistema za optično in električno karakterizacijo fotonskih čipov</t>
  </si>
  <si>
    <t>Oprema je namenjena za optično in električno karakterizacija fotonskih integriranih gradnikov in raznovrstnih fotonskih integriranih vezij. Dovod in odvod svetlobe do čipa je izveden preko niza enorodovnih optičnih vlaken. Nadgrajena oprema omogoča meritev v širokopasovnem valovnodolžinskem območju s pomočjo supercontinuum laserja NKT DK01-Q019505-2 EVO in optičnih komponent za sklopitev laserske svetlobe v enorodovno optično vlakno. Nadgrajen je tudi mikroskopski sistem za opazovanje meritev in pritrditev čipa z vakumsko črpalko. Električno kontaktiranje (DC in v nadgradnji tudi RF) je izvedeno preko polja namenskih igel.Laserski vir (Santec TSL 570-P, 1480 - 1640 nm, NKT DK01-Q019505-2 EVO), merilnik optične moči (Santec MPM-211-04-F, Santec OPM 200), optični spektralni analizator (YokogawaAQ6370D), analizator polarizacije (Keysight N7781C), avt. merilni sistem s programskoo opremo (MLP SD100) in ostala dodatna oprema.</t>
  </si>
  <si>
    <t>The equipment is intended for optical and electrical characterization of photonic integrated components and various photonic integrated circuits. Light is coupled into and out of the chip via an array of single-mode optical fibers. The upgraded setup enables measurements over a broadband wavelength range using an NKT DK01-Q019505-2 EVO supercontinuum laser and optical components for coupling the laser light into single-mode optical fiber. The microscopic system has also been upgraded for observation during measurements and for chip mounting using a vacuum pump. Electrical contacting (DC and, in the upgraded configuration, also RF) is implemented via an array of dedicated probe needles.
The system includes laser sources (Santec TSL-570-P, 1480–1640 nm; NKT DK01-Q019505-2 EVO), optical power meters (Santec MPM-211-04-F, Santec OPM-200), an optical spectrum analyzer (Yokogawa AQ6370D), a polarization analyzer (Keysight N7781C), an automated measurement system with software (MLP SD100), and other accesories</t>
  </si>
  <si>
    <t>Nadgradnja CRC laboratorija v ekosistem sodelujočih robotov</t>
  </si>
  <si>
    <t>Upgrade of the CRC laboratory into a collaborative robotics ecosystem.</t>
  </si>
  <si>
    <t>Sodelujoči robot UR5 in GoFa imata po vsak 6 osi z vgrajenimi senzorji navora. Zaradi senzorjav navora in vodljivosti segmentov sta  primerna za opravljanje zahtevnejših nalog.</t>
  </si>
  <si>
    <t>The collaborative robots UR5 and GoFa each have six axes with integrated torque sensors. Due to the torque sensors and the controllability of their segments, they are suitable for performing more demanding tasks.</t>
  </si>
  <si>
    <t>40042, 40136, 40137, 40050-40061</t>
  </si>
  <si>
    <t>17-MR.R954
17-MR.R938
17-MR.R973</t>
  </si>
  <si>
    <t>Visoko zmogljive računalniške enote za analizo medicinskih slik in modeliranje širjenja svetlobe z globokim učenjem</t>
  </si>
  <si>
    <t>High-Performance Compute Nodes for Deep Learning in Medical Imaging and Light Propagation Modeling</t>
  </si>
  <si>
    <t>Analiza velike količine podatkov z metodami globokega učenja in modeliranje širjenja svetlobe na zmogljivem sistemu z Nvidia H200 grafičnimi procesnimi enotami.</t>
  </si>
  <si>
    <t>Analysis of large datasets with deep machine learning methods and light propagation modeling on high-performance computing system with Nvidia H200 Tensor Core GPU.</t>
  </si>
  <si>
    <t>40160, 40324, 39940, 39941, 39942, 39952</t>
  </si>
  <si>
    <t>Žiga Bizjak, Žiga Špiclin, Tomaž Vrtovec, Miran Bürmen, Žiga Bizjak, MR-ji, magistrske naloga</t>
  </si>
  <si>
    <t>Marko Topič (Jankovec)</t>
  </si>
  <si>
    <t>Merilna oprema za razvoj in testiranje elektronskih sistemov za fotovoltaiko</t>
  </si>
  <si>
    <t>Measurement equipment for the development and testing of electronic systems for photovoltaics</t>
  </si>
  <si>
    <t>Oprema se nahaja v LPVO. Za dostop do opreme in njeno uporabo se je potrebno dogovoriti s kontaktno osebo: Marko Jankovec (marko.jankovec@fe.uni-lj.si, 014768846).</t>
  </si>
  <si>
    <t>Equipement is installed in LPVO. To access and use the equipment the interested person should contact the responsible person: Marko Jankovec(marko.jankovec@fe.uni-lj.si, 014768846).</t>
  </si>
  <si>
    <t>Oprema omogoča preliminarno merjenje sevalnih in konduktivnih elektromagnetnih motenj, imunosti na RF konduktivne in sevalne motnje, kot tudi ESD, burst in surge.</t>
  </si>
  <si>
    <t>The equipment enables preliminary measurement of radiated and conducted electromagnetic emissions, immunity to conducted and radiated RF disturbances, as well as ESD, burst, and surge.</t>
  </si>
  <si>
    <t>39993,40157-40159</t>
  </si>
  <si>
    <t>Avdio-video produkcijsko-distribucijski sistemi</t>
  </si>
  <si>
    <t>Audio-video production and distribution systems</t>
  </si>
  <si>
    <t xml:space="preserve">Oprema se nahaja v Laboratoriju za multimedijo. Za možnosti uporabe kontaktirajte predstojnika prof. dr. Matevž Pogačnik. </t>
  </si>
  <si>
    <t xml:space="preserve">The equipment is located in the Laboratory for multimedia. For possibilities of use, please contact the chair prof. dr. Matevž Pogačnik. </t>
  </si>
  <si>
    <t xml:space="preserve">Glavni namen opreme je nadgradnja obstoječe opreme laboratorija za namen poglobljene analize, merjenja in razvoja produkcijskih in prenosnih verig na področju multimedije. Usklajena je z razvojnimi strategijami EU, saj prispeva k prehodu s centraliziranih na decentralizirane sisteme in k sprejetju infrastrukture All-IP za stroškovno učinkovitejše in naprednejše produkcijske sisteme. </t>
  </si>
  <si>
    <t>The main purpose of the equipment is to upgrade the laboratory’s existing infrastructure to enable in-depth analysis, measurement, and development of production and transmission chains in the field of multimedia. It is aligned with EU development strategies, as it supports the transition from centralized to decentralized systems and the adoption of All-IP infrastructure, enabling more cost-efficient and advanced production systems.</t>
  </si>
  <si>
    <t>40377-40383</t>
  </si>
  <si>
    <t>laboratorijske vaje,  doktorske naloge, diplomske naloge,</t>
  </si>
  <si>
    <t>Klemen Pečnik, Anže Zadravec</t>
  </si>
  <si>
    <t>Nadgradnja obstoječe raziskovalne opreme: Sistem za nanos tankoplastnih metalnih filmov – Lesker PVD75Pro (PVD pDC/rRF-MS)</t>
  </si>
  <si>
    <t>Lesker PVD75Pro</t>
  </si>
  <si>
    <t>As agreed upon requests - depends on the current experiments.</t>
  </si>
  <si>
    <t>Možnost tankoplastnega nanosa dodatnih materialov (metalov in keramik) na polprevodniške substrate.</t>
  </si>
  <si>
    <t>https://lmfe.fe.uni-lj.si/</t>
  </si>
  <si>
    <t>Univerza v Ljubljani, Fakulteta za računalništvo in informatiko</t>
  </si>
  <si>
    <t>P2-0214</t>
  </si>
  <si>
    <t>P21-112</t>
  </si>
  <si>
    <t>Domen Tabernik</t>
  </si>
  <si>
    <t>Strežniški sistem za globoko učenje z velikimi modeli</t>
  </si>
  <si>
    <t>Server system for deep learning with large models</t>
  </si>
  <si>
    <t>Oddaljeni dostop v skladu z razpoložljivostjo opreme in v dogovoru s kontaktno osebo.</t>
  </si>
  <si>
    <t>Remote access upon request - check the availability with the contact person.</t>
  </si>
  <si>
    <t>Gruča računalnikov s 308 procesorskimi jedri ter 24 grafičnih enot, namenjena učenju velikih globokih modelov.</t>
  </si>
  <si>
    <t>A cluster of computers with 308 processor cores and 24 graphics units, designed for training large deep models.</t>
  </si>
  <si>
    <t>109945, 109906, 109907</t>
  </si>
  <si>
    <t>https://www.fri.uni-lj.si/</t>
  </si>
  <si>
    <t>P2-0214 (ARIS program)</t>
  </si>
  <si>
    <t>FRI, LUVSS</t>
  </si>
  <si>
    <t>Študentski dostopi (diplome, magisteriji)</t>
  </si>
  <si>
    <t>Študentje</t>
  </si>
  <si>
    <t>P2-0359</t>
  </si>
  <si>
    <t>P21-114</t>
  </si>
  <si>
    <t>Denis Trček</t>
  </si>
  <si>
    <t>SUPERMICRO SERVER 4124GS-TNR 4U RPS, SUPERMICRO SERVER AS-2014CS-TR 2U R, SUPERMICRO GPU NVIDIA A 30 24 GB GDDR6/Pcle 4.0, G-tech SAHARA CH 16 / 32 SET w SW</t>
  </si>
  <si>
    <t>Naprave se nahajajo v treh laboratorijih FRI UL - Laboratoriju za bioinformatiko, Laboratoriju za rač. komunikacije in Laboratoriju za E-medije - prva dva pokrivata namene strojnega učenja, zadnji obdelavo biosignalov. Skladno s tem je potrebno kontaktirati predstojnike teh laboratorijev, kontakti so na https://fri.uni-lj.si/sl/raziskave/laboratoriji.</t>
  </si>
  <si>
    <t>The devices are located in three laboratories of the FRI UL - the Bioinformatics Laboratory, the Computer Communications Laboratory and the E-media Laboratory - the first two covering machine learning, the last one biosignal processing. Accordingly, the heads of these laboratories should be contacted, the contacts are at https://fri.uni-lj.si/sl/raziskave/laboratoriji.</t>
  </si>
  <si>
    <t>Napredne metode strojnega učenja in obdelava biosignalov za raziskave na področju človeškega dejavnika.</t>
  </si>
  <si>
    <t>Advanced machine learning methods and biosignal processing for human factors research.</t>
  </si>
  <si>
    <t>109943, 109901</t>
  </si>
  <si>
    <t>https://fri.uni-lj.si/sl/raziskave/laboratoriji</t>
  </si>
  <si>
    <t>P2-0359 (ARIS program)</t>
  </si>
  <si>
    <t>FRI, LEM</t>
  </si>
  <si>
    <t>GPU strežnik je dodan v FRIDA gručo in se uporablja za raziskave - tako zaposleni FRI kot študenti, ki delajo s kakšnim profesorjem ali v laboratoriju (diplome, magisteriji, projekti, itd). Od jeseni 2023 najprej v testni uporabi, od februarja 2024 v produkcijski rabi.</t>
  </si>
  <si>
    <t>študentje, raziskovalci</t>
  </si>
  <si>
    <t>P21-113</t>
  </si>
  <si>
    <t>Aleksander Sadikov</t>
  </si>
  <si>
    <t>Nadgradnja sistema za analizo spremljanja pogleda in visokorazsežnih podatkov z metodami umetne inteligence</t>
  </si>
  <si>
    <t>System upgrade for the analysis of eye-tracking and high-dimensional data using artificial intelligence methods</t>
  </si>
  <si>
    <t>Strežniški del opreme je v sestavi strežniške gruče na UL FRI, kar je najbolj smotrno zaradi varnega dostopa in zaradi vzdrževanja. Sistem na zajemanje očesnih gibov je nahaja v Laboratoriju za umetno inteligenco UL FRI, za dostop se kontaktira predstojnika laboratorija ali koga od njegovih namestnikov.</t>
  </si>
  <si>
    <t>The server part of the equipment is run as part of the cluster at UL FRI, as the most efficient way for safe access and maintenance. The eye-tracking system is located at the Artificial Intelligence Laboratory at UL FRI; for access contact the Head of the laboratory or one of his deputies.</t>
  </si>
  <si>
    <t>Glavni namen strojne opreme je zajem in obdelava (vključno s strojnim učenjem) podatkov o očesnih gibih, predvsem bolnikov in zdravih kontrol.</t>
  </si>
  <si>
    <t>The main purpose of the equipment is the capture and analysis (including machine learning) of eye-tracking data, mainly of patients and matched healthy controls.</t>
  </si>
  <si>
    <t>110067, 109944, 110006, 110009, 110010</t>
  </si>
  <si>
    <t>P2-0209 (ARIS program)</t>
  </si>
  <si>
    <t>FRI, LUI, LBI, LKM</t>
  </si>
  <si>
    <t>PARENT (MSCA-ITN)</t>
  </si>
  <si>
    <t>FRI, LUI</t>
  </si>
  <si>
    <t>SMASH CO-FUND MSCA (postdoc Justyna Skibinska)</t>
  </si>
  <si>
    <t>FRI, LUI v sodelovanju z UKC (nevrologija) in UPKLj (psihiatrija)</t>
  </si>
  <si>
    <t>P2-0426</t>
  </si>
  <si>
    <t>Iztok Lebar Bajec</t>
  </si>
  <si>
    <t>2x SUPERMICRO STREŽNIK AS-2115HS-TNR 2U</t>
  </si>
  <si>
    <t>2x SUPERMICRO SERVER AS-2115HS-TNR 2U</t>
  </si>
  <si>
    <t>Oprema služi za dostope do strežniškega sestava fakultete.</t>
  </si>
  <si>
    <t>The equipment is used to access the faculty’s server system.</t>
  </si>
  <si>
    <t>Prijavni vozlišči za dostop do strežniškega sestava fakultete.</t>
  </si>
  <si>
    <t>Login nodes for accessing the faculty’s server system</t>
  </si>
  <si>
    <t>P2-0426 (ARIS program)</t>
  </si>
  <si>
    <t>FRI,LPT</t>
  </si>
  <si>
    <t>HORIZON-TrustChain, HORIZON-Swarmchestrate, HORIZON-BUILDCHAIN-</t>
  </si>
  <si>
    <t>FRI, LPT</t>
  </si>
  <si>
    <t>Dostop do gruče FRIDA.</t>
  </si>
  <si>
    <t>Modularni podatkovni center 400kW 8+1R</t>
  </si>
  <si>
    <t>Modular data center 400kW 8+1R</t>
  </si>
  <si>
    <t>Oprema služi napajanju in učinkovitemu hlajenju strežniške opreme visoke gostote.</t>
  </si>
  <si>
    <t>The equipment is used for power supply and efficient cooling of high-density server equipment.</t>
  </si>
  <si>
    <t>Modularni podatkovni center za strežniško opremo visoke gostote.</t>
  </si>
  <si>
    <t>A modular data center for high-density server equipment.</t>
  </si>
  <si>
    <t>Podatkovni center se uporablja kot nujna podporna infrastruktura za gručo FRIDA</t>
  </si>
  <si>
    <t>NVIDIA DGX B200 1440GB</t>
  </si>
  <si>
    <t>Računsko vozlišče za umetno inteligenco vključeno v fakultetno gručo FRIDA.</t>
  </si>
  <si>
    <t>An AI compute node integrated into the faculty cluster FRIDA.</t>
  </si>
  <si>
    <t xml:space="preserve">Zmogljivi superračunalniški sistem na tehnologiji NVIDIA Blackwell. </t>
  </si>
  <si>
    <t>A powerful supercomputing system based on NVIDIA Blackwell technology.</t>
  </si>
  <si>
    <t>GPU strežnik je dodan v FRIDA gručo in se uporablja za raziskave - tako zaposleni FRI kot študenti, ki delajo s kakšnim profesorjem ali v laboratoriju (diplome, magisteriji, projekti, itd).</t>
  </si>
  <si>
    <t>STREŽNIK DELL POWEREDGE R7625</t>
  </si>
  <si>
    <t>DELL POWEREDGE R7625 SERVER</t>
  </si>
  <si>
    <t>Prijavno vozlišče z za visoko zmogljivo računalništvo optimiziranimi centralnimi procesnimi enotami z veliko količino predpomnilnika.</t>
  </si>
  <si>
    <t>A login node with central processing units optimized for high-performance computing, with a large amount of cache memory.</t>
  </si>
  <si>
    <t>Univerza v Novi Gorici</t>
  </si>
  <si>
    <t>1540-003</t>
  </si>
  <si>
    <t>I0-0033</t>
  </si>
  <si>
    <t>Egon Pavlica</t>
  </si>
  <si>
    <t>Vrstični mikroramanski sistem</t>
  </si>
  <si>
    <t>Scanning micro-Raman spectroscopy</t>
  </si>
  <si>
    <t>kontaktirajte Egona Pavlico (egon.pavlica@ung.si).</t>
  </si>
  <si>
    <t>contact Egon Pavlica (egon.pavlica@ung.si)</t>
  </si>
  <si>
    <t>Ramanska spektroskopija z velikostjo žarka 2 mikrometra. Možnost rastrskega zajemanja spektrov. Avtomatsko rastrsko slikanje. Valovna dolžina vzbujevalnega žarka 532nm.</t>
  </si>
  <si>
    <t>Raman spectroscopy on the resolution of 2 micrometers. Possibility to raster-scan and aquire spectra automaticaly. Wavelength of excitation laser 532nm.</t>
  </si>
  <si>
    <t>http://www-lfos.ung.si/list-of-equipment/microraman</t>
  </si>
  <si>
    <t>P20-021</t>
  </si>
  <si>
    <t>Lakshmi Rajan</t>
  </si>
  <si>
    <t>Jurij Urbančič</t>
  </si>
  <si>
    <t>Čista soba z lasersko litografijo</t>
  </si>
  <si>
    <t>Clean Room with laser lithography</t>
  </si>
  <si>
    <t>po dogovoru</t>
  </si>
  <si>
    <t>Contact responsible person</t>
  </si>
  <si>
    <t>čista soba , opremljena z lasersko litografijo</t>
  </si>
  <si>
    <t>clean room which includes laser lithography</t>
  </si>
  <si>
    <t>www-lfos.ung.si/list-of-equipment/clean-room</t>
  </si>
  <si>
    <t xml:space="preserve">Vadym Tkachuk </t>
  </si>
  <si>
    <t>Laser</t>
  </si>
  <si>
    <t>del eksperimenta časovni prelet fotovzbujenih nosilcev naboja</t>
  </si>
  <si>
    <t>part of time-of-flight photoconductivity measurement</t>
  </si>
  <si>
    <t>www-lfos.ung.si/list-of-equipment/tof</t>
  </si>
  <si>
    <t>1540-011</t>
  </si>
  <si>
    <t>P2-0412</t>
  </si>
  <si>
    <t>Matjaž Valant</t>
  </si>
  <si>
    <t>Napredni rentgenski difraktometer</t>
  </si>
  <si>
    <t>Advanced x-ray diffractometer</t>
  </si>
  <si>
    <t>Za dostop do opreme kontaktirajte Andraža Mavriča (andraz.mavric@ung.si) z opisom predvidenega eksperimenta.
Minimalen čas dostopa 1 ura. Po odobritvi eksperimenta se dostop praviloma uredi v roku enega tedna.</t>
  </si>
  <si>
    <t xml:space="preserve">For access to the equipment, contact Andraž Mavrič (andraz.mavric@ung.si) with a description of the planned experiment.
Minimum access time 1 hour. Once the experiment is approved, access is usually arranged within a week. </t>
  </si>
  <si>
    <t>Meritve praškastih vzorcev: standardna Bragg-Bretano geometrija, geometrija s paralelnim žarkom, meritve z visokotemperaturnim nastavkom. Meritve tankih filmov: standardna Bragg-Bretano geometrija, geometrija s paralelnim žarkom, meritve z nizkim kotom vpadnega žarka (GID), odboj x-žarkov (XRR), meritve z visokotemperaturnim nastavkom, analiza orientacije kristalitov (Pole figure), analiza preferenčne orientacije (Rocking curve), analiza epitaksialnih filmov (Reciprocal space mapping). Sipanje rentgenskih žarkov pri nizkih kotih (SAXS).</t>
  </si>
  <si>
    <t xml:space="preserve">Measurements of powder samples: standard Bragg-Brittany geometry, parallel beam geometry, high temperature measurements. Thin film measurements: standard Bragg-Brittany geometry, parallel beam geometry, grazing incidence measurements (GID), x-ray reflectivity (XRR), high temperature measurements, pole figure, rocking curve, reciprocal space mapping. Small angle X-ray scattering (SAXS). </t>
  </si>
  <si>
    <t>https://www.ung.si/sl/raziskave/laboratorij-za-raziskave-materialov/oprema/xrd-dostop/</t>
  </si>
  <si>
    <t>1540-002</t>
  </si>
  <si>
    <t>Samo Stanič</t>
  </si>
  <si>
    <t>Računalniška in eksperimentalna oprema za analizo meritev Observatorija P. Auger</t>
  </si>
  <si>
    <t>IT and experimental equipment for the analysis of the Pierre Auger observatory data</t>
  </si>
  <si>
    <t>Dostop po dogovoru s skrbnikom z enotnim UNGid</t>
  </si>
  <si>
    <t>Contact responsible person, access using UNGid</t>
  </si>
  <si>
    <t>Računski strežnik za analizo podatkov</t>
  </si>
  <si>
    <t>Computational server for data analysis</t>
  </si>
  <si>
    <t>4287, 4319</t>
  </si>
  <si>
    <t>https://www.ung.si/sl/raziskave/center-za-astrofiziko-in-kozmologijo/raziskave-cac/oprema/14-paket/</t>
  </si>
  <si>
    <t>Anastasia Baluta</t>
  </si>
  <si>
    <t xml:space="preserve"> Shima Ujjani Shivashankara</t>
  </si>
  <si>
    <t xml:space="preserve">Univerza v Novi Gorici </t>
  </si>
  <si>
    <t>P1-0385</t>
  </si>
  <si>
    <t>Oprema za shranjevanje, procesiranje in analizo podatkov</t>
  </si>
  <si>
    <t xml:space="preserve">Equipment for data storage, processing and analysis </t>
  </si>
  <si>
    <t>Računski strežnik za shranjevanje in analizo podatkov</t>
  </si>
  <si>
    <t>Computational server for data storage and analysis</t>
  </si>
  <si>
    <t>https://www.ung.si/sl/raziskave/center-za-raziskave-atmosfere/projekti/oprema-za-meritve/</t>
  </si>
  <si>
    <t>90/2016</t>
  </si>
  <si>
    <t>Mateusz Pawel Bronikowski</t>
  </si>
  <si>
    <t>Saptashwa Bhattacharyya</t>
  </si>
  <si>
    <t>Oprema za razvoj ramanskega lidarja observatorija CTA</t>
  </si>
  <si>
    <t>Equipment for R&amp;D of the CTA Raman Lidar</t>
  </si>
  <si>
    <t>Podatki dostopni po dogovoru s skrbnikom</t>
  </si>
  <si>
    <t>Contact responsible person for data</t>
  </si>
  <si>
    <t>Meritve atmosferskih lastnosti nad observatorijem CTAO</t>
  </si>
  <si>
    <t>Measurements of atmospheric properties above the CTAO observatory</t>
  </si>
  <si>
    <t>7922, 7923, 7924</t>
  </si>
  <si>
    <t>https://www.ung.si/sl/raziskave/center-za-astrofiziko-in-kozmologijo/raziskave-cac/oprema/18-paket/</t>
  </si>
  <si>
    <t>3,4,5/2020</t>
  </si>
  <si>
    <t>Darko Kolar</t>
  </si>
  <si>
    <t>Saim Emin</t>
  </si>
  <si>
    <t>Adosrpcijski analizator</t>
  </si>
  <si>
    <t>Gas sorption analyzer</t>
  </si>
  <si>
    <t>Za dostop do opreme kontaktirajte Saim Emin (saim.emin@ung.si) z opisom predvidenega eksperimenta.</t>
  </si>
  <si>
    <t xml:space="preserve">For access to the equipment, contact Saim Emin (saim.emin@ung.si) with a description of the planned experiment.
Minimum access time 1 hour. Once the experiment is approved, access is usually arranged within a week. </t>
  </si>
  <si>
    <t>Fizisorpcije meritve praškastih vzorcev: merjenje specifične površine in merjenje volumna/velikost por. Kemisorpcijske meritve praškastih vzorcev s pomočjo: temperaturno programirno desorpcije, temperaturno programirno redukcije/oksidacije, in pulzne tiracije.</t>
  </si>
  <si>
    <t>Physisorption measurements of powder samples: mesaurements of specific surface area and pore volume/sizes. Chemisorption measurement of powder samples: temperature programmed desorption, temperature programmed oxidation/reduction, pulse titration, vapor sorption studies.</t>
  </si>
  <si>
    <t>https://ung.si/sl/raziskave/laboratorij-za-raziskave-materialov/oprema/</t>
  </si>
  <si>
    <t>P20-20 /1000-22-1540</t>
  </si>
  <si>
    <t xml:space="preserve">J2-60031 </t>
  </si>
  <si>
    <t>Blaž Belec</t>
  </si>
  <si>
    <t>N2-0389</t>
  </si>
  <si>
    <t>Sebastjan Nemec</t>
  </si>
  <si>
    <t xml:space="preserve">	P2-0412 </t>
  </si>
  <si>
    <t>Tina Škorjanc</t>
  </si>
  <si>
    <t>1540-012</t>
  </si>
  <si>
    <t>Giovanni De Ninno</t>
  </si>
  <si>
    <t xml:space="preserve">Elektronski analizator za izvajanje meritev kotno ločljive fotoemisijske spektroskopije in eksperimentalna komora </t>
  </si>
  <si>
    <t>Electrons analyser for angle resolved photoemission and experimental chamber</t>
  </si>
  <si>
    <t xml:space="preserve">Meritev fotoelektronov </t>
  </si>
  <si>
    <t xml:space="preserve">Measurement of photoelectrons </t>
  </si>
  <si>
    <t>https://www.ung.si/sl/raziskave/laboratorij-za-kvantno-optiko/raziskovalna-oprema/</t>
  </si>
  <si>
    <t>41 1540 012 2021</t>
  </si>
  <si>
    <t>Barbara Ressel</t>
  </si>
  <si>
    <t>Sistem za pripravo tankih filmov</t>
  </si>
  <si>
    <t>Thin film deposition system</t>
  </si>
  <si>
    <t>Za dostop do opreme kontaktirajte Barbaro Ressel (barbara.ressel@ung.si) z opisom načrtovanega eksperimenta. Tarče za nanos zagotovi uporabnik. Po odobritvi eksperimenta se dostop praviloma uredi v roku enega meseca.</t>
  </si>
  <si>
    <t>For access to the equipment, contact Barbara Ressel (barbara.ressel@ung.si) with a description of the planned experiment. Sputter targets are provided by the user. After the experiment is approved, access is usually arranged within one month.</t>
  </si>
  <si>
    <t>PVD sistem podjetja Prevac omogoča rast tankih filmov magnetnih materialov (bodisi zlitin, plasti Fe, Ni ali dopiranih materialov), oksidov (kot sta aluminijev oksid in indijev kositrov oksid) in dielektrikov za aplikacije v napravah. Za boljši nadzor stehiometrije, boljšo kristaliničnost in homogenost filma je možno uporabiti reaktivno naprševanje z dušikom ali kisikom, segrevati vzorec, uporabiti napetost na podlagi ali uporabiti vir ionov, kar pomaga pri čiščenju substrata in izboljšanju kakovost nanosa.</t>
  </si>
  <si>
    <t>The PVD deposition system from Prevac allows the growth of thin films of magnetic materials (either alloys or layers of Fe, Ni, or co-doped with transition metals, for example), oxides (like alumina and indium tin oxide), and dielectrics for applications in devices.
For better stochiometry control, better crystallinity, and film homogeneity, it is possible to use reactive sputtering with nitrogen or oxygen gas, heat the sample, apply a bias to the substrate, or use an ion source, which will help in both cleaning and improving the quality.</t>
  </si>
  <si>
    <t>https://ung.si/en/research/laboratory-of-quantum-optics/equipment/thin-films-deposition/</t>
  </si>
  <si>
    <t>Andraž Mavrič</t>
  </si>
  <si>
    <t>1540-010</t>
  </si>
  <si>
    <t>Branka Mozetič Vodovpivec</t>
  </si>
  <si>
    <t xml:space="preserve">Plinski kromatograf z masno selektivnim detektorjem in sistemom za vnos tekočega vzorca, vzorca iz parne faze, spme in termično desorbcijo </t>
  </si>
  <si>
    <t>Gas chromatograph coupled with mass spectrometric detection combined with the robotic system for the inputs of liquid and vapor phase samples and for the inputs by means of SPME and thermal desorption</t>
  </si>
  <si>
    <t xml:space="preserve"> Sistem GC-MS v kombinaciji z večnamenskim avtomatskim vzorčevalnikom/robotom za pripravo vzorcev za analizo in iniciranjem je namenjen za analizi širokega spektra kemijskih spojin v različnih bioloških in okoljskih vzorcih.</t>
  </si>
  <si>
    <t>The GC-MS system in combination with a multi-purpose automatic sampler / robot for sample preparation for analysis and injection is is designed to analyze a wide range of chemical compounds in various biological and environmental samples.</t>
  </si>
  <si>
    <t>https://ung.si/sl/raziskave/center-za-raziskave-vina/raziskovalna-oprema/</t>
  </si>
  <si>
    <t>1540/6/2020</t>
  </si>
  <si>
    <t>Guillaume Antalick/Diana Martinez (MR)</t>
  </si>
  <si>
    <t>C-5012TNR</t>
  </si>
  <si>
    <t>Mitja Martalenc</t>
  </si>
  <si>
    <t>1540-001</t>
  </si>
  <si>
    <t>Ario de Marco</t>
  </si>
  <si>
    <t>Flow-Cytometer</t>
  </si>
  <si>
    <t>Analiza  celičnih populacij</t>
  </si>
  <si>
    <t>Analysis of cell populations</t>
  </si>
  <si>
    <t>https://www.ung.si/sl/raziskave/laboratorij-za-vede-o-okolju-in-zivljenju/oprema/</t>
  </si>
  <si>
    <t>2019/153</t>
  </si>
  <si>
    <t>P-0107</t>
  </si>
  <si>
    <t>Dorota Korte</t>
  </si>
  <si>
    <t>Večnamenski optotermični spektometer</t>
  </si>
  <si>
    <t>Multipurpose optothermal spectrometer</t>
  </si>
  <si>
    <t>Za neporušeno ter nekontakto karakterizacijo materialov v okviru različnih projektov</t>
  </si>
  <si>
    <t>For non contact and non destructive characterization of materials in the framework of different projects</t>
  </si>
  <si>
    <t>2020/025</t>
  </si>
  <si>
    <t xml:space="preserve"> Rim Zgueb</t>
  </si>
  <si>
    <t>Iain R. White</t>
  </si>
  <si>
    <t>Sistem za vzorčenje sape</t>
  </si>
  <si>
    <t>Breath Sampling System</t>
  </si>
  <si>
    <t xml:space="preserve">Za dostop do opreme kontaktirajete Iaina R. Whita (iain.white@ung.si). Časovna dostopnost in način vzorčevanja je po predhodnem dogovorom z odogovorno osebo. </t>
  </si>
  <si>
    <t xml:space="preserve">For access to equipment contact Iain White (iain.white@ung.si) Timeframe and type of sampling will be decided by prior agreement </t>
  </si>
  <si>
    <t>Vzorčenje izdihane človeške sape vzorčnim osebkom (starostna skupina, način življenja, izpostavlejnost onesnažilom). Ciljne komponente, ki jih želimo detektirati v preiskovalni izdihani sapi se lovijo v adsorpcijske kartuše, ki so predhodno kondicionirane v za to posebej namenjeni pečici. Sistem poleg vsebuje še sistem za pripravo standardnih kalibracijskih kartuš, S pomočjo katerega želene komponente določenih koncentracij adsorbiramo na adsorpcijske kartuše.</t>
  </si>
  <si>
    <t>Sampling of exhaled human breath from sample subjects (profiled by age group, health, exposure to pollutants). Target analytes in exhaled breath are captured on adsorption cartridges that are pre-conditioned in a specially designed oven. The system also contains a unit for the preparation of standard calibration cartridges, so desired components of fixed concentrations can be pre-sorbed on to sampling cartridges.</t>
  </si>
  <si>
    <t>https://ung.si/sl/raziskave/laboratorij-za-vede-o-okolju-in-zivljenju/oprema/sistem-za-vzorcenje-sape/</t>
  </si>
  <si>
    <t>P20-025</t>
  </si>
  <si>
    <t>Dorotea Dobrićić</t>
  </si>
  <si>
    <t>1540 – 001/007/010</t>
  </si>
  <si>
    <t>Griša Močnik</t>
  </si>
  <si>
    <t>ICP-MS (Induktivno sklopljena plazma z masnim spektrometrom)</t>
  </si>
  <si>
    <t>ICP-MS (inductively coupled plasma mass spectrometer)</t>
  </si>
  <si>
    <t>253.806,08</t>
  </si>
  <si>
    <t>Oprema je dostopna od ponedelka do petka med 8.00 in 16.00 uro po predhodnem dogovoru z odgovorno osebo.</t>
  </si>
  <si>
    <t>The instrument is available every day from Monday to Friday,8.00 am to 4 pm in agreement with the responsible person.</t>
  </si>
  <si>
    <t xml:space="preserve">Oprema je namenjena kvalitativni in kvantitativni analizi elementov v sledovih, v zelo nizkih koncentracijah (velikostni red ppt).   </t>
  </si>
  <si>
    <t>The equipment is designed for qualitative and quantitative analysis of trace elements, at very low concentrations (at the part per trillion level)</t>
  </si>
  <si>
    <t>https://www.ung.si/sl/raziskave/laboratorij-za-vede-o-okolju-in-zivljenju/oprema/icp-ms/</t>
  </si>
  <si>
    <t>2022/44</t>
  </si>
  <si>
    <t>Iain White</t>
  </si>
  <si>
    <t>Branka Mozetič Vodopivec</t>
  </si>
  <si>
    <t>1540-014</t>
  </si>
  <si>
    <t>P6-0382</t>
  </si>
  <si>
    <t>Franc Marušič</t>
  </si>
  <si>
    <t>Sledilec očesnih premikov</t>
  </si>
  <si>
    <t>Eye-tracker</t>
  </si>
  <si>
    <t>Po začetnem poizvedovanju, v katerem mora potencialni uporabnik napisati tako svoje osnovne podatke kot namen uporabe opreme, kratek opis raziskovalnega problema in čas potreben za opravo raziskav, se v roku enega tedna s potencialnim uporabnikom dogovorimo o vseh podrobnostih izposoje opreme, vključno z možnostjo tehnične in ali strokovne pomoči.</t>
  </si>
  <si>
    <t xml:space="preserve">Following the initial email in which the potential user of this research equipment gives his basic information as weel as a brief explanation of what he wants to do with this equipment and what the main scientific questions behind this is. Within one week we will negotiate with the potential user all the relevant details concerning the equipment rental including optional technical or professional assistence. </t>
  </si>
  <si>
    <t>Sledilec očesnih premikov zaznava in shranjuje poglede oči glede na različne dražljaje na zaslonu. Uporablja se za študije branja, jezikoslovne študije, študije pozornosti itd.</t>
  </si>
  <si>
    <t>Eye-tracker tracks eye movement on various types of screens/objects presented to the subject. It is primarily used in Psycholinguistic research or reading, attention etc.</t>
  </si>
  <si>
    <t>https://www.ung.si/sl/raziskave/center-za-kognitivne-znanosti-jezika/oprema/</t>
  </si>
  <si>
    <t>41 1540/2/2016</t>
  </si>
  <si>
    <t>N6-0314</t>
  </si>
  <si>
    <t>Artur Stepanov</t>
  </si>
  <si>
    <t>Oprema za elektroencefalografijo in analizo od dogodka odvisnih potencialov (ERP)</t>
  </si>
  <si>
    <t>Electroencephalographic equipment for measuring Event Related Potentials (ERP)</t>
  </si>
  <si>
    <t>Oprema je namenjena merjenju in analiziranju električnih signalov, ki jih oddajajo možgani na različnih območjih človeškega lasišča v povezavi z reakcijo osebe na jezikovne dražljaje. Uporablja se v psiholingvističnih raziskavah razumevanja stavkov med branjem ali poslušanjem.</t>
  </si>
  <si>
    <t>The equipment is intended for measuring and analysis of electrical signals emitted by the brain at various regions of the human scalp in connection with the person's reaction to linguistic stimuli. It is used in Psycholinguistic research on sentence comprehension during reading or listening.</t>
  </si>
  <si>
    <t>41/1540
/	018
/2019</t>
  </si>
  <si>
    <t>Sistem za shranjevanje velikih podatkov astrofizikalnih pregledov neba</t>
  </si>
  <si>
    <t xml:space="preserve">Data storage system for astrophysical sky surveys </t>
  </si>
  <si>
    <t>Analiza in shranjevanje astrofizikalnih meritev</t>
  </si>
  <si>
    <t>Analysis and storage of astrophysics measurements</t>
  </si>
  <si>
    <t>https://ung.si/sl/raziskave/center-za-astrofiziko-in-kozmologijo/raziskave-cac/oprema/21-paket/</t>
  </si>
  <si>
    <t>41/1540/2/2023</t>
  </si>
  <si>
    <t>Tanja Petrushevska</t>
  </si>
  <si>
    <t xml:space="preserve">Mario Aguilar Faúndez </t>
  </si>
  <si>
    <t>Eduardo Concepcion Castro</t>
  </si>
  <si>
    <t>Univerza v Ljubljani, Fakulteta za matematiko in fiziko</t>
  </si>
  <si>
    <t>Miha Ravnik</t>
  </si>
  <si>
    <t>Hibridna računalniška gruča za intenzivno vzporedno računanje in multidisciplinarno rabo - gruča Olimp (Paket 16)</t>
  </si>
  <si>
    <t>Hybrid computer cluster for intensive parallel computation and multidisciplinary applications - Olimp</t>
  </si>
  <si>
    <t xml:space="preserve">Paket 16, programi, projekti </t>
  </si>
  <si>
    <t>Oddaljeni dostop v skladu z razpoložljivostjo opreme in v dogovoru s kontaktno osebo</t>
  </si>
  <si>
    <t>Gruča računalnikov z okoli 240 procesorskimi jedri, namenjena intenzivnemu (tudi visoko paralelnemu) numeričnemu računstvu. Vsebuje tudi grafične procesne enote.</t>
  </si>
  <si>
    <t>Computer cluster (240 processor cores approx.) for numerically intensive (also highly parallel) computation. Contains also graphucal processing units.</t>
  </si>
  <si>
    <t>11375, 11376, 11377, 11378, 11379, 11380, 11381, 11382, 11383, 11384</t>
  </si>
  <si>
    <t>https://www.fmf.uni-lj.si/sl/raziskave/raziskovalna-oprema/gruca-olimp/</t>
  </si>
  <si>
    <t>J1-50006</t>
  </si>
  <si>
    <t>Žiga Kos</t>
  </si>
  <si>
    <t>J1-50004</t>
  </si>
  <si>
    <t>N1-0336</t>
  </si>
  <si>
    <t>ERC LOGOS</t>
  </si>
  <si>
    <t>UL zagonski program COMGATES</t>
  </si>
  <si>
    <t>Tomaž Prosen</t>
  </si>
  <si>
    <t>Računalniška gruča Grom</t>
  </si>
  <si>
    <t>Storm Computing cluster</t>
  </si>
  <si>
    <t>programi, projekti</t>
  </si>
  <si>
    <t>Gruča računalnikov z okoli 100 procesorskimi jedri, namenjena intenzivnemu numeričnemu računstvu.</t>
  </si>
  <si>
    <t>Computer cluster (100 processor cores approx.) for numerically intensive computation.</t>
  </si>
  <si>
    <t>1656, 1687, 4266, 4952, 4953, 4954, 4955, 4956, 6924, 8743, 8756, 8757</t>
  </si>
  <si>
    <t>https://www.fmf.uni-lj.si/sl/raziskave/raziskovalna-oprema/gruca-grom/</t>
  </si>
  <si>
    <t>J1-4385</t>
  </si>
  <si>
    <t>Marko Žnidarič</t>
  </si>
  <si>
    <t>N1-0219</t>
  </si>
  <si>
    <t>N1-0368</t>
  </si>
  <si>
    <t>P1-0402</t>
  </si>
  <si>
    <t>Računalniška gruča za intenzivno multidisciplinarno računanje – gruča Paket 17 v sklopu sistema računskih strežnikov Olimp</t>
  </si>
  <si>
    <t>Paket 17, programi, projekti</t>
  </si>
  <si>
    <t>Gruča v sklopu sistema računskih strežnikov Olimp s 432 procesorskimi nitmi za intenzivno (tudi visoko paralelno) numeričnemo računstvo.</t>
  </si>
  <si>
    <t>Computer cluster in a system of computer clusters Olimp with 432 processor cores approx. for numerically intensive (also highly parallel) computation.</t>
  </si>
  <si>
    <t>12126, 12131, 12148, 12127, 12130, 12129, 12128, 12148, 12150</t>
  </si>
  <si>
    <t>https://www.fmf.uni-lj.si/sl/raziskave/raziskovalna-oprema/gruca-paket-17-olimp/</t>
  </si>
  <si>
    <t>Gregor Skačej</t>
  </si>
  <si>
    <t>Računalniška gruča Valhala</t>
  </si>
  <si>
    <t>2018/2019</t>
  </si>
  <si>
    <t>Valhala Computing cluster</t>
  </si>
  <si>
    <t>projekti, program</t>
  </si>
  <si>
    <t>Gruča računskih strežnikov s 180 procesorskimi jedri za intenzivno numerično računstvo.</t>
  </si>
  <si>
    <t>Computer cluster (180 processor cores) for numerically intensive computation.</t>
  </si>
  <si>
    <t>12345, 12346, 12347, 12348, 12868</t>
  </si>
  <si>
    <t>https://www.fmf.uni-lj.si/sl/raziskave/raziskovalna-oprema/racunalniska-gruca-valhala/</t>
  </si>
  <si>
    <t>P1-0188</t>
  </si>
  <si>
    <t>Gregor Traven/Blaž Jesenko</t>
  </si>
  <si>
    <t>36476/35896</t>
  </si>
  <si>
    <t>Diskovno polje za intenzivno  obdelavo podatkov ter arhiviranje Mari</t>
  </si>
  <si>
    <t>Mari NAS storage</t>
  </si>
  <si>
    <t>Paket 18, programi, projekti</t>
  </si>
  <si>
    <t>Oddaljeni dostop za raziskovalce, ki je omogočen po dogovoru s kontaktno osebo. Diskovno polje je priklopljeno na vse gruče in na voljo vsem uporabnikom gruč.</t>
  </si>
  <si>
    <t>Remote access for researchers upon request. Disk field connected to clusters and available to all users of  clusters.</t>
  </si>
  <si>
    <t>Diskovno polje deluje v sklopu računskih gruč. Kapaciteta 0.5PB. Dostopno vsem raziskovalcem.</t>
  </si>
  <si>
    <t>The disk array operates as part of computational clusters. Capacity 0.5PB. Available to all researchers.</t>
  </si>
  <si>
    <t>https://www.fmf.uni-lj.si/sl/raziskave/raziskovalna-oprema/diskovno-polje-za-intenzivno-obdelavo-podatkov-ter-arhiviranje-mari/</t>
  </si>
  <si>
    <t>Jernej Fesel Kamenik</t>
  </si>
  <si>
    <t>Gorazd Planinšič</t>
  </si>
  <si>
    <t>Dean Cvetko</t>
  </si>
  <si>
    <t>Robert Jeraj</t>
  </si>
  <si>
    <t>Rainer Oliver Kaltenbaek</t>
  </si>
  <si>
    <t>Prenosna hiperspektralna kamera</t>
  </si>
  <si>
    <t>Handheld hyperspectral camera</t>
  </si>
  <si>
    <t>Uporaba za raziskovalce je omogočena po dogovoru s kontaktno osebo in ob prisotnosti strokovno usposobljenega uporabnika. Razpoložljivost opreme je odvisna od trenutnih raziskovalnih aktivnosti raziskovalne skupine za Medicinsko fiziko.</t>
  </si>
  <si>
    <t>Researchers can get access to the camera upon request. An experienced camera user must be handling the camera. The availibility of the camera depends on  present research activities in Medical physics research group.</t>
  </si>
  <si>
    <t>Prenosna hiperspektralna kamera na področju 400-1000 nm in ločlivostjo cca. 5 nm. Halogenski reflektorji in stojala.</t>
  </si>
  <si>
    <t>Handheld hyperspectral camera with 400-1000 nm spectral range and approx. 5 nm spectral resolution. Halogen light-sources and tripods.</t>
  </si>
  <si>
    <t>https://www.fmf.uni-lj.si/sl/raziskave/raziskovalna-oprema/prenosna-hiperspektralna-kamera/</t>
  </si>
  <si>
    <t>N1-0348</t>
  </si>
  <si>
    <t>Računalniška gruča Valhala, širitev 2020/21</t>
  </si>
  <si>
    <t>2020/2021</t>
  </si>
  <si>
    <t>Valhala Computing cluster, upgrade</t>
  </si>
  <si>
    <t>projekti, program, IRD</t>
  </si>
  <si>
    <t>Gruča računskih strežnikov s 192 procesorskimi jedri za intenzivno numerično računstvo.</t>
  </si>
  <si>
    <t>Computer cluster (192 processor cores) for numerically intensive computation.</t>
  </si>
  <si>
    <t>13851, 13810, 13809, 13808, 14075, 13807</t>
  </si>
  <si>
    <t>https://www.fmf.uni-lj.si/sl/raziskave/raziskovalna-oprema/racunalniska-gruca-valhala-siritev-202021/</t>
  </si>
  <si>
    <t>Oprema za realizacijo kvantne komunikacije (Paket 19)</t>
  </si>
  <si>
    <t>Research equipment for the development of quantum communication methods</t>
  </si>
  <si>
    <t>Paket 19, programi, projekti</t>
  </si>
  <si>
    <t>Oprema deluje v sklopu laboratorija za kvantno optiko. Namenjena je razvoju metod kvantne komunikacije</t>
  </si>
  <si>
    <t>The equipment is part of the Quantum Optics Laboratory. It is intended for the development of quantum communication methods.</t>
  </si>
  <si>
    <t>14065, 14066, 14067, 14037, 14068, 14076, 14077, 14078, 14089, 14094, 14095, 14096, 14112, 14113, 14114, 14115</t>
  </si>
  <si>
    <t>https://www.fmf.uni-lj.si/sl/raziskave/raziskovalna-oprema/oprema-za-realizacijo-kvantne-komunikacije-paket-19/</t>
  </si>
  <si>
    <t>Visoko‐spominsko intenzivna računalniška gruča (Paket 20)</t>
  </si>
  <si>
    <t xml:space="preserve">High-Memory Intensive Computing Cluster </t>
  </si>
  <si>
    <t>Paket 20, programi, projekti</t>
  </si>
  <si>
    <t>Gruča računskih strežnikov z 288 procesorskimi jedri in visokim spominom 2TB na rezino</t>
  </si>
  <si>
    <t xml:space="preserve">Computer cluster (288 processor cores) with high memory (2TB/node) </t>
  </si>
  <si>
    <t>14567, 14568, 14610, 14611, 14612, 14613, 14614, 14614, 16415, 14616, 14617, 14618, 14619, 14620, 14621, 14595, 14596</t>
  </si>
  <si>
    <t>https://www.fmf.uni-lj.si/sl/raziskave/raziskovalna-oprema/visokospominsko-intenzivna-racunalniska-gruca-paket-20/</t>
  </si>
  <si>
    <t>Set za karakterizacijo in analizo površin in tankih plasti</t>
  </si>
  <si>
    <t>Kit for the characterization and analysis of surfaces and thin films</t>
  </si>
  <si>
    <t>Paket 21, programi, projekti</t>
  </si>
  <si>
    <t>Uporaba izbranega instrumenta za raziskovalce je omogočena po dogovoru s kontaktno osebo in ob prisotnosti strokovno usposobljenega uporabnika. Razpoložljivost opreme je odvisna od trenutnih raziskovalnih aktivnosti raziskovalnih skupin Svetloba in snov (P1-0192, kontaktna oseba I. Drevenšek-Olenik), Medicinska fizika (P1-0389, kontaktna oseba M. Milanič) In Raziskave atomov, molekul in struktur s fotoni in delci (P1-0112, kontaktna oseba D. Cvetko)</t>
  </si>
  <si>
    <t xml:space="preserve">The use of the selected instrument by researchers is subject to the agreement of the contact person and the presence of a qualified user. The availability of the equipment depends on the current research activities of the research groups Light and Matter (P1-0192, contact person I. Drevenšek-Olenik), Medical Physics (P1-0389, contact person M. Milanič) and Research on Atoms, Molecules and Structures with Photons and Particles (P1-0112, contact person D. Cvetko).
</t>
  </si>
  <si>
    <t>Set naprav za karakterizacijo in analizo površin in tankih plasti je namenjen slikanju površin in tankih plasti, raziskavam dinamičnih pojavov na površinah in v tankih plasteh ter generaciji fotoinduciranih procesov na/v njih. Sestavljen je iz treh naprav za slikanje in analizo površinske topografije na mikro in nano skalah; dveh specialnih kamer ter vlakenskega sunkovnega laserskega izvora .</t>
  </si>
  <si>
    <t>The Surface and Thin Film Characterization and Analysis Set is used to image surfaces and thin films, to investigate dynamic phenomena on surfaces and in thin films and to generate photo-induced processes on/in them. It consists of three devices for the imaging and analysis of surface topography at the micro and nano level: two special cameras and a fibre laser beam source.</t>
  </si>
  <si>
    <t>14782, 14850, 14766, 14783, 15154, 15147, 15164</t>
  </si>
  <si>
    <t>https://www.fmf.uni-lj.si/sl/raziskave/raziskovalna-oprema/analizo-povrsin-in-tankih-plasti/</t>
  </si>
  <si>
    <t>3.4.</t>
  </si>
  <si>
    <t>3.4.3.</t>
  </si>
  <si>
    <t>I.Drevenšek Olenik</t>
  </si>
  <si>
    <t>J2-50089</t>
  </si>
  <si>
    <t>Natan Osterman</t>
  </si>
  <si>
    <t>Sistem za fotostrukturiranje s polarizirano svetlobo</t>
  </si>
  <si>
    <t>Polarised Light Photostructuring System</t>
  </si>
  <si>
    <t>Sistem za fotostrukturiranje s polarizirano svetlobo bo omogočal konotrolirano spreminjanje lastnosti svetlobno občutljivih snovi z mikrometrsko natančnostjo s pomočjo polariziranega svetlobnega snopa. Sistem bo tudi namenjen strukturiranju fotoreaktivnih kemikalij v mikrofluidičnih kanalih.</t>
  </si>
  <si>
    <t>The system for photostructuring with polarised light will make it possible to change the properties of light-sensitive materials with the help of a polarised light beam in a controlled manner and with a precision in the micrometre range. The system will also be designed for the structuring of photoreactive chemicals in microfluidic channels.</t>
  </si>
  <si>
    <t>15220, 14851, 14852, 14853, 15046, 14765, 14843, 15218, 15165, 15226, 15216, 15219, 15217, 15221</t>
  </si>
  <si>
    <t>https://www.fmf.uni-lj.si/sl/raziskave/raziskovalna-oprema/sistem-za-fotostrukturiranje/</t>
  </si>
  <si>
    <t>Hibridna CPU-GPU računalniška gruča</t>
  </si>
  <si>
    <t>Hybrid CPU-GPU compute cluster</t>
  </si>
  <si>
    <t>Kontakt preko stikov na: https://www.fmf.uni-lj.si/sl/raziskave/raziskovalna-oprema/cpu-gpu/Dogovor o primernosti in dostopnosti. Odobritev.</t>
  </si>
  <si>
    <t>Contact via information on: https://www.fmf.uni-lj.si/sl/raziskave/raziskovalna-oprema/cpu-gpu/ Agreement about appropriate use and availability.Approval.</t>
  </si>
  <si>
    <t>Hibridna CPU-GPU visoko-spominska intenzivna računalniška gruča z visoko količino dinamičnega RAM spomina in deloma vključenimi grafičnimi karticami. Oprema bo omogočila obravnavo velikih kolišin podatkov in nadalje reševanje fizikalnih problemov, v zadnjem času iz tem strojnega učenja in umetne inteligence.</t>
  </si>
  <si>
    <t>A hybrid, memory-intensive CPU-GPU computing cluster with a high proportion of dynamic RAM and partially integrated graphics cards. The equipment will enable the processing of large data clusters and promote the solution of physical problems, more recently also in the areas of machine learning and artificial intelligence.</t>
  </si>
  <si>
    <t>14774, 14777, 14796, 14797, 14798, 14799, 14800, 14801, 14802, 14803, 14804, 14805, 14806, 14807, 14808, 14809, 14810, 14811, 14812, 14813, 14814, 14815, 14816, 14817, 14818, 14819, 14775, 14776, 14841, 14842</t>
  </si>
  <si>
    <t>https://www.fmf.uni-lj.si/sl/raziskave/raziskovalna-oprema/cpu-gpu/</t>
  </si>
  <si>
    <t>0.1</t>
  </si>
  <si>
    <t>0.4</t>
  </si>
  <si>
    <t>Urban Simončič</t>
  </si>
  <si>
    <t>Sistem za presevno optično slikanje bioloških in nebioloških vzorcev</t>
  </si>
  <si>
    <t>System for optical cross-sectional imaging of biological and non-biological samples</t>
  </si>
  <si>
    <t>Dostop do opreme mogoč v skladu z razpoložljivostjo opreme in v dogovoru s skrbnikom opreme.Pred začetkom dela mora biti skrbnik seznanjen s postopki in operacijami, za katere bo oprema uporabljena. Delo z opremo je mogoče samo pod nadzorom skrbnika opreme, v prostorih FMF in za postopke ter operacije, ki so bile predhodno dogovorjene. Če skrbnik opreme oceni, da nameravana uporaba ni skladna z navodili za uporabo opreme in bi lahko opremi  škodovala ali jo uničila, lahko skrbnik opreme zavrne dostop do opreme.</t>
  </si>
  <si>
    <t>Access to the equipment is possible in accordance with the availability of the equipment and in agreement with the equipment administrator. Before starting work, the administrator must be informed about the procedures and operations for which the equipment will be used. Work with the equipment is possible only under the supervision of the equipment administrator, in the FMF premises and for procedures and operations that have been previously agreed upon. If the equipment administrator determines that the intended use does not comply with the instructions for use of the equipment and could damage or destroy the equipment, the equipment administrator may refuse access to the equipment.</t>
  </si>
  <si>
    <t>Sistem za presevno optično slikanje je sestavljen iz laserskega sistema za osvetljevanje slikanega vzorca, optičnega sistema za vodenje in refrenčne meritve laserskega žarka, ojačevalnika slike s proženjem ter digitalne kamere. Sistem omogočal slikanje razmeroma debelih vzorcev tako bioloških kot nebioloških vzorcev.</t>
  </si>
  <si>
    <t>The optical cross-section imaging system consists of a laser system to illuminate the sample to be imaged, an optical system to guide and refract the laser beam, a triggered image intensifier and a digital camera. The system is able to image relatively thick samples, both biological and non-biological.</t>
  </si>
  <si>
    <t>14784, 14862, 15191, 15211, 14872</t>
  </si>
  <si>
    <t>https://www.fmf.uni-lj.si/sl/raziskave/raziskovalna-oprema/presevno-opticno-slikanje/</t>
  </si>
  <si>
    <t>N3-0348</t>
  </si>
  <si>
    <t>Tomaž Zwitter</t>
  </si>
  <si>
    <t>Astronoski teleskop</t>
  </si>
  <si>
    <t>Astronomical telescope</t>
  </si>
  <si>
    <t>Profesionalni astronomski teleskop z vsemi elementi, ki zagotavljajo astrometrično, spektroskopsko in fotometrično opazovanje zvezd in drugih vesoljskih objektov. Omogoča nemoteno vklapljanje v plan dela programa in projektov.</t>
  </si>
  <si>
    <t>A professional astronomical telescope with all the elements required for astrometric, spectroscopic and photometric observations of stars and other celestial objects. It enables smooth integration into the work schedule of the programme and projects.</t>
  </si>
  <si>
    <t>https://www.fmf.uni-lj.si/sl/raziskave/raziskovalna-oprema/astronomski-teleskop/</t>
  </si>
  <si>
    <t>ESA PRODEX PHOT2BIN</t>
  </si>
  <si>
    <t>Gregor Traven</t>
  </si>
  <si>
    <t xml:space="preserve">Denis Arčon </t>
  </si>
  <si>
    <t>MPMS 3 SQUID magnetometer</t>
  </si>
  <si>
    <t>Paket 22, programi, projekti</t>
  </si>
  <si>
    <t xml:space="preserve">dostop do opreme je odprt  ob predhodni najavi s kontaktno osebo. V načrtu je priprava ustrezne aplikacije za rezervacijski postopek eksperimentalnega časa. </t>
  </si>
  <si>
    <t>Access to the equipment is open upon prior notice with the contact person. There are plans to develop an appropriate application for the experimental time reservation process.</t>
  </si>
  <si>
    <t>Oprema je namenjena merjenju magnetnih lastnosti  materialov.</t>
  </si>
  <si>
    <t>The equipment is intended for measuring the magnetic properties of materials.</t>
  </si>
  <si>
    <t>https://www.fmf.uni-lj.si/sl/raziskave/raziskovalna-oprema/mpms-3-squid-magnetometer-paket-22/</t>
  </si>
  <si>
    <t xml:space="preserve">Miha Ravnik </t>
  </si>
  <si>
    <t>Diskovno polje za hibridno CPU-GPU visoko-spominsko intenzivno računalniško gručo UL FMF</t>
  </si>
  <si>
    <t>Kontakt preko stikov na: https://www.fmf.uni-lj.si/sl/raziskave/raziskovalna-oprema/diskovno-polje-za-hibridno-cpu-gpu-visoko-spominsko-intenzivno-racunalnisko-gruco-ulfmf-paket-22/ Dogovor o primernosti in dostopnosti. Odobritev.</t>
  </si>
  <si>
    <t>Contact via information on: https://www.fmf.uni-lj.si/sl/raziskave/raziskovalna-oprema/diskovno-polje-za-hibridno-cpu-gpu-visoko-spominsko-intenzivno-racunalnisko-gruco-ulfmf-paket-22/ Agreement about appropriate use and availability.Approval.</t>
  </si>
  <si>
    <t>Diskovno polje za hibridno CPU-GPU visoko-spominsko intenzivno računalniško gručo. Oprema omogoča obravnavo velikih količin podatkov.</t>
  </si>
  <si>
    <t>Memory hard disk for the  hybrid, memory-intensive CPU-GPU computing cluster. The equipment enable the processing of large data.</t>
  </si>
  <si>
    <t>16239, 16240, 16241, 16242, 16243, 14611, 14612, 14613, 14614, 14615</t>
  </si>
  <si>
    <t>https://www.fmf.uni-lj.si/sl/raziskave/raziskovalna-oprema/diskovno-polje-za-hibridno-cpu-gpu-visoko-spominsko-intenzivno-racunalnisko-gruco-ulfmf-paket-22/</t>
  </si>
  <si>
    <t xml:space="preserve">Matija Milanič </t>
  </si>
  <si>
    <t>Napredni sistem za analizo in shranjevanje medicinskih podatkov</t>
  </si>
  <si>
    <t xml:space="preserve">Za dostop do opreme sta potrebna VPN fakultete za matematiko in fiziko, ter uporabniški račun za dostop strežnika. Dostop je omogočen preko ssh protokola. Za dostop naj se kontaktira administratorja opreme. </t>
  </si>
  <si>
    <t xml:space="preserve">Access to the equipment requires a VPN for the faculties of mathematics and physics, as well as a user account for server access. Access is enabled via the ssh protocol. The equipment administrator should be contacted for access. </t>
  </si>
  <si>
    <t>Oprema je namenjena shranjevanju in obdelavi medicinskih podatkov.</t>
  </si>
  <si>
    <t xml:space="preserve">The equipment is intended for the storage and processing of medical data. </t>
  </si>
  <si>
    <t>16210, 16257</t>
  </si>
  <si>
    <t>https://www.fmf.uni-lj.si/sl/raziskave/raziskovalna-oprema/napredni-sistem-za-analizo-in-shranjevanje-medicinskih-podatkov/</t>
  </si>
  <si>
    <t xml:space="preserve">Rainer Oliver Kaltenbaek </t>
  </si>
  <si>
    <t>Izvor 1560 nm laserske svetlobe z nizkim šumom za kvantno optiko in optomehanske eksperimente</t>
  </si>
  <si>
    <t>Narrowband tuneable laser, low-noise fiber amplifier, low-noise electrical signal amplifiers, GHz signal generator</t>
  </si>
  <si>
    <t>Oprema se uporablja za poskuse na področju kvantne optomehanike in kvantne optike. Izhodni signal ozkopasovnega in nastavljivega 1560 nm laserja bo razdeljen na dva dela - en del bo uporabljen za zaklepanje laserja v optični votlini z visoko natančnostjo, drugi del pa bo poslan skozi elektrooptični ojačevalnik jakosti in nato ojačen v vlakenskem ojačevalniku z nizkim šumom. Ta močan žarek bo nato uporabljen za lovljenje dielektričnih testnih delcev za poskuse na področju optomehanike, šibkejši žarek pa bo poslan skozi GHz elektrooptični modulator za ustvarjanje stranskega pasu, ki bo zaklenjen v optično votlino z visoko fineso. Za to bomo uporabili generator GHz signala. Nizkošumni ojačevalniki bodo uporabljeni za izboljšanje signala iz fotodiod, ki se uporabljajo za zaznavanje gibanja ujetega delca. 
Translated with DeepL.com (free version)</t>
  </si>
  <si>
    <t xml:space="preserve">The equipment is being used for experiments in quantum optomechanics and quantum optics. The output of the narrow-band and tuneable 1560 nm laser will be split into two parts - one part will be used to lock the laser to a high-finesse optical cavity, another part will be sent through an electro-optical intensity amplifier and then amplified in a low-noise fiber amplifier. This strong beam will then be used to trap dielectric test particles for experiments on optomechanics, and the weaker beam will be sent through a GHz electro-optic modulator to generate a sideband that is locked to a high-finesse optical cavity. For this, we will use the GHz signal generator. The low-noise amplifiers will be used for improving the signal from photodiodes that are used to detect the motion of the trapped particle. </t>
  </si>
  <si>
    <t>16360, 16172, 16527, 16498, 16499, 16494, 16495, 16496, 16497</t>
  </si>
  <si>
    <t>https://www.fmf.uni-lj.si/sl/raziskave/raziskovalna-oprema/izvor-1560nm-laserske-svetlobe-z-nizkim-sumom-za-kvantno-optiko-in-optomehanske-eksperimente-paket-22/</t>
  </si>
  <si>
    <t>SIQUID DIGITAL</t>
  </si>
  <si>
    <t>Anton Ramšak</t>
  </si>
  <si>
    <t>Univerza v Ljubljani, Naravoslovnotehniška fakulteta</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</si>
  <si>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</si>
  <si>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</si>
  <si>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</si>
  <si>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</si>
  <si>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</si>
  <si>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</si>
  <si>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</si>
  <si>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</si>
  <si>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MR N.Čuk</t>
  </si>
  <si>
    <t>študijski proces</t>
  </si>
  <si>
    <t>1.st           2.st</t>
  </si>
  <si>
    <t>raziskava</t>
  </si>
  <si>
    <t>Maja Vončina</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</si>
  <si>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</si>
  <si>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</si>
  <si>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</si>
  <si>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</si>
  <si>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</si>
  <si>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</si>
  <si>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</si>
  <si>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260374, 260375</t>
  </si>
  <si>
    <t>P1-0195</t>
  </si>
  <si>
    <t>zaključna dela</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</si>
  <si>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</si>
  <si>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</si>
  <si>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</si>
  <si>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</si>
  <si>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</si>
  <si>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</si>
  <si>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</si>
  <si>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</si>
  <si>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</si>
  <si>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</si>
  <si>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</si>
  <si>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</si>
  <si>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</si>
  <si>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</si>
  <si>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</si>
  <si>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P2-0344</t>
  </si>
  <si>
    <t>MR J. Mrvar</t>
  </si>
  <si>
    <t>Aleš Nagode</t>
  </si>
  <si>
    <t>Vrstični elektronski mikroskop z mikroanaliznim sistemom</t>
  </si>
  <si>
    <t>Jeol JSM 5610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</si>
  <si>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</si>
  <si>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</si>
  <si>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</si>
  <si>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</si>
  <si>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</si>
  <si>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</si>
  <si>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</si>
  <si>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</si>
  <si>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</si>
  <si>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</si>
  <si>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</si>
  <si>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</si>
  <si>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</si>
  <si>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</si>
  <si>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Matic Centa</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</si>
  <si>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</si>
  <si>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</si>
  <si>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</si>
  <si>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</si>
  <si>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</si>
  <si>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</si>
  <si>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</si>
  <si>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</si>
  <si>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</si>
  <si>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</si>
  <si>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</si>
  <si>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</si>
  <si>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</si>
  <si>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2.st</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</si>
  <si>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</si>
  <si>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</si>
  <si>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</si>
  <si>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</si>
  <si>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</si>
  <si>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</si>
  <si>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</si>
  <si>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</si>
  <si>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vaje</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</si>
  <si>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</si>
  <si>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</si>
  <si>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</si>
  <si>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</si>
  <si>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</si>
  <si>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</si>
  <si>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</si>
  <si>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</si>
  <si>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Jožef Medved</t>
  </si>
  <si>
    <t>Računalniški program Thermo - Calc</t>
  </si>
  <si>
    <t>TCS SGTE Database</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</si>
  <si>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</si>
  <si>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</si>
  <si>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</si>
  <si>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</si>
  <si>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</si>
  <si>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</si>
  <si>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</si>
  <si>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</si>
  <si>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</si>
  <si>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</si>
  <si>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1.st          3.st</t>
  </si>
  <si>
    <t xml:space="preserve">Borut Kosec </t>
  </si>
  <si>
    <t>Kalorimeter C 200</t>
  </si>
  <si>
    <t xml:space="preserve">Calorimeter 200 C </t>
  </si>
  <si>
    <t>ARRS 35 %, druga ministrstva 65 %</t>
  </si>
  <si>
    <t>Oprema je dostopna po dogovoru z operaterji oz. skrbnikom opreme. Rezervacija termina: blaz.karpe@ntf.uni-lj.si</t>
  </si>
  <si>
    <t>The equipment is available by agreement with the operator or with head of the laboratory. Termine reservation: blaz.karpe@ntf.uni-lj.si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</si>
  <si>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</si>
  <si>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</si>
  <si>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BI-RS/23-25-035</t>
  </si>
  <si>
    <t>diplome      ERASMUS študent</t>
  </si>
  <si>
    <t xml:space="preserve">kalibracija    </t>
  </si>
  <si>
    <t>P2-0205</t>
  </si>
  <si>
    <t>Instrument za analizo toplotnih konstant Hot Disk TPS 2200</t>
  </si>
  <si>
    <t>Thermal Constant Analyser Instrument Hot Disk TPS 2200</t>
  </si>
  <si>
    <t>Oprema je dostopna po dogovoru z operaterji oz. skrbnikom opreme. Rezervacija termina: lovro.cigic@ntf.uni-lj.si</t>
  </si>
  <si>
    <t>The equipment is available by agreement with the operator or with head of the laboratory. Termine reservation: lovro.cigic@ntf.uni-lj.si</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</si>
  <si>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</si>
  <si>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</si>
  <si>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</si>
  <si>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</si>
  <si>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</si>
  <si>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</si>
  <si>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</si>
  <si>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doktorat      ERASMUS študent</t>
  </si>
  <si>
    <t>kalibracija</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</si>
  <si>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</si>
  <si>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</si>
  <si>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</si>
  <si>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</si>
  <si>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</si>
  <si>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</si>
  <si>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</si>
  <si>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</si>
  <si>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</si>
  <si>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</si>
  <si>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</si>
  <si>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</si>
  <si>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</si>
  <si>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</si>
  <si>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</si>
  <si>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</si>
  <si>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 xml:space="preserve">1.st.                  2.st.  </t>
  </si>
  <si>
    <t xml:space="preserve"> Mahle               Gorenje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</si>
  <si>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</si>
  <si>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</si>
  <si>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</si>
  <si>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</si>
  <si>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</si>
  <si>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</si>
  <si>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</si>
  <si>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</si>
  <si>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</si>
  <si>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</si>
  <si>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</si>
  <si>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</si>
  <si>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</si>
  <si>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</si>
  <si>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drugo</t>
  </si>
  <si>
    <t>Klementina Možina</t>
  </si>
  <si>
    <t>Migrate TOBII PRO Studio to Pro Lab Full Edition</t>
  </si>
  <si>
    <t>Tobii Pro Glasses 3 – Eye tracking glasses</t>
  </si>
  <si>
    <t>32,36 % ARRS, 67,64 lastni viri</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</si>
  <si>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</si>
  <si>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</si>
  <si>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</si>
  <si>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</si>
  <si>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</si>
  <si>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</si>
  <si>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</si>
  <si>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</si>
  <si>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</si>
  <si>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</si>
  <si>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</si>
  <si>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</si>
  <si>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</si>
  <si>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</si>
  <si>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</si>
  <si>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</si>
  <si>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</si>
  <si>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3.st</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</si>
  <si>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</si>
  <si>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</si>
  <si>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</si>
  <si>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</si>
  <si>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</si>
  <si>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</si>
  <si>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</si>
  <si>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</si>
  <si>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</si>
  <si>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</si>
  <si>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</si>
  <si>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</si>
  <si>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</si>
  <si>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zunanji uporabnik</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</si>
  <si>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</si>
  <si>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</si>
  <si>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</si>
  <si>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</si>
  <si>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</si>
  <si>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</si>
  <si>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</si>
  <si>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</si>
  <si>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</si>
  <si>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</si>
  <si>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</si>
  <si>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Matej Dolenec</t>
  </si>
  <si>
    <t>Prenosni spektralni analizator NITON XRF5+</t>
  </si>
  <si>
    <t>Portable spectrum analyzer NITON XRF5+</t>
  </si>
  <si>
    <t>53,21% ARRS, 46,79% lastni viri</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</si>
  <si>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</si>
  <si>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</si>
  <si>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</si>
  <si>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</si>
  <si>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</si>
  <si>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</si>
  <si>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</si>
  <si>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</si>
  <si>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</si>
  <si>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</si>
  <si>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</si>
  <si>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</si>
  <si>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</si>
  <si>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</si>
  <si>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</si>
  <si>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404F3D00 PEGASUSwith CC300</t>
  </si>
  <si>
    <t>DSC 404F1D00 Pegasus with CC300</t>
  </si>
  <si>
    <t>58,29 % ARRS, 41,71 % lastna sredstva</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</si>
  <si>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</si>
  <si>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</si>
  <si>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</si>
  <si>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</si>
  <si>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MR D.Glažar</t>
  </si>
  <si>
    <t>DSC 204F1D00 PHOENIX with CC300</t>
  </si>
  <si>
    <t>DSC 204F1D00 Phoenix with CC300</t>
  </si>
  <si>
    <t>100 % lastna sredstva</t>
  </si>
  <si>
    <t>Pelcon Automatic Thin Section Machine</t>
  </si>
  <si>
    <t>68,48 % ARRS, 31,52 % lastna sredstva</t>
  </si>
  <si>
    <t xml:space="preserve">Najem opreme ali samostojno delo ni možno, potrebno je posebno usposabljanje upravljavca opreme  Vse druge informacije: primoz.miklavc@ntf.uni-lj.si </t>
  </si>
  <si>
    <t xml:space="preserve">Equipment rental or independent work is not possible because it needs a qualified technician. All other information: primoz.miklavc@ntf.uni-lj.si </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</si>
  <si>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</si>
  <si>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</si>
  <si>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https://www.ntf.uni-lj.si/ntf/raziskovanje/raziskovalno-delo/opisi-raziskovalne-opreme/</t>
  </si>
  <si>
    <t>Sistem za preučevanje obstojnosti ploskih vzorcev in 3D predmetov na svetlobo</t>
  </si>
  <si>
    <t xml:space="preserve"> System for studying the resistance of flat samples and 3D objects to light</t>
  </si>
  <si>
    <t>Paket 22   75,88 % ARIS, 4,51% MVZI, 19,61 % lastna sredstva</t>
  </si>
  <si>
    <t>Oprema je dostopna na Snežniški ulici in  je na razpolago po dogovoru. Rezervacije na: barbara.golja@ntf.uni-lj.si</t>
  </si>
  <si>
    <t xml:space="preserve"> Polno opremljeni komori za preučevanje vremenskega vpliva, svetlobne obstojnosti in fotostabilnosti ploskih in 3D  vzorcev.</t>
  </si>
  <si>
    <t>Fully equipped chambers for studying weathering, light fastness and photostability of flat and 3D samples.</t>
  </si>
  <si>
    <t>5477-I</t>
  </si>
  <si>
    <t>3D digitalni mikroskop</t>
  </si>
  <si>
    <t>3D digital microscope</t>
  </si>
  <si>
    <t>Paket 22       64 % ARIS, 36 % lastna sredstva</t>
  </si>
  <si>
    <t>Oprema je dostopna na Katedri za inženirske materiale, Lepi pot 11, v pritličju, in je na razpolago po dogovoru z skrbnikom opreme. Rezervacije na: ales.nagode@ntf.uni-lj.si</t>
  </si>
  <si>
    <t>The equipment is available upon agreement; access time is dependable on equipment occupation. Reservation: ales.nagode@ntf.uni-lj.si</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</si>
  <si>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</si>
  <si>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</si>
  <si>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5563-I</t>
  </si>
  <si>
    <t>MR D Glažar</t>
  </si>
  <si>
    <t>Rentgentski praškovni difraktometer EMPYREAN</t>
  </si>
  <si>
    <t>Empyrean MultiCore III X-ray diffractometer – XRD</t>
  </si>
  <si>
    <t>Paket 22      ARIS 40 % 126.794,10 EUR</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</si>
  <si>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</si>
  <si>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</si>
  <si>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</si>
  <si>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</si>
  <si>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5614-I</t>
  </si>
  <si>
    <t>1.st.                  2.st.</t>
  </si>
  <si>
    <t>David Bombač</t>
  </si>
  <si>
    <t>GLEEBLE - Sistem za termomehanske simulacije in preizkušanje materialov</t>
  </si>
  <si>
    <t xml:space="preserve">GLEEBLE - system for thermomechanical simulations and testing of materials </t>
  </si>
  <si>
    <t>Paket 22       98,70 % ARIS, 1,30 % lastna sredstva</t>
  </si>
  <si>
    <t>Oprema je dostopna po dogovoru z operaterji oz. skrbnikom opreme. E-pošta: david.bombac@ntf.uni-lj.si</t>
  </si>
  <si>
    <t>The equipment is available by agreement with the operator or with chief of the laboratory. E-mail: david.bombac@ntf.uni-lj.si</t>
  </si>
  <si>
    <t>Sistem za termomehanske simulacije je napredna raziskovalna oprema za razvoj novih materialov in optimizacijo procesov njihove izdelave. Omogoča hitre termične in mehanske obremenitve, simulacije industrijskih procesov ter izvedbo številnih preizkusov (natezni, tlačni, taljenje/strjevanje, utrujanje). Zmogljiv nadzorni sistem, visoke hitrosti ogrevanja in hlajenja ter servo‑hidravlični pogon omogočajo natančno preučevanje mikrostrukture in lastnosti materialov v realnih procesnih pogojih.</t>
  </si>
  <si>
    <t>The thermomechanical simulation system is an advanced research equipment for the development of new materials and optimization of their manufacturing processes. It enables rapid thermal and mechanical loading, simulation of industrial processes and the performance of numerous tests (tensile, compressive, melting/solidification, fatigue). A powerful control system, high heating and cooling rates and servo-hydraulic drive enable precise study of the microstructure and properties of materials under real process conditions.</t>
  </si>
  <si>
    <t>5680-I</t>
  </si>
  <si>
    <t>doktorat</t>
  </si>
  <si>
    <t>kalibracija                     OMM</t>
  </si>
  <si>
    <t>0,6   3,1</t>
  </si>
  <si>
    <t>Simultana termična analiza STA 509 Jupiter</t>
  </si>
  <si>
    <t>Simultaneous Thermal Analysis STA 509 Jupiter</t>
  </si>
  <si>
    <t>Paket 23    69,70 % ARIS, 30,30 lastna sredstva</t>
  </si>
  <si>
    <t>Oprema je dostopna po dogovoru z operaterji oz. skrbnikom opreme. E-pošta: maja.voncina@ntf.uni-lj.si</t>
  </si>
  <si>
    <t>The equipment is available by agreement with the operator or with chief of the laboratory. E-pošta: maja.voncina@ntf.uni-lj.si</t>
  </si>
  <si>
    <t>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Naprava ima HighSpeed furnace (Hitra peč) s hitrimi hitrostmi segrevanja in ohlajanja.</t>
  </si>
  <si>
    <t>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The device has a HighSpeed ​​furnace with fast heating and cooling rates.</t>
  </si>
  <si>
    <t>5848-I</t>
  </si>
  <si>
    <t>1.st.</t>
  </si>
  <si>
    <t>SIJ Acroni</t>
  </si>
  <si>
    <t xml:space="preserve">Primož Miklavc </t>
  </si>
  <si>
    <t>PETROTHIN rezilno/brusilni aparat</t>
  </si>
  <si>
    <t>PETROHTIN section machine</t>
  </si>
  <si>
    <t>Oprema je dostopna na Oddelku za geologijo, Aškerčeva 12, v pritličju, soba P7. Najem opreme ali samostojno delo ni možno, ker je potrebno posebno usposabljanje upravljavca opreme in najmanj leto dni izkušenj s pripravo zbruskov in obrusov.</t>
  </si>
  <si>
    <t>The equipment is available at the Department of Geology, Aškerčeva 12, ground floor, room P7. Equipment rental or independent operation is not possible, as specialised operator training and at least one year of experience in thin section and polished section preparation are required.</t>
  </si>
  <si>
    <t xml:space="preserve">Sistem za izdelavo visokokvalitetnih klasičnih ter poliranih zbruskov kamnin, sedimentov, keramike, kosti, zob, tal, betona, rud, žlindre in agregatov z namenom uporabe za optično polarizacijsko mikroskopijo, petrografsko in mikrostrukturno analizo, elektronsko mikroskopijo, lasersko ablacijo, mikrosondo, itd. </t>
  </si>
  <si>
    <t>A system designed to produce high-quality standard and polished thin sections of rocks, sediments, ceramics, bones, teeth, soils, concrete, ores, slags, and aggregates for use in optical polarising microscopy, petrographic and microstructural analysis, electron microscopy, laser ablation, microprobe analysis, and related applications.</t>
  </si>
  <si>
    <t>5943-I</t>
  </si>
  <si>
    <t>Univerzitetna klinika za pljučne bolezni in alergijo Golnik</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</si>
  <si>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</si>
  <si>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</si>
  <si>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</si>
  <si>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</si>
  <si>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</si>
  <si>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</si>
  <si>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</si>
  <si>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www.klinika-golnik.si</t>
  </si>
  <si>
    <t>P3-0360</t>
  </si>
  <si>
    <t>Mitja Košnik</t>
  </si>
  <si>
    <t>Raziskovalna oprema molekularne in funkcijske genomike za področje pulmologije in alergologije – 1. sklop</t>
  </si>
  <si>
    <t>centrifuga 5810 R</t>
  </si>
  <si>
    <t>Paket št.13</t>
  </si>
  <si>
    <t>Matija Rijavec</t>
  </si>
  <si>
    <t>J3-50099</t>
  </si>
  <si>
    <t xml:space="preserve">ABI PRISM 7500 (real time PCR - kvantitativni PCR) </t>
  </si>
  <si>
    <t>Diagnostika filiginskih mutacij in HAE ter cistične fibroze</t>
  </si>
  <si>
    <t>Osebje Lab. za imunologijo in molekularno biologijo</t>
  </si>
  <si>
    <t>raziskovalna oprema molekularne in funkcijske genomike za področje pulmologije in alergologije – 2. sklop</t>
  </si>
  <si>
    <t>invertni mikroskop IX51</t>
  </si>
  <si>
    <t>Celična kultivacija</t>
  </si>
  <si>
    <t>Osebje Lab. za imunologijo in molekularno biologiojo
Osebje Lab. za citologijo in patologijo</t>
  </si>
  <si>
    <t>Aparat Miseg sistem C093 Sekvenator</t>
  </si>
  <si>
    <t>NGS - Next Generation Sequencing</t>
  </si>
  <si>
    <t>Paket.št.16</t>
  </si>
  <si>
    <t>Genomska analiza kompleksnih vzorcev</t>
  </si>
  <si>
    <t>Osebje Lab. za imunologijo in molekularno biologijo
Osebje Lab. za citologijo in patologijo</t>
  </si>
  <si>
    <t>Bio-Rad kapljični digitalni PCR sistem</t>
  </si>
  <si>
    <t>The QX200 Droplet Digital PCR (ddPCR) System</t>
  </si>
  <si>
    <t>Paket.št.20</t>
  </si>
  <si>
    <t>Kvantitativni qPCR QuantStudio 5 Real Time PCR (QS5DX)</t>
  </si>
  <si>
    <t>QuantStudio 5 Dx Real-Time PCR System</t>
  </si>
  <si>
    <t>Paket.št.21</t>
  </si>
  <si>
    <t>Aparat za avtomatizirano izolacijo nukleinskih kislin QIAcube Connect</t>
  </si>
  <si>
    <t>QIAcube Connect nucleic acid extraction instrument</t>
  </si>
  <si>
    <t>Matjaž Fležar</t>
  </si>
  <si>
    <t>Analizator FeNO Niox Vero</t>
  </si>
  <si>
    <t>NIOX VERO FeNO testing Device</t>
  </si>
  <si>
    <t>Diagnostika preobčutljivostnih reakcij</t>
  </si>
  <si>
    <t>Osebje odd. za respiratorno funkcijsko diagnostiko</t>
  </si>
  <si>
    <t>Univerza na Primorskem, Inštitut Andrej Marušič</t>
  </si>
  <si>
    <t>P1-0294</t>
  </si>
  <si>
    <t>Tomaž Pisanski</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</si>
  <si>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</si>
  <si>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</si>
  <si>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</si>
  <si>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</si>
  <si>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</si>
  <si>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</si>
  <si>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110,113,120,124,127,128</t>
  </si>
  <si>
    <t>http://www.iam.upr.si/sl/oddelki/ot/raziskovalna-oprema/</t>
  </si>
  <si>
    <t>Pogodba z gospodarstvom</t>
  </si>
  <si>
    <t>Jure Praznikar, Miha Perosa</t>
  </si>
  <si>
    <t xml:space="preserve"> CELICA, biomedicinski center, d.o.o.</t>
  </si>
  <si>
    <t>03702</t>
  </si>
  <si>
    <t>Kamera EM-CCD iXON DU-885</t>
  </si>
  <si>
    <t>Camera EM-CCD iXON DU-885</t>
  </si>
  <si>
    <t>http://celica.si/lab.php?id=7</t>
  </si>
  <si>
    <t>zaposleni</t>
  </si>
  <si>
    <t>IP-1683</t>
  </si>
  <si>
    <t>J3-50104</t>
  </si>
  <si>
    <t>J4-60077</t>
  </si>
  <si>
    <t>J3-60066</t>
  </si>
  <si>
    <t>drugo (COH)</t>
  </si>
  <si>
    <t>Kamera EM-CCD iXON DU-997</t>
  </si>
  <si>
    <t>Camera EM-CCD iXON DU-997</t>
  </si>
  <si>
    <t>Nanomehanooptična mikroskopija</t>
  </si>
  <si>
    <t>Nanomchanooptical microscopy</t>
  </si>
  <si>
    <t>Oprema za hitro zajemanje AWX/3543/P</t>
  </si>
  <si>
    <t>Equipment for fast data acquisition AWX/3543/P</t>
  </si>
  <si>
    <t>Zeis LSM 700 - konfokalni mikroskop</t>
  </si>
  <si>
    <t>Zeis LSM 700 - confocal microscope</t>
  </si>
  <si>
    <t>Mikroskop Zeis Axio Observer 7</t>
  </si>
  <si>
    <t>Mikroscope Zeis Axio Observer 7</t>
  </si>
  <si>
    <t>Nadgradnja Axio Observer</t>
  </si>
  <si>
    <t>MACSQuant TYTO Cell Sorter</t>
  </si>
  <si>
    <t>Sortiranje in slikanje živih in fiksiranih celic, shranjevanje in analiza slik</t>
  </si>
  <si>
    <t>Sorting and imaging live and fixed cells, storage and analysis of images</t>
  </si>
  <si>
    <t>Sensum, sistemi z računalniškim vidom d.o.o.</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</si>
  <si>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</si>
  <si>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</si>
  <si>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</si>
  <si>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</si>
  <si>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</si>
  <si>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</si>
  <si>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</si>
  <si>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</si>
  <si>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</si>
  <si>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Javni zavod Republike Slovenije za varstvo kulturne dediščine</t>
  </si>
  <si>
    <t>L1-5453</t>
  </si>
  <si>
    <t>Polonca Ropret</t>
  </si>
  <si>
    <t>Raman komponenta</t>
  </si>
  <si>
    <t>Combined Raman - FTIR spectrometer coupled to a microscope</t>
  </si>
  <si>
    <t>Oprema je dostopna po predhodnem dogovoru s skrbnikom opreme. Kontakt po elektronski pošti: polona.ropret@zvkds.si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</si>
  <si>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</si>
  <si>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</si>
  <si>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www.zvkds.si</t>
  </si>
  <si>
    <t>Uporaba opreme za izvajanje rednega programa Ministrstva za kulturo</t>
  </si>
  <si>
    <t>Raziskovalni inštitut in Naravoslovni oddelek RC, ZVKDS</t>
  </si>
  <si>
    <t>FTIR komponeta</t>
  </si>
  <si>
    <t>Univerza v Mariboru, Medicinska fakulteta</t>
  </si>
  <si>
    <t>Marjan Slak Rupnik</t>
  </si>
  <si>
    <t>Dvofotonski laser Coherent Chameleon Ultra II</t>
  </si>
  <si>
    <t>Two-photon laser Chameleon Ultra II</t>
  </si>
  <si>
    <t>Oprema je nameščena kot del centra za nelinerano mikroskopijo - predhodni telefonski dogovor s predstojnikom Inštituta za fiziologijo, prof. dr. Andražem Stožerjem</t>
  </si>
  <si>
    <t>Access to equiptment that is part of the center for nonlinear mikroscopy may be granted by a preceding telephone call with Head of Institute of Physiology, Assist. Prof. Andraž Stožer, MD, PhD</t>
  </si>
  <si>
    <t xml:space="preserve">Nelinearna mikroskopija. Mirkoskopija z dvo- in multifotonsko ekscitacijo. </t>
  </si>
  <si>
    <t>Non-linear microscopy. Two- and multiphoton excitation microscopy.</t>
  </si>
  <si>
    <t>1936, 2170</t>
  </si>
  <si>
    <t>https://mf.um.si/attachments/article/3449/PRESENTATION%20OF%20LABORATORIES%20OF%20THE%20FACULTY%20OF%20MEDICINE%20%20OF%20THE%20UNIVERSITY%20OF%20MARIBOR.pdf</t>
  </si>
  <si>
    <t>J3-60062</t>
  </si>
  <si>
    <t>L3-60156</t>
  </si>
  <si>
    <t>P3-0396</t>
  </si>
  <si>
    <t>Pokončni konfokalni mikroskopski sistem LEICA SP5</t>
  </si>
  <si>
    <t>Upright confocal microscope system LEICA SP5</t>
  </si>
  <si>
    <t xml:space="preserve">Nelinearna mikroskopija. Mikroskopija živih celic. Mikroskopija časovnih vrst. Razlikovanje več barvil.   </t>
  </si>
  <si>
    <t>Non-linear microscopy.  Live cell imaging. Time lapse imaging. Multicolor dye discrimination.</t>
  </si>
  <si>
    <t>2861, 2862</t>
  </si>
  <si>
    <t>Uroš Maver</t>
  </si>
  <si>
    <t>Sistem Vitaprint za 3D BIOTISKANJNE</t>
  </si>
  <si>
    <t>Vitaprint 3D bioprinter</t>
  </si>
  <si>
    <t>Oprema je nameščena kot del Inštituta za biomedicinske vede - predhodni telefonski dogovor s predstojnikom Inštituta za biomedicinske vede, izr. Prof. dr. Uroš Maver</t>
  </si>
  <si>
    <t>The equipment is installed as part of the Institute of Biomedical Sciences - preliminary telephone agreement with the head of the Institute of Biomedical Sciences, Assoc. Prof. dr. Uroš Maver</t>
  </si>
  <si>
    <t>3D biotiskanje različnih polimernih materialov za namene biomedicinskega inženirstva (regenerativna medicina, in vitro modeli boleznih in tkiv)</t>
  </si>
  <si>
    <t>3D bioprinting of various polymeric materials for biomedical engineering purposes (regenerative medicine, in vitro models of diseases and tissues)</t>
  </si>
  <si>
    <t>https://ibv.mf.um.si/oprema/</t>
  </si>
  <si>
    <t>P3-0036, I0-0029, J7-60120, J3-60069, J3-60058, J1-60015, J3-50098, N1-0305, J3-4523, L7-4494, J7-4492, J3-4524, MR-Monika Belak, MR-Ajda Godec</t>
  </si>
  <si>
    <t>Vključeni raziskovalci</t>
  </si>
  <si>
    <t>Multipleksibilni imunološki analizator</t>
  </si>
  <si>
    <t>Multiplex Immunology Analyser</t>
  </si>
  <si>
    <t>Luminexova tehnologija xMAP združuje napredne fluidiko, optiko in digitalno obdelavo signalov z tehnologijo mikrokroglic za multipleksibilno analizo. Tehnologija xMAP s prilagodljivo zasnovo odprte arhitekture je lahko konfigurirana tako, da hitro, stroškovno učinkovito in natančno izvede analizo široke palete proteinov ali nukleinskih kislin. xMAP tehnologija se pogosto uporablja v klinični diagnostiki za uporabo pri nalezljivih boleznih, molekularni genetiki, farmakogenetiki, imunologiji in avtoimunskih boleznih.</t>
  </si>
  <si>
    <t>Luminex xMAP technology combines advanced fluidics, optics and digital signal processing with microsphere technology for multiplexed analysis. The xMAP technology, with its flexible open architecture design, can be configured to perform fast, cost-effective and accurate analysis of a wide range of proteins or nucleic acids. xMAP technology is widely used in clinical diagnostics for applications in infectious diseases, molecular genetics, pharmacogenetics, immunology and autoimmune diseases.</t>
  </si>
  <si>
    <t>Kriostat Cyrostar NX50 OPH</t>
  </si>
  <si>
    <t>Cyrostar NX50 OPH cryostat</t>
  </si>
  <si>
    <t xml:space="preserve">CryoStar NX50 omogoča hitro in varno pripravo tkivnih rezin (skupaj z ogrodjem) z ohranjenostjo strukture in epitopov za naknadno imunohistološko barvanje. Zaradi prostorne komore kot tudi izjemnega hladilnega sistema, se lahko v enem postopku pripravi do 18 vzorcev, ki se znotraj kriokomore tudi hranijo, kar občutno skrajša čas priprave in porabo energije. </t>
  </si>
  <si>
    <t xml:space="preserve">The CryoStar NX50 allows the rapid and safe preparation of tissue sections (including scaffold) with preserved structure and epitopes for subsequent immunohistological staining. Due to the spacious chamber as well as the outstanding cooling system, up to 18 samples can be prepared in one procedure and stored inside the cryochamber, significantly reducing preparation time and energy consumption. </t>
  </si>
  <si>
    <t>Boštjan Vihar</t>
  </si>
  <si>
    <t>Nadgradnja za mikroskopa Leica DMi 6000 B z moduli za robotizacijo in inkubacijo - Motorizirana mizica in programska oprema (Leica); Inkubacijski moduli za zagotavljanje in vzdrževanje pogojev za celično kulturo (Okolab)</t>
  </si>
  <si>
    <t>Leica DMi 6000 B Microscope Upgrade with Robotization and Incubation Modules - Motorized Stage and Software (Leica); Incubation modules for providing and maintaining conditions for cell culture (Okolab)</t>
  </si>
  <si>
    <t>Souporaba raziskovalne opreme je mogoča v prostih terminih. Poizvedbo s kratkim opisom poskusa (značilnosti vzorca, trajanje in željena oblika rezultatov) pošljite na bostjan.vihar@um.si</t>
  </si>
  <si>
    <t>Shared use of research equipment is possible during free time slots. Send an inquiry with a short description of the experiment (characteristics of the sample, duration and desired format of the results) to bostjan.vihar@um.si</t>
  </si>
  <si>
    <t>- spremljanje živih vzorcev v svetlem polju in fluorescenci
- šivanje slik po X,Y in Z oseh
- vzrdževanje viabilnosti bioloških vzorcev čez daljše obdobje</t>
  </si>
  <si>
    <t>- bright field and fluorescence monitoring of living samples
- stitching images along the X, Y and Z axes
- maintaining the viability of biological samples over a longer period"</t>
  </si>
  <si>
    <t>P20-161</t>
  </si>
  <si>
    <t>Andraž Stožer</t>
  </si>
  <si>
    <t>Elektrofiziološki setup in UV-VIS spektrofotometer</t>
  </si>
  <si>
    <t>Electrophysiological setup and UV-VIS spectrophotometer</t>
  </si>
  <si>
    <t>Oprema je nameščena v raziskovalnem laboratoriju Inštituta za fiziologijo - predhodni telefonski dogovor s predstojnikom inštituta, prof. dr. Andražem Stožerjem</t>
  </si>
  <si>
    <t>The equipment is installed in the research laboratory of the Institute of Physiology - prior phone arrangement with the head of the institute, Prof. Dr. Andraž Stožer</t>
  </si>
  <si>
    <t>Sistem za uporabo metode vpete krpice membrane (angl. patch-clamp) za preučevanje spontane in stimulirane električne aktivnosti vzdražnih celic</t>
  </si>
  <si>
    <t>System for using the patch-clamp method to study spontaneous and stimulated electrical activity in excitable cells.</t>
  </si>
  <si>
    <t xml:space="preserve"> Elektrofiziološki mikroskop Nikon Eclipse FN1</t>
  </si>
  <si>
    <t>Nikon Eclipse FN1 Electrophysiology Microscope</t>
  </si>
  <si>
    <t>Namenski mikroskop za uporabo v elektrofizioloških sestavih</t>
  </si>
  <si>
    <t>Purpose-built microscope for use in electrophysiological setups.</t>
  </si>
  <si>
    <t>Mikrofluidni sistem za 3D biotiskanje „Biopixlar®</t>
  </si>
  <si>
    <t>Biopixlar® 3D single-cell bioprinting platform (Biopixlar)</t>
  </si>
  <si>
    <t>Oprema je nameščena kot del Inštituta za biomedicinske vede - predhodni telefonski dogovor s predstojnikom Inštituta za biomedicinske vede, red. Prof. dr. Uroš Maver</t>
  </si>
  <si>
    <t>The equipment is installed as part of the Institute of Biomedical Sciences - preliminary telephone agreement with the head of the Institute of Biomedical Sciences, Prof. dr. Uroš Maver</t>
  </si>
  <si>
    <t>Biopixlar omogoča tiskanje različnih vrst celic z natančnostjo na ravni posamezne celice, kar odpira nove možnosti na področjih, kot so temeljne biološke raziskave, razvoj zdravil in regenerativna medicina. Sistem je zasnovan za delo z dragocenimi celičnimi viri, kot so matične celice, primarne celice in biopsije pacientov, saj zahteva le majhne količine vzorcev (približno 30 µL) in zagotavlja visoko preživetje celic (&gt;95%) po tiskanju.</t>
  </si>
  <si>
    <t>Biopixlar enables printing of different cell types with precision at the single cell level, opening up new possibilities in areas such as basic biological research, drug development and regenerative medicine. The system is designed to work with valuable cell sources such as stem cells, primary cells and patient biopsies, requiring only small sample volumes (approximately 30 µL) and ensuring high cell survival (&gt;95%) after printing.</t>
  </si>
  <si>
    <t>Marko Milojević</t>
  </si>
  <si>
    <t>Masni detektor za HPLC (HPLC-MS sistem)</t>
  </si>
  <si>
    <t>Mass detector for HPLC (HPLC–MS system)</t>
  </si>
  <si>
    <t>Paket 23, NOO</t>
  </si>
  <si>
    <t>Masni detektor za HPLC, je analitska naprava, ki združuje visoko ločljivostno tekočinsko kromatografijo (HPLC) z detekcijo spojin na osnovi razmerja med maso in nabojem. Sistem omogoča natančno identifikacijo, kvantifikacijo in strukturno karakterizacijo kompleksnih zmesi, tudi v zelo nizkih koncentracijah.</t>
  </si>
  <si>
    <t>The mass detector for HPLC is an analytical instrument that combines high-performance liquid chromatography (HPLC) with compound detection based on the mass-to-charge ratio. The system enables accurate identification, quantification, and structural characterization of complex mixtures, even at very low concentrations.</t>
  </si>
  <si>
    <t>Univerza na Primorskem Fakulteta za vede o zdravju</t>
  </si>
  <si>
    <t>2413-001</t>
  </si>
  <si>
    <t>I0-0035</t>
  </si>
  <si>
    <t>Katja Kranjc</t>
  </si>
  <si>
    <t>Mikropretočni sistem/inkubator za gojenje celičnih kultur, bakterij, kvasovk ter sferoidov z možnostjo kontrole temperature, pretoka medija in z možnostjo avtomatizirane fluorescentne mikroskopije</t>
  </si>
  <si>
    <t>Microfluidic system</t>
  </si>
  <si>
    <t>Mikropretočni sistem CellASIC ONIX2 se nahaja na Univerzi v Ljubljani, Biotehniška fakulteta, Jamnikarjeva 101, 1000 Ljubljana. Nahaja se na pultu in je povezan z računalnikom. Poskus poteka v komercialno dostopnih ploščicah, primernih za napravo, ki se priklopijo na nastavek naprave in vakumsko zaprejo. Nadzor sistema je mogoč preko programske opreme na računalniku.</t>
  </si>
  <si>
    <t>The CellASIC ONIX2 microfluidic system is located at the University of Ljubljana, Biotechnical Faculty, Jamnikarjeva 101, 1000 Ljubljana. It is placed on the laboratory bench and connected to a computer. The experiment is carried out in commercially available plates compatible with the device, which are attached to the device’s holder and sealed using a vacuum. The system can be controlled through the software installed on the computer.</t>
  </si>
  <si>
    <t>Mikropretočni sistem CellASIC ONIX2 omogoča nadzor pretoka raztopin, temperature in atmosfere neposredno spremljanje dogajanja preko mikroskopa. Omogoča delo s celicami v suspenziji in s pritrjenimi celicami; spremljanje diferenciacije in odziva različnih celičnih linij v času, določanje delovanja protimikrobnih sredstev, spremljanje in preprečevanje tvorbe biofilma, določanje interakcij patogenih mikroorganizmov na modelu celičnih linij.</t>
  </si>
  <si>
    <t>The CellASIC ONIX2 microfluidic system enables monitoring of the flow, temperature and atmosphere and the direct monitoring of the experiment through the microscope. It allows working with cells in suspension and with attached cells; monitoring the differentiation and response of cell lines in time, determining the action of antimicrobial agents, monitoring and preventing the formation of biofilm, determining the interactions of pathogenic microorganisms on the cell line model.</t>
  </si>
  <si>
    <t>https://fvz.upr.si/raziskovalna-oprema/</t>
  </si>
  <si>
    <t>Paket 16 - 183</t>
  </si>
  <si>
    <t>Nejc Šarabon</t>
  </si>
  <si>
    <t>Ultrazvočni aparat MINDRAY RESONA 7</t>
  </si>
  <si>
    <t>The MINDRAY RESONA 7 ultrasound</t>
  </si>
  <si>
    <t xml:space="preserve">Ultrazvočni aparat MINDRAY RESONA 7 se nahaja na UP FVZ (lokacija Laboratorij Bori). Celovit sistem je računalniško in programsko podprt. Pripadajoče sonde in potrošni material so nameščeni na namenskem vozičku in delujejo kot celovit sistem. Skladno z notranjimi pravili uporabe raziskovalne opreme, poteka dostop do opreme na naslednji način: dopis predstojniku katedre za kineziologijo + koordinatorju uporabe opreme - usklajevanje urnikov uporabe.    </t>
  </si>
  <si>
    <t xml:space="preserve">The Mindray Resona 7 ultrasound is located at UP FVZ (location Laboratory Bori). The complete system is computer and software supported. The associated probes and consumables are mounted on a dedicated trolley and act as a complete system. In accordance with the internal rules for the use of research equipment, access to the equipment is as follows: letter to the head of the Department of Kinesiology + coordinator of the use of equipment - coordination of use schedules. </t>
  </si>
  <si>
    <t>Ultrazvočni aparat MINDRAY RESONA 7
omogoča raziskovanje na naslednjih
področjih:
- geometrijske lastnosti in trdnost/togost mišičnovezivnih struktur,
- urinarnega in vaskularnega sistema,
- telesne sestave – sestave telesnih tkiv pri človeku. Ultrazvok bo pripomogel k analizi in varovanju zdravja populacije v različnih življenjskih obdobjih (otroci in mladostniki, aktivna populacija, starostniki), k razvoju znanosti in stroke na področju zdravja ter k združevanju več znanstvenih in strokovnih disciplin.</t>
  </si>
  <si>
    <t xml:space="preserve">The MINDRAY RESONA 7 ultrasound
enables research in the following areas:
- stiffness and morphological properties of muscle-tendon complexes,
- urinary and vascular system,
- human body (tissue) composition. Ultrasound will help to analyze and protect the health of the population at different stages of life (children and adolescents, active population, the elderly), to develop science and profession in the field of health and to combine several scientific and professional disciplines. </t>
  </si>
  <si>
    <t>Paket 18 - 90</t>
  </si>
  <si>
    <t>2413-002</t>
  </si>
  <si>
    <t>Oskar Cvjetičanin</t>
  </si>
  <si>
    <t>Kinetični gleženjski dinamometer</t>
  </si>
  <si>
    <t>Isokinetic ankle dynamometer</t>
  </si>
  <si>
    <t xml:space="preserve">Kinetični gleženjski dinamometer se nahaja na UP FVZ (Kampus Livade, Labortorij za biomehaniko). Sistem ima pripadajočo, po meri razvito programsko opremo. Dodatnih komponent, ki bi bile potrebne za delovanje naprave, ni. Glede na občutljivost opreme in notranja pravila, je uporaba opreme možna le ob predhodnem uvajanju. </t>
  </si>
  <si>
    <t>The kinetic ankle dynamometer is located at the University of Primorska, Faculty of Health Sciences (Livade Campus, Biomechanics Laboratory). The system includes dedicated, custom-developed software. No additional components are required for the operation of the device. Due to the sensitivity of the equipment and internal regulations, its use is permitted only after prior training.</t>
  </si>
  <si>
    <t xml:space="preserve">Kinetični gleženjski dinamometer omogoča vadbo gleženjskega sklepa v bočni ravnini v različnih izokinetičnih (koncentrično in ekscentično) načinih. Skupaj s programsko opremo omogoča natančno moduliranje upora, ki ga nudi in s tem natančmo odmerjanje vadbenega dražljaja. Obenem ima naprava vgrajene tudi merilnik navora, si čimer poleg vadbene funkcije predstavlja tudi način vrednotenje funkcije gležnja (največji navor, hitrost prirastka navora), tudi med vadbo samo. </t>
  </si>
  <si>
    <t>The kinetic ankle dynamometer enables training of the ankle joint in the frontal plane under various isokinetic modes (concentric and eccentric). Together with the accompanying software, it allows precise modulation of resistance and thus accurate dosing of the training stimulus. In addition, the device is equipped with a built-in torque sensor, meaning that, beyond its training function, it also provides a method for assessing ankle function (e.g., peak torque, rate of torque development), including during the exercise itself.</t>
  </si>
  <si>
    <t>Univerza v Mariboru, Fakulteta za naravoslovje in matematiko</t>
  </si>
  <si>
    <t>P1-0403</t>
  </si>
  <si>
    <t>P21-038</t>
  </si>
  <si>
    <t>Nataša PIPENBAHER</t>
  </si>
  <si>
    <t>Oprema biokemijskega laboratorija: PURELAB FLEX 3 - SISTEM ZA PRIPRAVO ULTRAČISTE VODE</t>
  </si>
  <si>
    <t>Biochemistry laboratory equipment: the PURELAB FLEX 3 - ULTRAPURE WATER PREPARATION SYSTEM</t>
  </si>
  <si>
    <t xml:space="preserve">Skrbnica opreme: Nataša PIPENBAHER (natasa.pipenbaher@um.si)          https://www.fnm.um.si/index.php/domov-raziskovanje-odprti-dostop/                              </t>
  </si>
  <si>
    <t xml:space="preserve">Equipment administrator: Nataša PIPENBAHER (natasa.pipenbaher@um.si)          https://www.fnm.um.si/index.php/domov-raziskovanje-odprti-dostop/                              </t>
  </si>
  <si>
    <t xml:space="preserve">Sistem za čisto vodo je namenjen proizvodnji deionizirane vode za namen njene nadaljnje uporabe.
PURELAB flex 3 Sistem za pripravo ultračiste vode iz vodovodne vode. Princip čiščenja RO, UV in kartuša (ionska izmenjava) Voda tipa I in &gt; III (v rezervoarju) UV žarnica 185/254nm za zmanjšano vrednost TOC Upornost pri 25°C 18,2MOhm-cm TOC: &lt; 5ppb Zahteve za vodovodno vodo Vhodni tlak vode 2-6 bar (priporočeni &gt; 4 bar) Vhodna prevodnost vode (priporočena): &lt; 1400uS/cm Temperatura 4-40°C (priporočena 10-25°C) Napajanje: 100-240/56-60 V/Hz Dimenzije š x g x v 236 x 470 x 900-1020 mm (s fleksibilno roko za iztok ultra čiste vode) Vgrajen rezervoar: 7L Hitrost polnjenja rezervoarja: do 10 l/h Hitrost iztoka ultra iste vode: do 2 l/min z možnostjo nastavitve izbranega volumna vode. Prikaz kvalitete vode in nivoja vode v rezervoarju na roki za iztok ultra iste vode.  </t>
  </si>
  <si>
    <t xml:space="preserve">A clean water system is designed to produce deionised water for further use.
PURELAB flex 3 System for the production of ultrapure water from tap water. Purification principle RO, UV and cartridge (ion exchange) Type I and &gt; III water (in tank) UV lamp 185/254nm for reduced TOC value Resistivity at 25°C 18,2MOhm-cm TOC: &lt; 5ppb Tap water requirements Inlet water pressure 2-6 bar (recommended &gt; 4 bar) Inlet water conductivity (recommended): &lt; 1400uS/cm Temperature 4-40°C (recommended 10-25°C) Power supply: 100-240/56-60 V/Hz Dimensions W x D x H 236 x 470 x 900-1020 mm (with flexible arm for ultrapure water outlet) Built-in tank: 7L Tank filling rate: up to 10 l/h Ultrapure water outlet rate: up to 2 l/min with selectable water volume. Water quality and tank level display on the ultra-same water outlet arm. </t>
  </si>
  <si>
    <t>https://www.fnm.um.si/index.php/domov-raziskovanje-odprti-dostop/</t>
  </si>
  <si>
    <t>Člani raziskovalne skupine P1-0403: Sonja ŠKORNIK, Nina ŠAJNA, Franc JANŽEKOVIČ, Tina KLENOVŠEK; Vesna KLOKOČOVNIK, Eva HORVAT (MR)</t>
  </si>
  <si>
    <t>Podpora raziskovalnega dela in tekoče raziskovalno delo ter študijski proces (diplomske in magistrske raziskovalne naloge - učenje bodočih raziskovalcev o delu z raziskovalno opremo)</t>
  </si>
  <si>
    <t>Oddelek za biologijo, FNM: Nataša PIPENBAHER; Marjanca STARČIČ ERJAVEC; Veno Jaša GRUJIĆ.</t>
  </si>
  <si>
    <t>Andreja SAVIČ</t>
  </si>
  <si>
    <t>Oprema biokemijskega laboratorija: MICROSCOP SET -  Stereo mikroskop SZ51  (8 kom)</t>
  </si>
  <si>
    <t>Biochemistry laboratory equipment: MICROSCOP SET - Stereo microscope SZ51 (8 pcs)</t>
  </si>
  <si>
    <t xml:space="preserve">Skrbnica opreme: Andreja SAVIČ  (andreja.savic@um.si)          https://www.fnm.um.si/index.php/domov-raziskovanje-odprti-dostop/                              </t>
  </si>
  <si>
    <t xml:space="preserve">Equipment administrator: Andreja SAVIČ (andreja.savic@um.si)          https://www.fnm.um.si/index.php/domov-raziskovanje-odprti-dostop/                              </t>
  </si>
  <si>
    <t>Mikroskopi so namenjeni pregledovanju bioloških objektov velikosti od 10 μm do 35 mm. Stroškovno učinkovit SZ51 povečavni stereo mikroskop ponuja široko paleto funkcij o znanosti o življenju. Novi ComfortView okularji omogočajo hitro in udobno opazovanje z prednostjo nadzora učenja aberacije in univerzalno stojalo z LED osvetlitvijo združuje vse prednosti LED tehnologije. Ozek kot konvergenco poti-slike tvori v optični sistem Greenough, ki zagotavlja odlično sliko in globino osredotočenosti. Antistatični materiali in premazi zaščitijo vzorce pred elektrostatičnimi razelektritvami.</t>
  </si>
  <si>
    <t>The microscopes are designed to examine biological objects from 10 μm to 35 mm in size. The cost-effective SZ51 magnifying stereo microscope offers a wide range of life science features. The new ComfortView eyepieces allow fast and comfortable observation with the advantage of aberration learning control and the universal stand with LED illumination combines all the advantages of LED technology. A narro17719w angle convergence of path-images forms in the Greenough optical system, providing excellent image and depth of focus. Antistatic materials and coatings protect samples from electrostatic discharges.</t>
  </si>
  <si>
    <t>17724; 17725; 17726; 17727; 17728; 17729; 17730; 17731.</t>
  </si>
  <si>
    <t>Oprema biokemijskega laboratorija: MICROSCOP SET - pokončni mikroskop CX23LED (4 kom)</t>
  </si>
  <si>
    <t>Biochemistry laboratory equipment: MICROSCOP SET - upright microscope CX23LED (4 pcs)</t>
  </si>
  <si>
    <t xml:space="preserve">Skrbnica opreme: Andreja SAVIČ (andreja.savic@um.si)          https://www.fnm.um.si/index.php/domov-raziskovanje-odprti-dostop/                              </t>
  </si>
  <si>
    <t xml:space="preserve">Equipment administrator: Andreja SAVIČ (andreja.savic@m.si)          https://www.fnm.um.si/index.php/domov-raziskovanje-odprti-dostop/                              </t>
  </si>
  <si>
    <t>Mikroskopi so namenjeni pregledovanju bioloških objektov velikosti od 10 μm do 35 mm. Pokončni mikroskop CX23LED je klinični mikroskop z vgrajeno LED osvetlitvijo, ki ponuja dosledne dolgoročne zmogljivosti za izobraževalne namene. Ta stroškovno učinkovit mikroskopski sistem lahko osvetli vzorce s podobno intenzivnostjo svetlobe, ki jo ponuja halogenska žarnica. Poleg tega LED svetlobni vir proizvaja bolj enotno, nadzorovano in stabilno osvetlitev za visoko kakovost prikazovanja. Kot okolju prijazen in enostaven za uporabo je ta mikroskop idealen za uporabo v  biologiji in medicini.</t>
  </si>
  <si>
    <t>The microscopes are designed to examine biological objects ranging in size from 10 μm to 35 mm. The CX23LED upright microscope is a clinical microscope with built-in LED illumination that offers consistent long-term performance for educational purposes. This cost-effective microscope system can illuminate specimens with similar light intensity to that offered by a halogen lamp. In addition, the LED light source produces a more uniform, controlled and stable illumination for high quality imaging. Being environmentally friendly and easy to use, this microscope is ideal for use in biology and medicine.</t>
  </si>
  <si>
    <t>17719; 17732; 17733; 17734.</t>
  </si>
  <si>
    <t>Petra PERANIĆ</t>
  </si>
  <si>
    <t>Oprema biokemijskega laboratorija: DIGESTORIJ</t>
  </si>
  <si>
    <t>Biochemistry laboratory equipment: digester</t>
  </si>
  <si>
    <t xml:space="preserve">Skrbnica opreme: Petra PERANIĆ (petra.peranic@um.si)          https://www.fnm.um.si/index.php/domov-raziskovanje-odprti-dostop/                              </t>
  </si>
  <si>
    <t xml:space="preserve">Equipment administrator: Petra PERANIĆ (petra.peranic@um.si)          https://www.fnm.um.si/index.php/domov-raziskovanje-odprti-dostop/                              </t>
  </si>
  <si>
    <t>Digestorij je namenjen odsesovanju zraka pri delu s hlapljivimi snovmi oziroma zdravju škodljivimi snovmi. Digestorij za stoječe delo LAB Interior. H-podnožje s stranskimi pokrivnimi paneli in horizontalne instalacijske plošče. Vertikalno teleskopsko drsno okno z vgrajenimi horizontalnimi drsnimi segmenti iz varnostnega stekla.
Notranja obloga delovne komore fenol laminat, z dvojnim hrbtom in pritrdilci za stative. LED razsvetljava komore. V komori je izlivno korito, pipa za vodo in priključek za plin. Delovna plošča iz monolitne keramike s protirazlivno obrobo po celotnem obodu. Poddigestorijske omarice so dvokrilne, lesene in neprezračevane. Nad omaricami so štiri električne vtičnice (230 V) .  Spredaj desno so vgrajeni upravljalni gumbi za vklop in izklop ventilatorja ter razsvetljave. Vizualni in akustični alarm ob neustreznem vleku ter vizualni in akustični alarm ob preodprtju digestorijskega okna. Ventilator je kislinsko odporen.</t>
  </si>
  <si>
    <t>The fume cupboard is designed for extracting air when working with volatile substances or substances harmful to health. LAB Interior fume cupboard for standing work. H base with side cover panels and horizontal installation panels. Vertical telescopic sliding window with integrated horizontal sliding safety glass segments.
Interior work chamber lining phenolic laminate, with double back and tripod fixings. LED lighting of the chamber. The chamber has a spout, a water tap and a gas connection. Monolithic ceramic worktop with anti-spill trim around the entire perimeter. The under-digestion cupboards shall be double-leaf, wooden and non-ventilated. There shall be four electrical sockets (230 V) above the cupboards. Control buttons for switching the fan and lighting on and off shall be fitted at the front right. Visual and acoustic alarm in case of inadequate draught and visual and acoustic alarm in case of opening of the fume cupboard window. The fan is acid-resistant.</t>
  </si>
  <si>
    <t>Biochemistry laboratory equipment: DIGESTER</t>
  </si>
  <si>
    <t>Tina KLENOVŠEK</t>
  </si>
  <si>
    <t>Oprema biokemijskega laboratorija: Osvetlitev KAISER REPRO LED OSVETLITEV RB 5070 DX2, – KAISER5550 (2X161SMD-LED, 5600K, CRI 95, 3000 LUX,)</t>
  </si>
  <si>
    <t>Biochemistry laboratory equipment: lighting KAISER REPRO LED LIGHT RB 5070 DX2</t>
  </si>
  <si>
    <t xml:space="preserve">Skrbnica opreme: Tina KLENOVŠEK (tina.klenovsek@um.si)          https://www.fnm.um.si/index.php/domov-raziskovanje-odprti-dostop/                              </t>
  </si>
  <si>
    <t xml:space="preserve">Equipment administrator: Tina KLENOVŠEK (tina.klenovsek@um.si)          https://www.fnm.um.si/index.php/domov-raziskovanje-odprti-dostop/                              </t>
  </si>
  <si>
    <t>Luči za osvetlitev biološkega materiala za zajemanje fotografij. LED dnevna svetilka z dvema svetlobnima nizoma za enakomerno in mehko osvetlitev. Emitirana svetloba nima nobene vsebnosti IR in UV. Delovanje z enosmernim tokom zagotavlja svetlobo brez utripanja brez preostalega valovanja. Vsaka luč je opremljena s 161 izbranimi belimi SMD LED. Luči je mogoče zatemniti ločeno ali skupaj. Odstranljiv difuzijski pokrov (5466).Luči lahko nagibate, obračate in nastavljate po višini. Navpične ročice svetilke, ki jih je mogoče nagniti z zaporami. Pritrjen z močnimi podstavki sponk iz tlačne litine, širina sponke do 48 mm (1,9 in.).</t>
  </si>
  <si>
    <t>Lights to illuminate biological material for taking photographs. LED daylight lamp with two light strings for even and soft illumination. The emitted light has no IR and UV content. DC operation provides flicker-free light with no residual ripple. Each light is equipped with 161 selected white SMD LEDs. The lights can be dimmed separately or together. Removable diffusion cover (5466).The lights can be tilted, rotated and adjusted in height. Vertical lamp arms that can be tilted with stops. Fixed with strong die-cast clip bases, clip width up to 48 mm (1,9 in.).</t>
  </si>
  <si>
    <t>Univerza v Mariboru Filozofska fakulteta</t>
  </si>
  <si>
    <t>J3-2525 in L2-8178</t>
  </si>
  <si>
    <t>Satja Mulej Bratec</t>
  </si>
  <si>
    <t>Večnamenski brezžični 64 kanalni EEG sistem actiCHampPlus</t>
  </si>
  <si>
    <t>Flexible, wireless 64-channel EEG system actiCHampPlus</t>
  </si>
  <si>
    <t>Oprema je na FF UM. Dostopnost po dogovoru. Kontaktni e-mail je satja.mulej@um.si</t>
  </si>
  <si>
    <t>Equipment is at the Faculty of Arts. For the use of the equipment, email S. Mulej Bratec at satja.mulej@um.si</t>
  </si>
  <si>
    <t>Oprema je namenjena merjenju elektrofizioloških možganskih signalov in se ponavadi uporablja za nevrofiziološko-psihološke raziskave.</t>
  </si>
  <si>
    <t>The equipment measures electrophysiological brain signals, typically during neurophysiological / psychological experiments.</t>
  </si>
  <si>
    <t>https://ff.um.si/o-fakulteti/oddelki/oddelek-za-psihologijo/#1740570867875-85b0b96e-f68e</t>
  </si>
  <si>
    <t>J5-50176</t>
  </si>
  <si>
    <t>poučevanje</t>
  </si>
  <si>
    <t>Oddelek za psihologijo</t>
  </si>
  <si>
    <t>Univerza v Mariboru, Fakulteta za energetiko</t>
  </si>
  <si>
    <t>2735-001</t>
  </si>
  <si>
    <t>Miralem Hadžiselimović, Bojan Štumberger</t>
  </si>
  <si>
    <t>20452, 14738</t>
  </si>
  <si>
    <t>ELEKTRIČNI STROJ IN POGON: KONTROLNE ENOTE, NAPAJALNA ENOTA, ELEKTRARNA, MERILNO MESTO 1, MERILNO MESTO</t>
  </si>
  <si>
    <t>ELECTRICAL MACHINE AND DRIVE: CONTROL UNITS, POWER UNIT, POWER PLANT, MEASURING PLACE 1, MEASURING PLACE</t>
  </si>
  <si>
    <t xml:space="preserve">Skrbnik opreme: Miralem Hadžiselimović in Bojan Štumberger
Spletni naslov:  http://fe.um.si/ie/laboratoriji/aplikativno-elektrotehniko/ 
  http://fe.um.si/ie/laboratoriji/elektricne-stroje-in-pogone/ 
Dostop do opreme imajo sodelavci laboratorija za aplikativno elektrotehniko (LAE) in laboratorija za električne stroje in pogone (LESP), ter ostale strokovno usposobljene osebe. Uporaba ali izposoja opreme je možna po predhodnem dogovoru z vodjo laboratorija LAE in LESP (miralem.h@um.si; bojan.stumberger@um.si). Oprema se nahaja v ustrezno varovanem prostoru Inštituta za energetiko, Fakultete za energetiko, Univerze v Mariboru.
</t>
  </si>
  <si>
    <t xml:space="preserve">Equipment administrator: Miralem Hadžiselimović and Bojan Štumberger
Web address:  http://fe.um.si/ie/laboratoriji/aplikativno-elektrotehniko/?lang=en 
  http://fe.um.si/ie/laboratoriji/elektricne-stroje-pogone/?lang=en 
Employees of the Laboratory for Applied Electrical Engineering (LAE) and the Laboratory for Electrical Machines and Drives (LESP), as well as other professionally qualified persons, have access to the equipment. The use or rental of the equipment is possible by prior arrangement with the LAE and LESP leaders (miralem.h@um.si; bojan.stumberger@um.si). The equipment is located in a properly secured area of the Institute of Energy Technology, Faculty of Energy Technology, University of Maribor.
</t>
  </si>
  <si>
    <t>Merilna mesta za razvoj in raziskovanje na področju visoko učinkovitih električnih strojev in pogonov (merilno mesto moči do 160 kW pri hitrosti vrtenja 1500 vrt/min, merilno mesto za merjence moči do 75 kW pri hitrosti vrtenja 6000 vrt/min, merilno mesto za merjence moči do 5 kW z maksimalno hitrostjo vrtenja 30000 vrt/min).</t>
  </si>
  <si>
    <t>Measuring stations for development and research in the field of high-performance electrical machines and drives (160 kW at a rotational speed of 1500 rpm, 75 kW at a rotational speed of 6000 rpm, 5 kW at a rotational speed of 30000 rpm).</t>
  </si>
  <si>
    <t>FE.2015.1. FE.2015.11. FE.2015.12. FE.2015.15.</t>
  </si>
  <si>
    <t>Gorazd Hren</t>
  </si>
  <si>
    <t>3D TISKALNIK ENVISIONTEC PERFACTORY XEDE 3SP</t>
  </si>
  <si>
    <t>ENVISIONTEC PERFACTORY XEDE 3SP 3D PRINTER</t>
  </si>
  <si>
    <t xml:space="preserve">Skrbnik opreme: Gorazd Hren
Spletni naslov:  http://fe.um.si/ie/laboratoriji/cader/
Dostop do opreme imajo sodelavci laboratorija za virtualni inženiring (CADER) in ostale strokovno usposobljene osebe. Uporaba ali izposoja opreme je možna po predhodnem dogovoru z vodjo laboratorija CADER (gorazd.hren@um.si). Oprema se nahaja v ustrezno varovanem prostoru Inštituta za energetiko, Fakultete za energetiko, Univerze v Mariboru.
</t>
  </si>
  <si>
    <t xml:space="preserve">Equipment administrator: Gorazd Hren
Web address:  http://fe.um.si/ie/laboratoriji/virtualni-inzeniring/?lang=en
Employees of the Laboratory for virtual engineering (CADER) and other professionally qualified staff have access to the equipment. The use or rental of the equipment is possible by prior arrangement with the CADER leader (gorazd.hren@um.si). The equipment is located in a properly secured area of the Institute of Energy Technology, Faculty of Energy Technology, University of Maribor.
</t>
  </si>
  <si>
    <t>Visoko kakovosten 3D print; večji kosi do 450x450x450.</t>
  </si>
  <si>
    <t>High-quality 3D print; larger peaces up to 450x450x450.</t>
  </si>
  <si>
    <t>FE.2015.2.</t>
  </si>
  <si>
    <t>Jurij Avsec</t>
  </si>
  <si>
    <t>SISTEM ZA KVANTITATIVNO DOLOČEVANJE VSEBNOSTI V MATERIALU, DOLOČEVANJE KALORIMETRIČNIH VREDNOSTI TRD</t>
  </si>
  <si>
    <t>SYSTEM FOR QUANTITATIVE DETERMINATION OF MATERIAL, DETERMINATION OF CALORIMETRIC VALUES</t>
  </si>
  <si>
    <t xml:space="preserve">Skrbnik opreme: Jurij Avsec
Spletni naslov: http://fe.um.si/ie/laboratoriji/termomehaniko-termoenergetiko-in-nanotehnologije/ 
Dostop do opreme imajo sodelavci laboratorija za termomehaniko, termoenergetiko in nanotehnologije (LTTN) in ostale strokovno usposobljene osebe. Uporaba ali izposoja opreme je možna po predhodnem dogovoru z vodjo laboratorija LTTN (jurij.avsec@um.si). Oprema se nahaja v ustrezno varovanem prostoru Inštituta za energetiko, Fakultete za energetiko, Univerze v Mariboru.
</t>
  </si>
  <si>
    <t xml:space="preserve">Equipment administrator: Jurij Avsec
Web address: http://fe.um.si/ie/laboratoriji/thermomechanics-%e2%80%a8applied-thermal-energy-technologies-%e2%80%a8and-nanotechnologies/?lang=en
Employees of the Laboratory for Thermomechanics, Applied Thermal Energy Technologies and Nanotechnologies (LTTN) and other professionally qualified staff have access to the equipment. The use or rental of the equipment is possible by prior arrangement with the LTTN leader (jurij.avsec@um.si). The equipment is located in a properly secured area of the Institute of Energy Technology, Faculty of Energy Technology, University of Maribor.
</t>
  </si>
  <si>
    <t>Eksperimentalno raziskovalno delo na področju termodinamike.</t>
  </si>
  <si>
    <t>Experimental research work in thermodynamics.</t>
  </si>
  <si>
    <t>FE.2015.3.</t>
  </si>
  <si>
    <t>Sebastijan Seme</t>
  </si>
  <si>
    <t>POLJE SONČNIH ELEKTRARN (SLEDILNE SONČNE ELEKTRARNE) S SENZORIKO</t>
  </si>
  <si>
    <t>SOLAR POWER PLANTS (TRACKING SOLAR POWER PLANTS) WITH SENSOR SYSTEM</t>
  </si>
  <si>
    <t xml:space="preserve">Skrbnik opreme: Sebastijan Seme
Spletni naslov: http://fe.um.si/ie/oprema/ove/ 
Dostop do opreme imajo vsi sodelavci zaposleni na Fakulteti za energetiko, Univerze v Mariboru in ostale strokovno usposobljene osebe. Dostop do opreme je možen po predhodnem dogovoru s skrbnikom opreme (sebastijan.seme@um.si). Oprema se nahaja v ustrezno varovanem območju Inštituta za energetiko, Fakultete za energetiko, Univerze v Mariboru.
</t>
  </si>
  <si>
    <t xml:space="preserve">Equipment administrator: Sebastijan Seme
Web address: http://fe.um.si/ie/oprema/photovoltaic-tracking-systems/?lang=en 
All employees at the Faculty of Energy, University of Maribor, and other professionally qualified persons have access to the equipment. Access to the equipment is possible by prior arrangement with the equipment administrator (sebastijan.seme@um.si). The equipment is located in a properly secured area of the Institute of Energy Technology, Faculty of Energy Technology, University of Maribor.
</t>
  </si>
  <si>
    <t>Sončne elektrarne skupne inštalirane moči 55 kW. Pri tem so uporabljeni različni tipi sončnih modulov (polikristalni, monokristalni) in različni tipi razsmernikov.</t>
  </si>
  <si>
    <t>Solar power plants of total installed power 55 kW. Various types of solar modules (polycrystalline, monocrystalline) and various types of inverters are used.</t>
  </si>
  <si>
    <t>FE.2015.4.</t>
  </si>
  <si>
    <t>DVOZASLONSKI SISTEM ZA INTERAKTIVNO 3D VIZUALIZACIJO</t>
  </si>
  <si>
    <t>TWO-SCREEN SYSTEM FOR INTERACTIVE 3D VISUALIZATION</t>
  </si>
  <si>
    <t>Visoko kvaliteten sistem za navidezno resničnost.</t>
  </si>
  <si>
    <t>High-quality system for virtual reality.</t>
  </si>
  <si>
    <t>FE.2015.5.</t>
  </si>
  <si>
    <t>VISOKO ZMOGLJIV RAČUNALNIŠKI SISTEM</t>
  </si>
  <si>
    <t>HIGH PERFORMANCE COMPUTER SYSTEM</t>
  </si>
  <si>
    <t xml:space="preserve">Skrbnik opreme: Sebastijan Seme
Spletni naslov: http://fe.um.si/ie/oprema/hpc/ 
Dostop do opreme imajo vsi sodelavci zaposleni na Fakulteti za energetiko, Univerze v Mariboru in ostale strokovno usposobljene osebe. Dostop do opreme je možen po predhodnem dogovoru s skrbnikom opreme (sebastijan.seme@um.si). Oprema se nahaja v ustrezno varovanem prostoru Inštituta za energetiko, Fakultete za energetiko, Univerze v Mariboru.
</t>
  </si>
  <si>
    <t xml:space="preserve">Equipment administrator: Sebastijan Seme
Web address: http://fe.um.si/ie/oprema/hpc-system-high-performance-computing/?lang=en 
All employees at the Faculty of Energy, University of Maribor, and other professionally qualified persons have access to the equipment. Access to the equipment is possible by prior arrangement with the equipment administrator (sebastijan.seme@um.si). The equipment is located in a properly secured area of the Institute of Energy Technology, Faculty of Energy Technology, University of Maribor.
</t>
  </si>
  <si>
    <t>12 kom računskih strežnikov s karakteristikami: 
- 2 x procesor Intel E5-2650v3, vsak s po 10 jedri in hitrostjo vsaj 2.3 GHz; 
- 10 x pomnilniški modul 8GB in hitrostjo DDR4-17000; 
- 1x trdi disk 1TB; 
- 2 kom prijavna upravljavska strežnika s karakteristikami; 
- 1 x procesor   E5-2640v3; 
- 4 x pomnilniški modul, vsak velikosti  16 GB in hitrostjo DDR4-17000; 
- 6 x trdi disk 600 GB SAS 10k RPM v RAID-5;
- redundantno električno napajanje; 
- redundantna povezava na zunanji diskovni sistem (8Gb  FC); 
- 1 kom diskovni sistem s karakteristikami;
- 90 TB surove (raw) kapacitete, diskovni moduli 4TB; 
- redundantno električno napajanje; 
- 8 kom raziskovalne delovne postaje s karakteristikami; 
- 2 Procesorja E5-2640L v3 – 2,6GHz; 
- 32GB DDR4 pomnilnik; 
- Trdi disk 1TB; 
- Grafična kartica NVIDIA Quadro K2200 4GB.</t>
  </si>
  <si>
    <t>"12 computing servers with the following features:
- 2 x Intel E5-2650v3 processor, each with 10 cores and a speed of at least 2.3 GHz;
- 10 x memory module 8GB and DDR4-17000 speed;
- 1x hard drive 1TB;
- 2 pending management server with features; 1x processor E5-2640v3;
- 4x memory module, each of 16 GB and DDR4-17000 speed;
- 6x Hard Drive 600 GB SAS 10k RPM in RAID-5;
- redundant power supply;
- redundant connection to the external disk system (8Gb FC);
- 1 disk system with features;
- 90 TB raw capacity, 4TB drive modules;
- redundant power supply;
- 8 pieces of research workstation with features;
- 2 CPU E5-2640L v3 - 2.6GHz;
- 32GB DDR4 memory;
- 1TB hard drive;
- Graphics card NVIDIA Quadro K2200 4GB."</t>
  </si>
  <si>
    <t>FE.2015.6.</t>
  </si>
  <si>
    <t>Zdravko Praunseis</t>
  </si>
  <si>
    <t>LOMNOMEHANSKI STROJ ZWICK Z100THW Z OPREMO</t>
  </si>
  <si>
    <t>ZWICK Z100THW FRACTURE-MECHANICAL MACHINE WITH EQUIPMENT</t>
  </si>
  <si>
    <t xml:space="preserve">Skrbnik opreme: Zdravko Praunseis
Spletni naslov: http://fe.um.si/ie/laboratoriji/energetski-management-in-inzeniring/ 
Dostop do opreme imajo sodelavci laboratorija za energetski management in inženiring (LABEMI) in ostale strokovno usposobljene osebe. Uporaba ali izposoja opreme je možna po predhodnem dogovoru z vodjo laboratorija LABEMI (zdravko.praunseis@um.si). Oprema se nahaja v ustrezno varovanem prostoru Inštituta za energetiko, Fakultete za energetiko, Univerze v Mariboru.
</t>
  </si>
  <si>
    <t xml:space="preserve">Equipment administrator: Zdravko Praunseis
Web address: http://fe.um.si/ie/laboratoriji/energetski-management-inzeniring/?lang=en 
Employees of the Laboratory for Energy Management and Engineering (LABEMI) and other professionally qualified staff have access to the equipment. The use or rental of the equipment is possible by prior arrangement with the LABEMI leader (zdravko.praunseis@um.si). The equipment is located in a properly secured area of the Institute of Energy Technology, Faculty of Energy Technology, University of Maribor.
</t>
  </si>
  <si>
    <t>Lomno mehansko preizkušanje materialov.</t>
  </si>
  <si>
    <t>Fracture mechanics testing of materials.</t>
  </si>
  <si>
    <t>FE.2015.7.</t>
  </si>
  <si>
    <t>Bruno Cvikl</t>
  </si>
  <si>
    <t>O1O48</t>
  </si>
  <si>
    <t>VAKUMSKI SISTEM ZA NAPAREVANJE NANO 36</t>
  </si>
  <si>
    <t>VACUUM NANO EXHAUST SYSTEM 36</t>
  </si>
  <si>
    <t xml:space="preserve">Skrbnik opreme: Bruno Cvikl
Spletni naslov:  http://fe.um.si/ie/laboratoriji/jedrsko-energetiko/ 
Dostop do opreme imajo sodelavci laboratorija za jedrsko energetiko (LJE) in ostale strokovno usposobljene osebe. Uporaba ali izposoja opreme je možna po predhodnem dogovoru z vodjo laboratorija LJE (bruno.cvikl@guest.um.si). Oprema se nahaja v ustrezno varovanem prostoru Inštituta za energetiko, Fakultete za energetiko, Univerze v Mariboru.
</t>
  </si>
  <si>
    <t xml:space="preserve">Equipment administrator: Bruno Cvikl
Web address: http://fe.um.si/ie/laboratoriji/jedersko-energetiko/?lang=en
Employees of the Nuclear Energetics Laboratory (LJE) and other professionally qualified staff have access to the equipment. The use or rental of the equipment is possible by prior arrangement with the LJE leader (bruno.cvikl@guest.um.si). The equipment is located in a properly secured area of the Institute of Energy Technology, Faculty of Energy Technology, University of Maribor.
</t>
  </si>
  <si>
    <t>Vakumsko nanašanje polprevodniške tanke plasti za senzorje nevtronov.</t>
  </si>
  <si>
    <t>Vacuum deposition of semiconductor thin films for neutron sensors.</t>
  </si>
  <si>
    <t>FE.2015.8.</t>
  </si>
  <si>
    <t>Matej Fike</t>
  </si>
  <si>
    <t>2D LDA SYSTEM: 2D FLOWEXPLORER, SPECTRUM</t>
  </si>
  <si>
    <t>CORRELATION, CYCLIC PHENOMENA, SCRIPTING AND MATLAB LINK</t>
  </si>
  <si>
    <t xml:space="preserve">Skrbnik opreme: Matej Fike
Spletni naslov: http://fe.um.si/ie/laboratoriji/aero-in-hidro-energetske-tehnologije/ 
Dostop do opreme imajo sodelavci laboratorija za alternativne aero in hidro energetske tehnologije (LAHET) in ostale strokovno usposobljene osebe. Uporaba ali izposoja opreme je možna po predhodnem dogovoru s skrbnikom opreme laboratorija LAHET (matej.fike @um.si). Oprema se nahaja v ustrezno varovanem prostoru Inštituta za energetiko, Fakultete za energetiko, Univerze v Mariboru.
</t>
  </si>
  <si>
    <t xml:space="preserve">Equipment administrator: Matej FIke
Web address: http://fe.um.si/ie/laboratoriji/laboratorij-za-aero-hidro-energetske-tehnologije/?lang=en
Employees of the Laboratory for alternative Aero and Hydro Energy Technology (LAHET) and other professionally qualified staff have access to the equipment. The use or rental of the equipment is possible by prior arrangement with the equipment administrator of the LAHET laboratory (matej.fike@um.si). The equipment is located in a properly secured area of the Institute of Energy Technology, Faculty of Energy Technology, University of Maribor.
</t>
  </si>
  <si>
    <t>Sistem za neinvazivno merjenje 2 komponent hitrosti toka tekočine z lasersko dopplerjevo anemometrijo.</t>
  </si>
  <si>
    <t xml:space="preserve">The LDA system for non-intrusive measurements of 2 components of velocity at a point in space as a function of time. </t>
  </si>
  <si>
    <t>FE.2015.9.</t>
  </si>
  <si>
    <t>Peter Virtič</t>
  </si>
  <si>
    <t>SKENER S 3D KAMERO ZA ANALIZO TRAJNIH MAGNETOV</t>
  </si>
  <si>
    <t>SCANNER WITH 3D CAMERA FOR PERMANENT MAGNETS ANALYSIS</t>
  </si>
  <si>
    <t xml:space="preserve">Skrbnik opreme: Peter Virtič
Spletni naslov:  http://fe.um.si/ie/laboratoriji/energetske-pretvorbe/ 
Dostop do opreme imajo sodelavci laboratorija za energetske pretvorbe (LES) in ostale strokovno usposobljene osebe. Uporaba ali izposoja opreme je možna po predhodnem dogovoru z vodjo laboratorija LES (peter.virtic@um.si). Oprema se nahaja v ustrezno varovanem prostoru Inštituta za energetiko, Fakultete za energetiko, Univerze v Mariboru.
</t>
  </si>
  <si>
    <t xml:space="preserve">Equipment administrator: Peter Virtič
Web address: http://fe.um.si/ie/laboratoriji/energetske-pretvorbe/?lang=en
Employees of the Laboratory for energy conversion (LES) and other professionally qualified staff have access to the equipment. The use or rental of the equipment is possible by prior arrangement with the LES leader (peter.virtic@ um.si). The equipment is located in a properly secured area of the Institute of Energy Technology, Faculty of Energy Technology, University of Maribor.
</t>
  </si>
  <si>
    <t>3D snemanje magnetnih polj trajnih magnetov.</t>
  </si>
  <si>
    <t>3D recording of magnetic fields of permanent magnets.</t>
  </si>
  <si>
    <t>FE.2015.10. (1946)</t>
  </si>
  <si>
    <t>Andrej Predin</t>
  </si>
  <si>
    <t>O1241</t>
  </si>
  <si>
    <t>VODNA MERILNA PROGA</t>
  </si>
  <si>
    <t>WATER MEASURING LINE</t>
  </si>
  <si>
    <t xml:space="preserve">Skrbnik opreme: Andrej Predin
Spletni naslov: http://fe.um.si/ie/laboratoriji/aero-in-hidro-energetske-tehnologije/ 
Dostop do opreme imajo sodelavci laboratorija za alternativne aero in hidro energetske tehnologije (LAHET) in ostale strokovno usposobljene osebe. Uporaba ali izposoja opreme je možna po predhodnem dogovoru z vodjo laboratorija LAHET (andrej.predin@um.si). Oprema se nahaja v ustrezno varovanem prostoru Inštituta za energetiko, Fakultete za energetiko, Univerze v Mariboru.
</t>
  </si>
  <si>
    <t xml:space="preserve">Equipment administrator: Andrej Predin
Web address: http://fe.um.si/ie/laboratoriji/laboratorij-za-aero-hidro-energetske-tehnologije/?lang=en
Employees of the Laboratory for alternative Aero and Hydro Energy Technology (LAHET) and other professionally qualified staff have access to the equipment. The use or rental of the equipment is possible by prior arrangement with the LAHET leader (andrej.predin@um.si). The equipment is located in a properly secured area of the Institute of Energy Technology, Faculty of Energy Technology, University of Maribor.
</t>
  </si>
  <si>
    <t>Vodna testna proga.</t>
  </si>
  <si>
    <t>Water measuring test ring.</t>
  </si>
  <si>
    <t>FE.2015.13.</t>
  </si>
  <si>
    <t>MERILNI SISTEM ZA MERJENJE MAGNETNIH LASTNOSTI MEHKOMAGNETNIH MATERIALOV</t>
  </si>
  <si>
    <t>MEASURING SYSTEM FOR MEASURING MAGNETIC PROPERTIES OF SOFT MAGNETIC MATERIALS</t>
  </si>
  <si>
    <t>Merjenje BH karakteristik mehko magnetnih materialov.</t>
  </si>
  <si>
    <t>BH characteristics measurements of soft magnetic materials.</t>
  </si>
  <si>
    <t>FE.2015.14.</t>
  </si>
  <si>
    <t>EKSPERIMENTALNI SISTEM ZA MERJENJE ELEKTRIČNIH STROJEV ZA ELEKTRIČNA ŠTIRIKOLESNA IN DVOKOLESNA VOZI</t>
  </si>
  <si>
    <t>EXPERIMENTAL SYSTEM FOR MEASURING ELECTRICAL MACHINES FOR ELECTRIC FOUR AND TWO-WHEEL DRIVERS</t>
  </si>
  <si>
    <t xml:space="preserve">Simultano merjenje veličin pri testiranju električnih strojev. </t>
  </si>
  <si>
    <t>Simultaneous measurement of quantities in electrical machines.</t>
  </si>
  <si>
    <t>FE.2015.16.</t>
  </si>
  <si>
    <t>ZRAČNA MERILNA PROGA (VETROVNIK)</t>
  </si>
  <si>
    <t>AIR MEASURING RING (WIND TUNNEL)</t>
  </si>
  <si>
    <t xml:space="preserve">Responsible for equipment: Andrej Predin
Web address: http://fe.um.si/ie/laboratoriji/laboratorij-za-aero-hidro-energetske-tehnologije/?lang=en
Employees of the Laboratory for alternative Aero and Hydro Energy Technology (LAHET) and other professionally qualified staff have access to the equipment. The use or rental of the equipment is possible by prior arrangement with the LAHET leader (andrej.predin@um.si). The equipment is located in a properly secured area of the Institute of Energy Technology, Faculty of Energy Technology, University of Maribor.
</t>
  </si>
  <si>
    <t>Zračna testna proga.</t>
  </si>
  <si>
    <t>Air measuring test ring.</t>
  </si>
  <si>
    <t>FE.2015.17.</t>
  </si>
  <si>
    <t xml:space="preserve">MERILNIK TANKIH PLASTI - PROFILMETER ALPHASTEP D-500 STYLUS PROFILER </t>
  </si>
  <si>
    <t>SLIM LAYER METER - PROFILMETER ALPHASTEP D-500 STYLUS PROFILER</t>
  </si>
  <si>
    <t>Merilnik debeline nanosa tankih polprevodniških plasti.</t>
  </si>
  <si>
    <t>Stylus type equipment for thickness measurements of deposited thin semiconductor films.</t>
  </si>
  <si>
    <t>FE.2015.18.</t>
  </si>
  <si>
    <t>SISTEM ZA PARAMETRIZACIJO POLPREVODNIKOV</t>
  </si>
  <si>
    <t>SEMICONDUCTOR PARAMETERIZATION SYSTEM</t>
  </si>
  <si>
    <t>Karakterizacija polprevodniških senzorjev jedrskega sevanja.</t>
  </si>
  <si>
    <t>Characterisation of solid-state nuclear sensors.</t>
  </si>
  <si>
    <t>FE.2015.19.</t>
  </si>
  <si>
    <t>Miralem Hadžiselimović</t>
  </si>
  <si>
    <t>ANALIZATOR VEZIJ KEYSIGHT 2-VHODNA IZVEDBA 9KHZ DO 9 GHZ Z NAPAJALNIM VEZJEM</t>
  </si>
  <si>
    <t>KEYSIGHT CONNECTOR ANALYSIS 2 INPUT 9KHZ TO 9 GHZ WITH POWER SUPPLY</t>
  </si>
  <si>
    <t xml:space="preserve">Skrbnik opreme: Miralem Hadžiselimović
Spletni naslov: http://fe.um.si/ie/laboratoriji/aplikativno-elektrotehniko/ 
Dostop do opreme imajo sodelavci laboratorija za aplikativno elektrotehniko (LAE) in ostale strokovno usposobljene osebe. Uporaba ali izposoja opreme je možna po predhodnem dogovoru z vodjo laboratorija LAE (miralem.h@um.si). Oprema se nahaja v ustrezno varovanem prostoru Inštituta za energetiko, Fakultete za energetiko, Univerze v Mariboru.
</t>
  </si>
  <si>
    <t xml:space="preserve">Responsible for equipment: Miralem Hadžiselimović
Web address: http://fe.um.si/ie/laboratoriji/aplikativno-elektrotehniko/?lang=en 
Employees of the Laboratory for Applied Electrical Engineering (LAE) and other professionally qualified staff have access to the equipment. The use or rental of the equipment is possible by prior arrangement with the LAE leader (miralem.h@um.si). The equipment is located in a properly secured area of the Institute of Energy Technology, Faculty of Energy Technology, University of Maribor.
</t>
  </si>
  <si>
    <t>Analizator vezij, 2-vhodna izvedba 9KHZ do 9 GHZ z napajalnim vezjem.</t>
  </si>
  <si>
    <t>Circuit analyzer, 2 inputs, 9kHz - 9 GHz with power supply circuit.</t>
  </si>
  <si>
    <t>FE.2015.20.</t>
  </si>
  <si>
    <t xml:space="preserve">PROGRAM ANSYS MULTIPHYSSIC CAMPUS SOLUTION 10/100 </t>
  </si>
  <si>
    <t>ANSYS MULTIPHYSSIC CAMPUS SOLUTION PROGRAM 10/100</t>
  </si>
  <si>
    <t>Programski paket za numerične simulacije.</t>
  </si>
  <si>
    <t>Software package for numerical simulations.</t>
  </si>
  <si>
    <t>FE.2015.21.</t>
  </si>
  <si>
    <t>ANALIZATOR MOČI WT1806</t>
  </si>
  <si>
    <t>WT1806 POWER ANALYZER</t>
  </si>
  <si>
    <t>Simultano merjenje električnih veličin.</t>
  </si>
  <si>
    <t>Simultaneous measurement of electrical quantities.</t>
  </si>
  <si>
    <t>FE.2015.22.</t>
  </si>
  <si>
    <t xml:space="preserve">Equipment administrator: Miralem Hadžiselimović
Web address: http://fe.um.si/ie/laboratoriji/aplikativno-elektrotehniko/?lang=en 
Employees of the Laboratory for Applied Electrical Engineering (LAE) and other professionally qualified staff have access to the equipment. The use or rental of the equipment is possible by prior arrangement with the LAE leader (miralem.h@um.si). The equipment is located in a properly secured area of the Institute of Energy Technology, Faculty of Energy Technology, University of Maribor.
</t>
  </si>
  <si>
    <t>WT1800 ponuja inovativne merilne funkcije za preskušanje učinkovitosti izdelkov in načrtovanje pretvornikov, motornih pogonov, sistemov razsvetljave, napajalnih napetosti, napajalnih sistemov, preizkušanja transformatorjev in drugih naprav za pretvorbo energije. Čeprav je WT1800 še vedno na voljo, novejša WT1800E ponuja večjo natančnost merjenja moči.</t>
  </si>
  <si>
    <t>The WT1800 offers innovative measurement functions for testing product efficiency and the design of inverters, motor drives, lighting systems, uninterpretable power supplies, aircraft power systems, transformer testing, and other power conversion devices. Although the WT1800 is still available, the newer WT1800E offers higher accuracy power measurement.</t>
  </si>
  <si>
    <t>FE.2015.23.</t>
  </si>
  <si>
    <t>O8488</t>
  </si>
  <si>
    <t>PRENOSNI XRF SPEKTRALNI ANALIZATOR MATERIALOV NITON XL3T 980 GOLDD+</t>
  </si>
  <si>
    <t>PORTABLE XRF SPECTRAL MATERIAL ANALYZER NITON XL3T 980 GOLDD +</t>
  </si>
  <si>
    <t>Kemična analiza materialov.</t>
  </si>
  <si>
    <t>Chemical analysis of materials.</t>
  </si>
  <si>
    <t>FE.2015.24.</t>
  </si>
  <si>
    <t>OPTIČNI MIKROSKOP ZA PREISKAVO MATERIALOV ZEISS AXIO IMAGER A2M &amp; AXIO VISION SE64, 6-POZICIJSKI OBJ</t>
  </si>
  <si>
    <t>OPTICAL MICROSCOPE FOR INSPECTION OF MATERIALS ZEISS AXIO IMAGER A2M &amp; AXIO VISION SE64, 6-POSITION OBJ</t>
  </si>
  <si>
    <t>Optična mikroskopija.</t>
  </si>
  <si>
    <t>Optical microscopy.</t>
  </si>
  <si>
    <t>FE.2015.25.</t>
  </si>
  <si>
    <t>3D TRAVERSING SYSTEM: MECHANISM RANGE, CONTROLLER, LINE VOLTAGE 100-250V</t>
  </si>
  <si>
    <t>Merilni sistem – pogon.</t>
  </si>
  <si>
    <t>Measuring system drive.</t>
  </si>
  <si>
    <t>FE.2015.26.</t>
  </si>
  <si>
    <t>STACIONARNI MERILEC TRDOTE  VICKERS VH1150</t>
  </si>
  <si>
    <t>STATIONARY TRICKER VICKERS VH1150</t>
  </si>
  <si>
    <t>Merjenje mikro trdot.</t>
  </si>
  <si>
    <t>Microhardness measurement.</t>
  </si>
  <si>
    <t>FE.2015.27.</t>
  </si>
  <si>
    <t>ŠTIRICILINDRSKI DIESELSKI MOTOR</t>
  </si>
  <si>
    <t>4-CYLINDER DIESEL ENGINE</t>
  </si>
  <si>
    <t>Raziskovalno in pedagoško delo na motorjih z notranjim zgorevanjem.</t>
  </si>
  <si>
    <t>Research and pedagogical work on internal combustion engines.</t>
  </si>
  <si>
    <t>FE.2015.28.</t>
  </si>
  <si>
    <t>Bojan Štumberger</t>
  </si>
  <si>
    <t>SIRIUSi XHS 4x HV, 4x LV, 8X CNT (SISTEM ZA NEPREKINJENO ZAJEMANJE IN SHRANJEVANJE MERILNIH PODATKOV Z VISOKO HITROSTJO IN VISOKO LOČLJIVOSTJO)</t>
  </si>
  <si>
    <t>SIRIUSi XHS 4x HV, 4x LV, 8X CNT (System for continuous high speed and high resolution measurement data acqisition and storage)</t>
  </si>
  <si>
    <t xml:space="preserve">Skrbnik opreme: Bojan Štumberger
Spletni naslov:  
  http://fe.um.si/ie/laboratoriji/elektricne-stroje-in-pogone/ 
Dostop do opreme imajo sodelavci laboratorija za električne stroje in pogone (LESP), ter ostale strokovno usposobljene osebe. Uporaba ali izposoja opreme je možna po predhodnem dogovoru z vodjo laboratorija  LESP (bojan.stumberger@um.si). Oprema se nahaja v ustrezno varovanem prostoru Inštituta za energetiko, Fakultete za energetiko, Univerze v Mariboru.
</t>
  </si>
  <si>
    <t xml:space="preserve">Equipment administrator:  Bojan Štumberger
Web address:  
  http://fe.um.si/ie/laboratoriji/elektricne-stroje-pogone/?lang=en 
Employees the Laboratory for Electrical Machines and Drives (LESP), as well as other professionally qualified persons, have access to the equipment. The use or rental of the equipment is possible by prior arrangement with the LESP leader (bojan.stumberger@um.si). The equipment is located in a properly secured area of the Institute of Energy Technology, Faculty of Energy Technology, University of Maribor.
</t>
  </si>
  <si>
    <t>Sistem za neprekinjeno zajemanje in shranjevanje merilnih podatkov z visoko hitrostjo in visoko ločljivostjo (4 napetostni HV in 4 tokovni LV med seboj izolirani analogni vhodi, 8 števnih vhodov za zajemanje podatkov iz merilnih senzorjev, hitrost vzorčenja 15 MS/s, vmesniki CAN, USB 3.0, GLAN, napajalnik merilnega sistema in vizualizacija merilnih signalov).</t>
  </si>
  <si>
    <t>FE.2023.1.</t>
  </si>
  <si>
    <t xml:space="preserve">KOMPLET ZA VZORČENJE, MLETJE IN STISKANJE </t>
  </si>
  <si>
    <t>SAMPLING, GRIDING AND PRESSING KIT</t>
  </si>
  <si>
    <t>Priprava vzorcev za kemično analizo</t>
  </si>
  <si>
    <t>Preparing of samples for chemical analysis</t>
  </si>
  <si>
    <t>FE.2022.1.</t>
  </si>
  <si>
    <t>MERILNI SISTEM ZA MERJENJE HITROSTI TOKA PDA</t>
  </si>
  <si>
    <t>PDA system</t>
  </si>
  <si>
    <t>Sistem za neinvazivno merjenje velikosti mehurčkov in 1 komponente hitrosti toka tekočine z lasersko dopplerjevo anemometrijo.</t>
  </si>
  <si>
    <t>A system for non-invasive measurement of bubble size and 1 component of fluid flow velocity by laser doppler anemometry.</t>
  </si>
  <si>
    <t>FE.2022.2.</t>
  </si>
  <si>
    <t>MERILNI SISTEM ZA MERJENJE HITROSTI TOKA PIV</t>
  </si>
  <si>
    <t>Stereo PIV system</t>
  </si>
  <si>
    <t>Sistem za neinvazivno merjenje 3 komponent vseh treh komponet hitrosti toka fluida.</t>
  </si>
  <si>
    <t>A system for non-invasive 3-component measurement of all three components of fluid flow velocity.</t>
  </si>
  <si>
    <t>FE.2022.3.</t>
  </si>
  <si>
    <t>ENOSMERNI REGULIRAN VIR</t>
  </si>
  <si>
    <t>DC SUPPLY SYSTEM</t>
  </si>
  <si>
    <t>Enosmerni napajalni sistem sestavljajo programabilni dvosmerni vodno hlajeni 240 kW enosmerni napajalni vir (DC) z notranjim generatorjem oblike napetosti in 200 kW vodno hlajeni DC/AC pretvornik. Enosmerni napajalni sistem je primeren za simulacije razpršenih virov, simulacije baterijskih sistemov in aplikacije e-mobilnosti.</t>
  </si>
  <si>
    <t>DC supply system consists of bidirectional (regenerative) water cooled 240 kW programmable DC power supply with internal arbitrary waveform generator and water cooled 200 kW DC/AC converter. DC supply system is appropriate for simulation of distributed sources, simulation of battery systems and e-mobility applications.</t>
  </si>
  <si>
    <t>FE.2021.1.</t>
  </si>
  <si>
    <t>FREKVENČNI PRETVORNIK 160 kW</t>
  </si>
  <si>
    <t>FREQUENCY CONVERTER 160 kW</t>
  </si>
  <si>
    <t xml:space="preserve">Frekvenčni pretvornik (160 kW) primeren za napajanje indukcijskih motorjev, sinhronskih motorjev s trajnimi magneti, sinhronskih reluktančnih motorjev s trajnimi magneti in sinhronskih reluktančnih motorjev s primernimi odprto in zaprto zančnimi algoritmi vodenja. </t>
  </si>
  <si>
    <t>Frequency converter (160 kW) appropriate for variable AC supply of induction, permanent magnet synchronous motors, permanent magnet assisted synchronous reluctance motors and synchronous reluctance motors with appropriate close and open loop control algorithms.</t>
  </si>
  <si>
    <t>FE.2021.2.</t>
  </si>
  <si>
    <t>NAPREDNI MERILNI SISTEM ZA MERITEV PROIZVODNJE ELEKTRIČNE ENERGIJE RAZPRŠENIH VIROV</t>
  </si>
  <si>
    <t>ADVANCED MEASURING SYSTEM FOR MEASURING ELECTRICITY PRODUCTION OF DISPERSED SOURCES</t>
  </si>
  <si>
    <t>Merilni sistem za merjenje AC in DC električnih veličin na dvoosnih fotonapetostnih sledilnih sistemih. Merilni sistem je vključno z obstoječim merilni sistem za merjenje meteoroloških parametrov povezan na SCADA sistem, ki omogoča enostaven monitoring in zajem podatkov za nadaljne analize.</t>
  </si>
  <si>
    <t>Measuring system for measuring AC and DC electrical quantities on dual-axis photovoltaic tracking systems. The measuring system also includes an existing measuring system for measuring meteorological parameters, which is connected to the SCADA system and allows easy monitoring and data collection for further analysis.</t>
  </si>
  <si>
    <t>FE.2021.3.</t>
  </si>
  <si>
    <t>TERMOELEKTRIČNI SONČNI SISTEM</t>
  </si>
  <si>
    <t>TERMOELECTRIC SOLAR SYSTEM</t>
  </si>
  <si>
    <t>Termoelektrični sončni sistem zagotavlja proizvodnjo električne in toplotne energije. Toplotna energija se shranjuje v hranilniku toplotne energije oziroma zalogovniku za dodatne potrebe po ogrevanju. V sistem je vključen tudi hladilni agregat, ki skrbi za dodatno varnost v primeru visokih temperatur v hranilniku toplotne energije. Podatki meritev so povezani na nadzirni sistem SCADA, ki omogoča enostaven monitoring in zajem podatkov za nadaljne analize.</t>
  </si>
  <si>
    <t>The thermoelectric solar system ensures the production of electrical and thermal energy. Thermal energy is stored in the thermal storage tank for additional heating needs. A cooling unit is also included in the system, which provides additional safety in the event of high temperatures in the thermal storage tank. The system is connected to the SCADA control system, which enables easy monitoring and data collection for further analyzes.</t>
  </si>
  <si>
    <t>FE.2021.4.</t>
  </si>
  <si>
    <t>HRANILNIK ELEKTRIČNE ENERGIJE</t>
  </si>
  <si>
    <t>ENERGY STORAGE SYSTEM</t>
  </si>
  <si>
    <t>Hranilnik električne energije z baterijskim modulom je povezan s termoelektričnim sončnim sistemom in skrbi za porabo električne energije samooskrbnega energetskega objekta. Podatki meritev so povezani na nadzirni sistem SCADA, ki omogoča enostaven monitoring in zajem podatkov za nadaljne analize.</t>
  </si>
  <si>
    <t>The energy storage system with a battery module is connected to the thermoelectric solar systems and covers the electricity consumption of the self-sufficient energy facility. The system is connected to the SCADA control system, which enables easy monitoring and data collection for further analyzes.</t>
  </si>
  <si>
    <t>FE.2021.5.</t>
  </si>
  <si>
    <t>VARILNA ROBOTSKA CELICA VRC FD B6 1GM/1d</t>
  </si>
  <si>
    <t>WELDING ROBOT 6 AXIS ARM WITH MOBILE CHAMBER</t>
  </si>
  <si>
    <t>Varilna 6 osna robotska celica s premično komoro omogoča visoko senzorično aktivnost detekcije oblike varjenca in visoko kvaliteto varjenja.</t>
  </si>
  <si>
    <t>Welding robot 6 axis arm with mobile chamber enable high precision sensing for workpiece position detecting and high weld quality and reliability.</t>
  </si>
  <si>
    <t>FE.2021.6.</t>
  </si>
  <si>
    <t>PREIZKUŠEVALNA TEMPERATURNA KOMORA ZA LOMNOMEHANSKI STROJ</t>
  </si>
  <si>
    <t>TEMPERATURE TESTING CHAMBER</t>
  </si>
  <si>
    <t>Preizkuševalna temperaturna komora omogoča specialno preizkušanje vseh vrst materialov v temperaturne mobmočju od -180 do 1250 stopinj celzija.</t>
  </si>
  <si>
    <t>Temperature testing chamber is a specialized equipment used for material testing of all kind of materials from -180  to 1250  degrees celsius.</t>
  </si>
  <si>
    <t>FE.2021.7.</t>
  </si>
  <si>
    <t>Univerza na Primorskem, Fakulteta za matematiko, naravoslovje in informacijske tehnologije</t>
  </si>
  <si>
    <t>P1-0404</t>
  </si>
  <si>
    <t>Matjaž Kljun</t>
  </si>
  <si>
    <t>Visoko zmogljivi računalniški sistem in XR tehnološki sklopi za napredno izobraževanje in personalizacijo v okoljih mešane resničnosti</t>
  </si>
  <si>
    <t>High-Performance Computer and XR Technology sets for Advanced Education and Personalization in Mixed Reality Environments</t>
  </si>
  <si>
    <t>Visokozmogljiva delovna postaja z grafičnim procesorjem bo omogočila hitrejše usposabljanje modelov in obdelavo v realnem času, ki je potrebna za prilagodljiveizkušnje XR. Ta specifična delovna delovna postaja in prenosni računalniki, ki so namenjeni terenskemu uvajanju in zbiranju podatkov, so potrebni, da se zagotoviustrezna zaščita vseh zbranih podatkov. Dostop bo strogo omejen na pooblaščene raziskovalce z večplastnim preverjanjem pristnosti.Oprema bo dostopna raziskovalcem in študentom iz različnih področij (izobraževanje, kognitivna znanost, računalništvo), kar bo zagotovilo široko uporabo ter spodbudilo razvoj talentov na teh področjih.Dostop bo urejen po pregledni politiki, ki temelji na raziskovalni kakovosti in skladnosti s projektom. Prednost bodo imeli raziskovalci, vključeni v študije z visokim vplivom, izbor pa bo potekal prek posebnega portala za prijavo in načrtovanje uporabe.</t>
  </si>
  <si>
    <t>High-End GPU Workstation will enable faster model training and real-time processing necessary for adaptive XR experiences. The dedicated GPU workstation andlaptops, needed for field deployment and data collection, are also necessary to ensure adequate protection of all collected data. Access will be strictly limited toauthorized researchers, with multi-layered authentication for sensitive datasets. This equipment will be accessible to researchers and students across multiple sectors (education, cognitive science, computer science), ensuring broadutilization and fostering talent development in these fields. Access will follow a transparent policy based on research merit and project alignment. Access priority will be given to researchers involved in high-impact studies,and selection will be managed through a dedicated portal for application and scheduling.</t>
  </si>
  <si>
    <t>Visokozmogljiva delovna postaja z grafičnim procesorjem in naglavni prikazovalnik XR tehnološki sklopi</t>
  </si>
  <si>
    <t>High-performance workstation with a graphics processing unit and an XR head-mounted display</t>
  </si>
  <si>
    <t>1305251, 1305252, 1305253, 1305254, 1305527, 1305530, 1305531, 1305532, 1305533, 1305534, 1305535, 1305536, 1305556, 1305577, 1305578, 1305579, 1305581, 1305583, 1305591</t>
  </si>
  <si>
    <t>https://www.upr.si/si/up--okolje/projekti-univerze-na-primorskem-/aris/drugi-projekti/paket-23-visoko-zmogljivi-racunalniski-sistem-in-xr-tehnoloski-sklopi-za-napredno-izobrazevanje-in-</t>
  </si>
  <si>
    <t>6316-9/2024-304, Z-41-2025-2790-0413</t>
  </si>
  <si>
    <t>N2-0354</t>
  </si>
  <si>
    <t>Marko Tkalčič</t>
  </si>
  <si>
    <t>J7-50096</t>
  </si>
  <si>
    <t>Klen Čopič Pucihar</t>
  </si>
  <si>
    <t>J5-50155</t>
  </si>
  <si>
    <t>Center odličnosti CIPKeBiP</t>
  </si>
  <si>
    <t>2990-001</t>
  </si>
  <si>
    <t>I0-0048</t>
  </si>
  <si>
    <t>prof.dr. Andraž Stožer</t>
  </si>
  <si>
    <t>12266</t>
  </si>
  <si>
    <t>Leica sistem za nelinearno nanoskopijo v tandemski izvedbi</t>
  </si>
  <si>
    <t xml:space="preserve">Leica System for non-linear nanoscopy in tandem configuration </t>
  </si>
  <si>
    <t>Evropska sredstva (ESSR) ter sredstva MIZŠ</t>
  </si>
  <si>
    <t>Prof.Dr. Andraž Stožer, Univerza v Mariboru, Medicinska fakulteta, Ljubljanska 5, 2000 Maribor</t>
  </si>
  <si>
    <t>Prof.Dr. Andraž Stožer,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</si>
  <si>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</si>
  <si>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</si>
  <si>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</si>
  <si>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www.cipkebip.org</t>
  </si>
  <si>
    <t>J3-60069</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</si>
  <si>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</si>
  <si>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</si>
  <si>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</si>
  <si>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</si>
  <si>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</si>
  <si>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3702</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</si>
  <si>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</si>
  <si>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</si>
  <si>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</si>
  <si>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</si>
  <si>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 mikroskop za pregledovanje preparatov.</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</si>
  <si>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</si>
  <si>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</si>
  <si>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IO-0048</t>
  </si>
  <si>
    <t>CIPKeBiP</t>
  </si>
  <si>
    <t xml:space="preserve"> Institut za patološko fiziologijo</t>
  </si>
  <si>
    <t>BI-JP/24-26-004</t>
  </si>
  <si>
    <t>Mikroskop z lasersko diodo 405 nm CW</t>
  </si>
  <si>
    <t>Microscope with laser diode 405 nm CW</t>
  </si>
  <si>
    <t>Imaging live and fixed cells</t>
  </si>
  <si>
    <t>CO-RO 46/2011 (Skupaj z CO-RO 23/2010, CO-RO 39/2011, CO-RO 40/2011, CO-RO 54/2011)</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</si>
  <si>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</si>
  <si>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</si>
  <si>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</si>
  <si>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</si>
  <si>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</si>
  <si>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</si>
  <si>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</si>
  <si>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</si>
  <si>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</si>
  <si>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</si>
  <si>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</si>
  <si>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</si>
  <si>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</si>
  <si>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12278</t>
  </si>
  <si>
    <t>Pretočni citometer-analizator FACSCanto II 2LSR 5/3 COMPLETE</t>
  </si>
  <si>
    <t>BD  FACSCanto II 2LSR 5/3 COMPLETE Flow Cytometry</t>
  </si>
  <si>
    <t>Prof.Dr. Igor Križaj, Institut Jožef Stefan, Jamova cesta 39, 1000 Ljubljana.</t>
  </si>
  <si>
    <t>Prof.Dr. Igor križaj, Jožef Stefan  Institute, Jamova cesta 39, 1000 LJubljana</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</si>
  <si>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</si>
  <si>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</si>
  <si>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</si>
  <si>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Odsek B2, IJS</t>
  </si>
  <si>
    <t>Aparat za reakcijo PCR v realnem času z opcijo reakcije HRM</t>
  </si>
  <si>
    <t>Aparat ROTOR-GENE Q, 5-PLEX HRMReal-time PCR device with HRM (High Resolution Melt) option</t>
  </si>
  <si>
    <t>Prof.Dr. Dušan Turk, Institut Jožef Stefan, Jamova cesta 39, 1000 Ljubljana.</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</si>
  <si>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</si>
  <si>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</si>
  <si>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</si>
  <si>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Odsek B1, IJS</t>
  </si>
  <si>
    <t>Maja Rupnik</t>
  </si>
  <si>
    <t>Hlajena centrifuga za volumne do 500 ml</t>
  </si>
  <si>
    <t>Cooling centrifuge for volumes to 500 ml</t>
  </si>
  <si>
    <t>Prof.Dr. Maja Rupnik, Nacionalni laboratorij za zdravje, okolje in hrano (NLZOH), Prvomajska ulica 1, 2000 Maribor</t>
  </si>
  <si>
    <t>Prof.Dr. Maja Rupnik,National laboratory for health, environment and food, Prvomajska ulica 1, 2000 Maribor</t>
  </si>
  <si>
    <t>Manjša laboratorijska oprema-hladilna centrifuga za volumne do 500 ml</t>
  </si>
  <si>
    <t>Small laboratory equipment-Cooling centrifuge for volumes to 500 ml</t>
  </si>
  <si>
    <t>CO-RO 15/2011</t>
  </si>
  <si>
    <t>P3-0387</t>
  </si>
  <si>
    <t>NLZOH</t>
  </si>
  <si>
    <t>J4-60080</t>
  </si>
  <si>
    <t>J3-50098</t>
  </si>
  <si>
    <t>J7-4418</t>
  </si>
  <si>
    <t>Enej Kuščer</t>
  </si>
  <si>
    <t>23483</t>
  </si>
  <si>
    <t>Laboratorijski bioreaktor</t>
  </si>
  <si>
    <t>Sartorius Stedim Systems GmbH Fermenter BIOSTAT Cplus 20L</t>
  </si>
  <si>
    <t>Dr. Enej Kuščer, Acies Bio d.o.o., Ljubljanska cesta 45, 1241 Kamnik.</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</si>
  <si>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</si>
  <si>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</si>
  <si>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</si>
  <si>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CO-RO 31/2011 (skupaj z CO-RO 43/2011, CO-RO 51/2011, CO-RO 22/2010, CO-RO 26/2010, CO-RO 27/2010, CO-RO 30/2011)</t>
  </si>
  <si>
    <t>Interni raziskovalni projekti</t>
  </si>
  <si>
    <t>Acies Bio d.o.o.</t>
  </si>
  <si>
    <t>Pilotski biorektor I</t>
  </si>
  <si>
    <t>Sartorius Stedim Systems GmbH Fermenter BIOSTAT D-DCU II 100L</t>
  </si>
  <si>
    <t>Dr. Enej Kuščer, Acies Bio d.o.o.,  Ljubljanska cesta 45, 1241 Kamnik.</t>
  </si>
  <si>
    <t>CO-RO 43/2011 (skupaj z CO-RO 31/2011 , CO-RO 51/2011, CO-RO 22/2010, CO-RO 26/2010, CO-RO 27/2010, CO-RO 30/2011)</t>
  </si>
  <si>
    <t>Pilotski bioreaktor II</t>
  </si>
  <si>
    <t>Sartorius Stedim Systems GmbH Fermenter BIOSTAT Dplus 150L for microbial fermentation and cell culture</t>
  </si>
  <si>
    <t>CO-RO 51/2011 (skupaj z CO-RO 31/2011, CO-RO 43/2011, CO-RO 22/2010, CO-RO 26/2010, CO-RO 27/2010, CO-RO 30/2011)</t>
  </si>
  <si>
    <t>Stresalni inkubator (multitron)</t>
  </si>
  <si>
    <t>INFORS Multitron II (two-deck)</t>
  </si>
  <si>
    <t>CO-RO 22/2010 (skupaj z CO-RO 31/2011, CO-RO 43/2011, CO-RO 51/2011, CO-RO 26/2010, CO-RO 27/2010, CO-RO 30/2011)</t>
  </si>
  <si>
    <t>Centrifugalni evaporator</t>
  </si>
  <si>
    <t>Centrifugal evaporator</t>
  </si>
  <si>
    <t>CO-RO 26/2010 (skupaj z CO-RO 31/2011, CO-RO 43/2011, CO-RO 51/2011, CO-RO 22/2010, CO-RO 27/2010, CO-RO 30/2011)</t>
  </si>
  <si>
    <t>Preparativni HPLC sistem</t>
  </si>
  <si>
    <t>Preparative HPLC system</t>
  </si>
  <si>
    <t>CO-RO 27/2010 (skupaj z  CO-RO 31/2011, CO-RO 43/2011, CO-RO 51/2011, CO-RO 22/2010, CO-RO 26/2010, CO-RO 30/2011)</t>
  </si>
  <si>
    <t>9901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</si>
  <si>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</si>
  <si>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</si>
  <si>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</si>
  <si>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</si>
  <si>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</si>
  <si>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10873</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</si>
  <si>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</si>
  <si>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</si>
  <si>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</si>
  <si>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</si>
  <si>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</si>
  <si>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</si>
  <si>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</si>
  <si>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Biotehniška fakulteta</t>
  </si>
  <si>
    <t>J7-50043</t>
  </si>
  <si>
    <t>J4-50138</t>
  </si>
  <si>
    <t>J4-50147</t>
  </si>
  <si>
    <t>Peter Rodič</t>
  </si>
  <si>
    <t>6058</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</si>
  <si>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</si>
  <si>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</si>
  <si>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Dr. Peter Rodič,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</si>
  <si>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</si>
  <si>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</si>
  <si>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</si>
  <si>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Odsek K3, IJS</t>
  </si>
  <si>
    <t>L2-60141</t>
  </si>
  <si>
    <t>J2-60047</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</si>
  <si>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</si>
  <si>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</si>
  <si>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</si>
  <si>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</si>
  <si>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</si>
  <si>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7561</t>
  </si>
  <si>
    <t>Čitalec mikrotiterskih plošč Tecan</t>
  </si>
  <si>
    <t xml:space="preserve">Tecan Multi-functional spectrophotometer for microtiter plates </t>
  </si>
  <si>
    <t>Prof.Dr.Boris Turk, Institut Jožef Stefan, Odsek za biokemijo, molekularno in strukturno biologijo, Jamova cesta 39, Ljubljana</t>
  </si>
  <si>
    <t>Prof.Dr. Boris Turk, Jožef Stefan Institute, Jamova cesta 39, 1000 LJubljana</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</si>
  <si>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</si>
  <si>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</si>
  <si>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</si>
  <si>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N1-0229</t>
  </si>
  <si>
    <t>J4-50150</t>
  </si>
  <si>
    <t>Nadgradnja mikroskopa Olympus</t>
  </si>
  <si>
    <t xml:space="preserve">Inverted fluorescence microscope Olympus IX81 with the incubation chamber (from Solent Scientific) attached to the platform of the Olympus microscope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</si>
  <si>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</si>
  <si>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</si>
  <si>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</si>
  <si>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</si>
  <si>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</si>
  <si>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</si>
  <si>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</si>
  <si>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</si>
  <si>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</si>
  <si>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</si>
  <si>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</si>
  <si>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</si>
  <si>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</si>
  <si>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</si>
  <si>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412</t>
  </si>
  <si>
    <t>Nadgradnja N-terminalnega aminokislinskega sekvenatorja</t>
  </si>
  <si>
    <t>Upgrade of N-terminal aminoacid sequencer/</t>
  </si>
  <si>
    <t>Prenova instrumenta za določanje zaporedja proteinov.</t>
  </si>
  <si>
    <t>Upgrading of instrument for determination of sequence of proteins</t>
  </si>
  <si>
    <t>CO-RO 17/2010</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</si>
  <si>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</si>
  <si>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</si>
  <si>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</si>
  <si>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</si>
  <si>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</si>
  <si>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6777</t>
  </si>
  <si>
    <t>Motoriziran pokončni raziskovalni mikroskop Axio Imager M2</t>
  </si>
  <si>
    <t>Motorized upright research microscope Axio Imager M2</t>
  </si>
  <si>
    <t>Izr. Prof. Dr. Metka Lenassi, Univerza v Ljubljani, Medicinska fakulteta, Institut za biokemijo, Vrazov trg 2, 1000 Ljubljana.</t>
  </si>
  <si>
    <t>Associate Prof.Dr.Metka Lenassi, University of Ljubljana, Medical Faculty, Institute of Biochemistry, Vrazov trg 2, 1000 Ljubljana</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</si>
  <si>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</si>
  <si>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</si>
  <si>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</si>
  <si>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Medicinska fakulteta, Institut za biokemijo</t>
  </si>
  <si>
    <t>Čitalec mikrotiterskih ploščic</t>
  </si>
  <si>
    <t>Multi-functional spectrophotometer for microtiter plates</t>
  </si>
  <si>
    <t>Associate Prof.Dr. Metka Lenassi, University of Ljubljana, Medical Faculty, Institute of Biochemistry, Vrazov trg 2, 1000 Ljubljana</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</si>
  <si>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</si>
  <si>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</si>
  <si>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</si>
  <si>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Nina Gunde-Cimerman</t>
  </si>
  <si>
    <t>5935</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</si>
  <si>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</si>
  <si>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</si>
  <si>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</si>
  <si>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</si>
  <si>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</si>
  <si>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</si>
  <si>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</si>
  <si>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J2-50088</t>
  </si>
  <si>
    <t>Biotehniška fakulteta, Oddelek za biologijo</t>
  </si>
  <si>
    <t>N2-0380</t>
  </si>
  <si>
    <t>J7-60134</t>
  </si>
  <si>
    <t>J4-60078</t>
  </si>
  <si>
    <t>Komplet rotacijskih stresalnikov</t>
  </si>
  <si>
    <t>Set rotary shakers</t>
  </si>
  <si>
    <t>Komplet treh rotacijskih stresalnikov</t>
  </si>
  <si>
    <t xml:space="preserve">Set of three rotary shakers </t>
  </si>
  <si>
    <t>CO-RO 61/2012</t>
  </si>
  <si>
    <t>4988</t>
  </si>
  <si>
    <t>ITC (Isothermal titration calorimetry)</t>
  </si>
  <si>
    <t>Prof.Dr. Dušan Turk,  Jožef Stefan Institute, Jamova cesta 39, 1000 LJubljana</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</si>
  <si>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</si>
  <si>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</si>
  <si>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</si>
  <si>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</si>
  <si>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</si>
  <si>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</si>
  <si>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</si>
  <si>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</si>
  <si>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VIGILANT 101191811 (EU projekt)</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</si>
  <si>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</si>
  <si>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</si>
  <si>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</si>
  <si>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</si>
  <si>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</si>
  <si>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nadgrajen D8 Quest) </t>
  </si>
  <si>
    <t xml:space="preserve">System for macromolekular crystal structure determination (Bruker  X8 PROTEUM upgraded to D8 Quest)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</si>
  <si>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</si>
  <si>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</si>
  <si>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</si>
  <si>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</si>
  <si>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</si>
  <si>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</si>
  <si>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</si>
  <si>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</si>
  <si>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</si>
  <si>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</si>
  <si>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</si>
  <si>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</si>
  <si>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</si>
  <si>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</si>
  <si>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IP-0048</t>
  </si>
  <si>
    <t>AKTA GO Sistem za izolacijo rekombinantnih proteinov</t>
  </si>
  <si>
    <t>AKTA GO System for isolation of recombinant proteins</t>
  </si>
  <si>
    <t xml:space="preserve">Programi, projekti ARIS </t>
  </si>
  <si>
    <t xml:space="preserve">Delovna postaja AKTA GO je dvojni kromatografski sistem zasnovan za avtomatizirano dvostopenjsko čiščenje proteinov na afinitetnih kolonah in na kolonah za razsoljevanje in separocijo preko kolon. </t>
  </si>
  <si>
    <t>AKTA GO Automated protein purification workstation is dual chromatographic system designed for automated two-step protein purification on affinity columns and desalting and size exclusion columns.</t>
  </si>
  <si>
    <t>CO-RO 142/2021</t>
  </si>
  <si>
    <t>J4-50148</t>
  </si>
  <si>
    <t>CIPkeBiP</t>
  </si>
  <si>
    <t>Instrument iBright FL1500 za slikanje in analizo gelov in membran</t>
  </si>
  <si>
    <t>iBright FL1500 instrument for imaging and analyzing gels and membranes</t>
  </si>
  <si>
    <t>Instrument iBright FL1500 za slikanje in analizo gelov in membran omogoča hitro in enostavno, ročno ali avtomatsko, identifikacijo lis v posameznih pasovih ter hitro pridobivanje končnih rezultatov z različnimi načini kot so denzitometrija, kvantifikacija, določitev molekulske mase s pomočjo markerjev.</t>
  </si>
  <si>
    <t>The iBright FL1500 instrument for imaging and analyzing gels and membranes enables quick and easy manual or automatic identification of spots in individual bands, as well as rapid acquisition of final results using methods such as densitometry, quantification, and molecular weight determination with markers.</t>
  </si>
  <si>
    <t>CO-RO 151/2024</t>
  </si>
  <si>
    <t xml:space="preserve">Center odličnosti polimerni materiali in tehnologije </t>
  </si>
  <si>
    <t>Peter Krajnc</t>
  </si>
  <si>
    <t>15501</t>
  </si>
  <si>
    <t>Adsorpcijski porozimeter</t>
  </si>
  <si>
    <t>Adsorption porosimeter</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</si>
  <si>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</si>
  <si>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</si>
  <si>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</si>
  <si>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</si>
  <si>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http://www.polimat.si/1/raziskovalno-razvojna-oprema/adsorpcijski-porozimeter.aspx</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</si>
  <si>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</si>
  <si>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</si>
  <si>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</si>
  <si>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</si>
  <si>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</si>
  <si>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</si>
  <si>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</si>
  <si>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</si>
  <si>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www.polimat.si</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</si>
  <si>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</si>
  <si>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</si>
  <si>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</si>
  <si>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</si>
  <si>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</si>
  <si>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</si>
  <si>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http://www.polimat.si/1/raziskovalno-razvojna-oprema/diferencni-dinamicni-kalorimeter.aspx</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</si>
  <si>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</si>
  <si>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</si>
  <si>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</si>
  <si>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</si>
  <si>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</si>
  <si>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</si>
  <si>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http://www.polimat.si/1/raziskovalno-razvojna-oprema/dopolnilni-elementi-za-razsiritev-titan-safirnega-.aspx</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</si>
  <si>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</si>
  <si>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</si>
  <si>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</si>
  <si>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</si>
  <si>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</si>
  <si>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</si>
  <si>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določanje termičnih lastnosti materialov</t>
  </si>
  <si>
    <t>http://www.polimat.si/1/raziskovalno-razvojna-oprema/dsc-merilna-celica.aspx</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</si>
  <si>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</si>
  <si>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</si>
  <si>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</si>
  <si>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</si>
  <si>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</si>
  <si>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</si>
  <si>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</si>
  <si>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</si>
  <si>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http://www.polimat.si/1/raziskovalno-razvojna-oprema/elementni-analizator.aspx</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</si>
  <si>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</si>
  <si>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</si>
  <si>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</si>
  <si>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</si>
  <si>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</si>
  <si>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</si>
  <si>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</si>
  <si>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http://www.polimat.si/1/raziskovalno-razvojna-oprema/gpc-sec-instrument.aspx</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</si>
  <si>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</si>
  <si>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</si>
  <si>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</si>
  <si>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</si>
  <si>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</si>
  <si>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</si>
  <si>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</si>
  <si>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</si>
  <si>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http://www.polimat.si/1/raziskovalno-razvojna-oprema/laboratorijski-mesalni-reaktor.aspx</t>
  </si>
  <si>
    <t>Miroslav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</si>
  <si>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</si>
  <si>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</si>
  <si>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</si>
  <si>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</si>
  <si>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</si>
  <si>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</si>
  <si>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http://www.polimat.si/1/raziskovalno-razvojna-oprema/laboratorijski-mini-ekstruder.aspx</t>
  </si>
  <si>
    <t>Laboratorijski razpršilni sušilnik</t>
  </si>
  <si>
    <t>Laboratory spray-dryer</t>
  </si>
  <si>
    <t>pridobivanje trdnih delcev iz raztopin ali suspenzij z razpršilnim sušenjem</t>
  </si>
  <si>
    <t>extraction of solid particles from solutions or suspentions by spray-drying</t>
  </si>
  <si>
    <t>http://www.polimat.si/1/raziskovalno-razvojna-oprema/laboratorijski-razprsilni-susilnik.aspx</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</si>
  <si>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</si>
  <si>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</si>
  <si>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</si>
  <si>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</si>
  <si>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</si>
  <si>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</si>
  <si>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</si>
  <si>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http://www.polimat.si/1/raziskovalno-razvojna-oprema/laboratorijski-strizni-mesalnik-za-prahove.aspx</t>
  </si>
  <si>
    <t>liofilizator</t>
  </si>
  <si>
    <t>Freeze-dryer</t>
  </si>
  <si>
    <t>sušenje temperaturno občutljivih vzorcev od težko-hlapnih topil</t>
  </si>
  <si>
    <t>drying of temperature-sensitive samples of low-volatile solvents</t>
  </si>
  <si>
    <t>http://www.polimat.si/1/raziskovalno-razvojna-oprema/liofilizator.aspx</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</si>
  <si>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</si>
  <si>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</si>
  <si>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</si>
  <si>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</si>
  <si>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</si>
  <si>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</si>
  <si>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</si>
  <si>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http://www.polimat.si/1/raziskovalno-razvojna-oprema/maldi-tof-tof.aspx</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</si>
  <si>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</si>
  <si>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</si>
  <si>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</si>
  <si>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</si>
  <si>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</si>
  <si>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</si>
  <si>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</si>
  <si>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</si>
  <si>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http://www.polimat.si/1/raziskovalno-razvojna-oprema/nadgradnja-brizgalnega-stroja-za-brizganje-termo.aspx</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</si>
  <si>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</si>
  <si>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</si>
  <si>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</si>
  <si>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</si>
  <si>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</si>
  <si>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http://www.polimat.si/1/raziskovalno-razvojna-oprema/nadgradnja-mikroskopa-afm-xe-100.aspx</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</si>
  <si>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</si>
  <si>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</si>
  <si>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</si>
  <si>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</si>
  <si>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</si>
  <si>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</si>
  <si>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</si>
  <si>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</si>
  <si>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http://www.polimat.si/1/raziskovalno-razvojna-oprema/nadgradnja-swax-3-sistema-v-s3-micropix-sistem.aspx</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</si>
  <si>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</si>
  <si>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</si>
  <si>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</si>
  <si>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</si>
  <si>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</si>
  <si>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</si>
  <si>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</si>
  <si>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</si>
  <si>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</si>
  <si>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</si>
  <si>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</si>
  <si>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</si>
  <si>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</si>
  <si>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</si>
  <si>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</si>
  <si>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</si>
  <si>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http://www.polimat.si/1/raziskovalno-razvojna-oprema/naprava-za-naprasevanje-z-zlatom-in-ogljikom.aspx</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</si>
  <si>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</si>
  <si>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</si>
  <si>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</si>
  <si>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</si>
  <si>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</si>
  <si>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</si>
  <si>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</si>
  <si>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</si>
  <si>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http://www.polimat.si/1/raziskovalno-razvojna-oprema/pilotna-elektro-predilnica.aspx</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</si>
  <si>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</si>
  <si>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</si>
  <si>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</si>
  <si>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</si>
  <si>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</si>
  <si>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</si>
  <si>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</si>
  <si>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http://www.polimat.si/1/raziskovalno-razvojna-oprema/pilotni-ultrazvocni-sonifikator.aspx</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</si>
  <si>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</si>
  <si>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</si>
  <si>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</si>
  <si>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</si>
  <si>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</si>
  <si>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</si>
  <si>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</si>
  <si>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</si>
  <si>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</si>
  <si>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</si>
  <si>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</si>
  <si>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</si>
  <si>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</si>
  <si>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</si>
  <si>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</si>
  <si>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http://www.polimat.si/1/raziskovalno-razvojna-oprema/reakcijski-kalorimeter-s-ftir-instrumentom-s-potop.aspx</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</si>
  <si>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</si>
  <si>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</si>
  <si>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</si>
  <si>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</si>
  <si>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</si>
  <si>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</si>
  <si>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http://www.polimat.si/1/raziskovalno-razvojna-oprema/respirometer-za-analizo-biorazgradljivosti.aspx</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</si>
  <si>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</si>
  <si>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</si>
  <si>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</si>
  <si>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</si>
  <si>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</si>
  <si>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</si>
  <si>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</si>
  <si>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</si>
  <si>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http://www.polimat.si/1/raziskovalno-razvojna-oprema/aparat-za-merjenje-velikosti-delcev-v-vodni-raztop.aspx</t>
  </si>
  <si>
    <t>Termogravimetrični analizator (TGA)</t>
  </si>
  <si>
    <t>Thermogravimetric analyzer</t>
  </si>
  <si>
    <t>http://www.polimat.si/1/raziskovalno-razvojna-oprema/termogravimetricni-analizator.aspx</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</si>
  <si>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</si>
  <si>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</si>
  <si>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</si>
  <si>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</si>
  <si>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</si>
  <si>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</si>
  <si>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</si>
  <si>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</si>
  <si>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http://www.polimat.si/1/raziskovalno-razvojna-oprema/laboratorijski-visokotlacni-reaktor.aspx</t>
  </si>
  <si>
    <t>Center odličnosti NAMASTE, zavod za raziskave in razvoj naprednih nekovinskih materialov s tehnologijami prihodnosti</t>
  </si>
  <si>
    <t>2997-001</t>
  </si>
  <si>
    <t>24724</t>
  </si>
  <si>
    <t>TGA - Kompleten sistem za termično analizo</t>
  </si>
  <si>
    <t xml:space="preserve">Thermal Gravimetric Analysis Mass Spectrometer </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</si>
  <si>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</si>
  <si>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</si>
  <si>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Kombinacija podatkov termične analize in analize masne spektroskopije se uporablja pri karakterizaciji materialov.</t>
  </si>
  <si>
    <t xml:space="preserve">The combined thermal analysis (TA) - Mass spectrometry (MS) data is used to characterise materials. </t>
  </si>
  <si>
    <t>RRP2-O7</t>
  </si>
  <si>
    <t>Cena za uporabo raziskovalne opreme je skladna s priporočilom o zaračunavanju opreme.</t>
  </si>
  <si>
    <t>http://www.conamaste.si/slo/Oprema.php</t>
  </si>
  <si>
    <t>09089</t>
  </si>
  <si>
    <t>Optična pinceta</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</si>
  <si>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</si>
  <si>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</si>
  <si>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</si>
  <si>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</si>
  <si>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</si>
  <si>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</si>
  <si>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</si>
  <si>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</si>
  <si>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4587</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</si>
  <si>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</si>
  <si>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</si>
  <si>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</si>
  <si>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</si>
  <si>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</si>
  <si>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</si>
  <si>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</si>
  <si>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</si>
  <si>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</si>
  <si>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</si>
  <si>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</si>
  <si>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</si>
  <si>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</si>
  <si>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</si>
  <si>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</si>
  <si>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</si>
  <si>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CENTER ODLIČNOSTI NIZKOOGLJIČNE TEHNOLOGIJE</t>
  </si>
  <si>
    <t>HR TEM mikroskop</t>
  </si>
  <si>
    <t>www.conot.si; www.ki.si; microsopy.ki.si</t>
  </si>
  <si>
    <t>P2-0393, P2-0423, P2-0421</t>
  </si>
  <si>
    <t xml:space="preserve">dr. Goran Dražić </t>
  </si>
  <si>
    <t>Andreja Benčan Golob</t>
  </si>
  <si>
    <t>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</si>
  <si>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</si>
  <si>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</si>
  <si>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</si>
  <si>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</si>
  <si>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</si>
  <si>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</si>
  <si>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2020 na ogled in ozaveščanje javnosti, torej je bil njen osnovni namen dosežen.</t>
  </si>
  <si>
    <t>www.conot.si; www.petrol.si</t>
  </si>
  <si>
    <t>Center odličnosti za biosenzoriko, instrumentacijo in procesno kontrolo</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</si>
  <si>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</si>
  <si>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</si>
  <si>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</si>
  <si>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</si>
  <si>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</si>
  <si>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</si>
  <si>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</si>
  <si>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</si>
  <si>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www.cobik.si</t>
  </si>
  <si>
    <t>Pregled nad resursi</t>
  </si>
  <si>
    <t>COBIK</t>
  </si>
  <si>
    <t>Martina Lokar Kosmač</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</si>
  <si>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</si>
  <si>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</si>
  <si>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</si>
  <si>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</si>
  <si>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</si>
  <si>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Čiščenje nukleinskih kislin, proteinov in nanodelcev</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</si>
  <si>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</si>
  <si>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</si>
  <si>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</si>
  <si>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</si>
  <si>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</si>
  <si>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Analitika nukleinskih kislin in proteinov</t>
  </si>
  <si>
    <t>Martina Durcik</t>
  </si>
  <si>
    <t>ČITALEC MIKROTITERSKIH PLOŠČ B - Synergy™ H1</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</si>
  <si>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</si>
  <si>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</si>
  <si>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</si>
  <si>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</si>
  <si>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Kvantifikativna in kvalitativna analiza vzorcev z nukleinskimi kislinami, proteini ter mertive optične gostote vzorcev s celicami.</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</si>
  <si>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</si>
  <si>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</si>
  <si>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</si>
  <si>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</si>
  <si>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Meritve absorbance in fluorescence na mikroitrskih ploščah za namen sledenju celični proliferaciji, viabilnosti ipd.</t>
  </si>
  <si>
    <t>Center odličnosti VESOLJE-SI</t>
  </si>
  <si>
    <t>\</t>
  </si>
  <si>
    <t>Žiga Kokalj</t>
  </si>
  <si>
    <t>25640</t>
  </si>
  <si>
    <t>STK professional Edition</t>
  </si>
  <si>
    <t>Rezultati testov in analiz dostopni preko spletnih storitev. Pisno naročilo se opravi po elektronski pošti na info@space.si.</t>
  </si>
  <si>
    <t>Tests and analysis results available through web services. Order shall be made by e-mail to info@space.si.</t>
  </si>
  <si>
    <t>Programsko okolje za načrtovanje and analizo satelitskih misij</t>
  </si>
  <si>
    <t>Programming environment for design and analyses of satellite missions</t>
  </si>
  <si>
    <t>0003</t>
  </si>
  <si>
    <t>www.space.si</t>
  </si>
  <si>
    <t>št. 19</t>
  </si>
  <si>
    <t>Martin Lamut</t>
  </si>
  <si>
    <t>25497</t>
  </si>
  <si>
    <t>Nanoindenter</t>
  </si>
  <si>
    <t>Direkten dostop izkušenemu operaterju. Pisna rezervacija se opravi po elektronski pošti na info@space.si.</t>
  </si>
  <si>
    <t>Direct access by trained operator. Written reservation shall be made by e-mail to info@space.si.</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</si>
  <si>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</si>
  <si>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</si>
  <si>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</si>
  <si>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št. 3</t>
  </si>
  <si>
    <t>28468</t>
  </si>
  <si>
    <t>Telemetrijski ENCODER</t>
  </si>
  <si>
    <t>Telemetry ENCODER</t>
  </si>
  <si>
    <t>Dostopno samo preko VESOLJE-SI operaterja. Pisna rezervacija se opravi po elektronski pošti na info@space.si.</t>
  </si>
  <si>
    <t>Acces only through SPACE-SI operator. Written reservation shall be made by e-mail to info@space.si.</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</si>
  <si>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</si>
  <si>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</si>
  <si>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</si>
  <si>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št. 13</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</si>
  <si>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</si>
  <si>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</si>
  <si>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</si>
  <si>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</si>
  <si>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</si>
  <si>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št. 22</t>
  </si>
  <si>
    <t>Peter Cvahte</t>
  </si>
  <si>
    <t>20140</t>
  </si>
  <si>
    <t>Pilotna naprava za vertikalno litje specialnih zlitin</t>
  </si>
  <si>
    <t>A pilot device for the vertical casting of special alloys</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</si>
  <si>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</si>
  <si>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</si>
  <si>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</si>
  <si>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št. 23</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</si>
  <si>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</si>
  <si>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</si>
  <si>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</si>
  <si>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</si>
  <si>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</si>
  <si>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</si>
  <si>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št. 1</t>
  </si>
  <si>
    <t>Goran Kugler</t>
  </si>
  <si>
    <t>19623</t>
  </si>
  <si>
    <t>A system for virtual modeling and optimi</t>
  </si>
  <si>
    <t>A system for virtual modeling and optimisation of micro/nano satellite technologies</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</si>
  <si>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</si>
  <si>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</si>
  <si>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</si>
  <si>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št. 5</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</si>
  <si>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</si>
  <si>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</si>
  <si>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</si>
  <si>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</si>
  <si>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</si>
  <si>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št. 7</t>
  </si>
  <si>
    <t>Matevž Bošnak</t>
  </si>
  <si>
    <t>31982</t>
  </si>
  <si>
    <t>Air bearings</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</si>
  <si>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</si>
  <si>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</si>
  <si>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</si>
  <si>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št. 11</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</si>
  <si>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</si>
  <si>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</si>
  <si>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</si>
  <si>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</si>
  <si>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</si>
  <si>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</si>
  <si>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</si>
  <si>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št. 12</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</si>
  <si>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</si>
  <si>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</si>
  <si>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</si>
  <si>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</si>
  <si>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</si>
  <si>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</si>
  <si>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</si>
  <si>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št. 17</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</si>
  <si>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</si>
  <si>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</si>
  <si>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</si>
  <si>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</si>
  <si>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</si>
  <si>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</si>
  <si>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št. 24</t>
  </si>
  <si>
    <t>Center odličnosti   Nanocenter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</si>
  <si>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</si>
  <si>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</si>
  <si>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</si>
  <si>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</si>
  <si>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</si>
  <si>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</si>
  <si>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</si>
  <si>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www.nanocenter.si</t>
  </si>
  <si>
    <t>Lucija Bučar</t>
  </si>
  <si>
    <t>N2-0418</t>
  </si>
  <si>
    <t>Antonio Iacomini</t>
  </si>
  <si>
    <t>J2-60039</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</si>
  <si>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</si>
  <si>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</si>
  <si>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</si>
  <si>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</si>
  <si>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</si>
  <si>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Yelizaveta Chernolevska</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</si>
  <si>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</si>
  <si>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</si>
  <si>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</si>
  <si>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</si>
  <si>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</si>
  <si>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</si>
  <si>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</si>
  <si>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</si>
  <si>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</si>
  <si>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</si>
  <si>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</si>
  <si>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</si>
  <si>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J7-50094 </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</si>
  <si>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</si>
  <si>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</si>
  <si>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</si>
  <si>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</si>
  <si>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P10099</t>
  </si>
  <si>
    <t>U. Jagodič</t>
  </si>
  <si>
    <t>H2020-LOGOS-231732 </t>
  </si>
  <si>
    <t>A. Neoghi</t>
  </si>
  <si>
    <t>J1-50006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</si>
  <si>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</si>
  <si>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</si>
  <si>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</si>
  <si>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</si>
  <si>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M. Škarabot</t>
  </si>
  <si>
    <t>J. Pišljar</t>
  </si>
  <si>
    <t>04540</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</si>
  <si>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</si>
  <si>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</si>
  <si>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</si>
  <si>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</si>
  <si>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</si>
  <si>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D. Mihailović</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</si>
  <si>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</si>
  <si>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</si>
  <si>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</si>
  <si>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</si>
  <si>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</si>
  <si>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</si>
  <si>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</si>
  <si>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</si>
  <si>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</si>
  <si>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</si>
  <si>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</si>
  <si>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P2-0089-4</t>
  </si>
  <si>
    <t>L2-60141-3</t>
  </si>
  <si>
    <t>J2-60047-1</t>
  </si>
  <si>
    <t>N2-0324-2</t>
  </si>
  <si>
    <t>Bojan Ambrožič</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</si>
  <si>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</si>
  <si>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</si>
  <si>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</si>
  <si>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</si>
  <si>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</si>
  <si>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I0-0053</t>
  </si>
  <si>
    <t>Gregor Kapun in drugi</t>
  </si>
  <si>
    <t>Robert Dominko</t>
  </si>
  <si>
    <t>19277</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</si>
  <si>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</si>
  <si>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</si>
  <si>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</si>
  <si>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</si>
  <si>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</si>
  <si>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 xml:space="preserve">EU Psionic   </t>
  </si>
  <si>
    <t>EU Salamander</t>
  </si>
  <si>
    <t>EU BATCAT</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</si>
  <si>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</si>
  <si>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</si>
  <si>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</si>
  <si>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</si>
  <si>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</si>
  <si>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</si>
  <si>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Izabela Čurković</t>
  </si>
  <si>
    <t>24272</t>
  </si>
  <si>
    <t>19</t>
  </si>
  <si>
    <t>EDF-SQUALE, PR-12528</t>
  </si>
  <si>
    <t>Silvo Drnovšek</t>
  </si>
  <si>
    <t>N1-0397</t>
  </si>
  <si>
    <t>Brigita Kmet</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</si>
  <si>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</si>
  <si>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</si>
  <si>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</si>
  <si>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</si>
  <si>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</si>
  <si>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D. Svetin</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</si>
  <si>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</si>
  <si>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</si>
  <si>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</si>
  <si>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</si>
  <si>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</si>
  <si>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</si>
  <si>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</si>
  <si>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</si>
  <si>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</si>
  <si>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</si>
  <si>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</si>
  <si>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Z1-60168</t>
  </si>
  <si>
    <t>Marion van Midden Mavrič</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</si>
  <si>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</si>
  <si>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</si>
  <si>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</si>
  <si>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</si>
  <si>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25</t>
  </si>
  <si>
    <t>J1-3007</t>
  </si>
  <si>
    <t>Damjan Vengust</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</si>
  <si>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</si>
  <si>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</si>
  <si>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</si>
  <si>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</si>
  <si>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</si>
  <si>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30</t>
  </si>
  <si>
    <t>Damjan Vengust  Marco Morvillo</t>
  </si>
  <si>
    <t>J2-4490 J2-50066</t>
  </si>
  <si>
    <t>Damjan Vengust Vasyl Shvalya</t>
  </si>
  <si>
    <t xml:space="preserve">Vengust Damjan </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</si>
  <si>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</si>
  <si>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</si>
  <si>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</si>
  <si>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</si>
  <si>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</si>
  <si>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</si>
  <si>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Ernestina Lavrih</t>
  </si>
  <si>
    <t>Ana Kump</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</si>
  <si>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</si>
  <si>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</si>
  <si>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</si>
  <si>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</si>
  <si>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</si>
  <si>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Irena Drevenšek Olenik in drugi</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</si>
  <si>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</si>
  <si>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</si>
  <si>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</si>
  <si>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</si>
  <si>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</si>
  <si>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Igor Vaskivskyi</t>
  </si>
  <si>
    <t>HORIZON-HIMMS-101141410</t>
  </si>
  <si>
    <t>Filip Scepanovic</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</si>
  <si>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</si>
  <si>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</si>
  <si>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</si>
  <si>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</si>
  <si>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</si>
  <si>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Sondažna postaja z možnostjo meritev v viskem megnetnem polju in pri nizki temperaturi</t>
  </si>
  <si>
    <t>LT probe station with vertical magnetic field</t>
  </si>
  <si>
    <t xml:space="preserve">4-sondna merilna postaja za meritve električnih lastnosti v temperaturnem razponu 4K - 400K in ob prisotnosti vertikalnega magnetnega polja velikosti 0T - 2,6T.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</si>
  <si>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4-probe probestation for measurements of electrical properties in temperature range 4K-400K and in a vertical magnetic field 0T - 2.6T.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t>
  </si>
  <si>
    <t>D. Grabnar in drugi</t>
  </si>
  <si>
    <t>11241</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</si>
  <si>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</si>
  <si>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</si>
  <si>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</si>
  <si>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</si>
  <si>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Jaka Strohsack</t>
  </si>
  <si>
    <t>ERC HIMMS</t>
  </si>
  <si>
    <t>Anže Mraz</t>
  </si>
  <si>
    <t>Metal/substrate interface investigation</t>
  </si>
  <si>
    <t>Victoria Jursa</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</si>
  <si>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</si>
  <si>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</si>
  <si>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</si>
  <si>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</si>
  <si>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</si>
  <si>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</si>
  <si>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P2-0082-1</t>
  </si>
  <si>
    <t>Čekada</t>
  </si>
  <si>
    <t>L2-50059-1</t>
  </si>
  <si>
    <t>Drnovšek</t>
  </si>
  <si>
    <t>PR-00592</t>
  </si>
  <si>
    <t>Fišer</t>
  </si>
  <si>
    <t>Naprava za merjenje triboloških lastnosti prevlek</t>
  </si>
  <si>
    <t>Tribometer</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</si>
  <si>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</si>
  <si>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</si>
  <si>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40</t>
  </si>
  <si>
    <t>J7-50094-3</t>
  </si>
  <si>
    <t>Peter Venturini</t>
  </si>
  <si>
    <t>12363</t>
  </si>
  <si>
    <t>Rheometer</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</si>
  <si>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</si>
  <si>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</si>
  <si>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</si>
  <si>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</si>
  <si>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</si>
  <si>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N2-0367-1</t>
  </si>
  <si>
    <t>J2-60038-1</t>
  </si>
  <si>
    <t>J2-50061</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</si>
  <si>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</si>
  <si>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</si>
  <si>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</si>
  <si>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45</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</si>
  <si>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</si>
  <si>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</si>
  <si>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</si>
  <si>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</si>
  <si>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</si>
  <si>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Univerza na Primorskem, Fakulteta za management</t>
  </si>
  <si>
    <t>7097-001</t>
  </si>
  <si>
    <t>P5-0049</t>
  </si>
  <si>
    <t>Posodobitev računalniškega centra za management</t>
  </si>
  <si>
    <t>2010, nadgradnja 2012</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</si>
  <si>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</si>
  <si>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</si>
  <si>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</si>
  <si>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</si>
  <si>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</si>
  <si>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VSA NAŠTETA OSNOVNA SREDSTVA SO BILA AMORTIZIRANA. Sedaj so primerna le še za rabo zaposlenih in niso primerna za zunanje uporabnike.  1203749, 1203750, 1203751, 1203752, 1203753, 1203754, 1203755, 1203756, 1203757, 1203758, 1203759, 1203760, 1203777, 1203778, 1203779, 1203780, 1203781, 1203782, 1203783, 1203784, 1203785, 1203786, 1203787, 1203888, 1203889, 1203890, 1203891, 1203892, 1203893,  1203894, 1203895, 1203896, 1203897, 1203898, 1203899, 1203900, 1203901, 1203902, 1203903, 1203904, 1203905, 1203906, 1203907</t>
  </si>
  <si>
    <t>http://www.fm-kp.si/si/raziskovanje.html</t>
  </si>
  <si>
    <t>4, 14, 19, 23, 24</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</si>
  <si>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</si>
  <si>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</si>
  <si>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</si>
  <si>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</si>
  <si>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</si>
  <si>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</si>
  <si>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1203933, 1203934, 1203935, 1203936, 1203937, 1203938, 1203939, 1203940, 1203941, 1203942</t>
  </si>
  <si>
    <t>Dušan Lesjak, Mitja Ruzzier, Nada Trunk Širca, Mirko Markič, Jasna Auer Antončič, Armand Faganel,  Suzana Laporšek, Igor  Rižnar, Tatjana Horvat, Ana Arzenšek, Žiga Čepar, Ana Grdović Gnip, Aleksander Janeš, Igor Stubelj, Tina Vukasović, Barbara Švagan, Tine Bertoncel, Andreja Pegan</t>
  </si>
  <si>
    <t>Dušan Lesjak</t>
  </si>
  <si>
    <t>06165</t>
  </si>
  <si>
    <t>Računalnik uporabljajo raziskovalci UP FM.</t>
  </si>
  <si>
    <t>Computer is used by researchers UP FM.</t>
  </si>
  <si>
    <t>Oprema je namenjena zbiranju in obdelavi podatkov v raziskovanju v managementu (večinoma 5.04)</t>
  </si>
  <si>
    <t xml:space="preserve">The equipment is intended for the collection and processing od datas in the area of management (mostly 5.04). </t>
  </si>
  <si>
    <t>1217595</t>
  </si>
  <si>
    <t xml:space="preserve"> /</t>
  </si>
  <si>
    <t>Matevž Malej</t>
  </si>
  <si>
    <t>Nadgraditev raziskovalne opreme</t>
  </si>
  <si>
    <t>update of the research equipment</t>
  </si>
  <si>
    <t>J5-5542</t>
  </si>
  <si>
    <t>Digitalni mixer uporabljajo raziskovalci UP FM.</t>
  </si>
  <si>
    <t>Digital mixer is used by researchers UP FM.</t>
  </si>
  <si>
    <t>Oprema je namenjena nadgradnji obstoječe opreme z razširitvijo možnosti uporabe</t>
  </si>
  <si>
    <t>The equipment is designed to upgrade existing equipment by expanding its use potential</t>
  </si>
  <si>
    <t>1217603</t>
  </si>
  <si>
    <t>V5-1425</t>
  </si>
  <si>
    <t>Audio opremo uporabljajo raziskovalci UP FM.</t>
  </si>
  <si>
    <t>audio equipment is used by researchers UP FM.</t>
  </si>
  <si>
    <t>1217604, 1217605, 1217606, 1217607, 1217608, 1217609, 1217610</t>
  </si>
  <si>
    <t>V5-1511</t>
  </si>
  <si>
    <t>iPAD in pisalo uporabljajo raziskovalci UP FM.</t>
  </si>
  <si>
    <t>iPAD with pencil is used by researchers UP FM.</t>
  </si>
  <si>
    <t>1217611, 1217612</t>
  </si>
  <si>
    <t>Video opremo uporabljajo raziskovalci UP FM.</t>
  </si>
  <si>
    <t>video equipment is used by researchers UP FM.</t>
  </si>
  <si>
    <t>1217614, 1217615</t>
  </si>
  <si>
    <t>Tatjana Horvat</t>
  </si>
  <si>
    <t>UIUP FM</t>
  </si>
  <si>
    <t>1217921 - 1217930</t>
  </si>
  <si>
    <t>4, 14, 19, 20, 23, 24</t>
  </si>
  <si>
    <t>vsi raziskovalci</t>
  </si>
  <si>
    <t>1217988</t>
  </si>
  <si>
    <t>4, 14,  20, 23, 24</t>
  </si>
  <si>
    <t>Suzana Laporšek</t>
  </si>
  <si>
    <t>J5-60092</t>
  </si>
  <si>
    <t>Akademska licenca Stata 18/MP4 Prof+plan uporabljajo raziskovalci projektne skupine</t>
  </si>
  <si>
    <t>Stata 18/MP4 Prof+plan academic license is used by project group researchers</t>
  </si>
  <si>
    <t>Oprema je namenjena obdelavi ogromne količine podatkov v raziskovanju v ekonomiji (večinoma 5.02)</t>
  </si>
  <si>
    <t>The equipment is intended for processing huge amounts of data in research in economics (mostly 5.02)</t>
  </si>
  <si>
    <t>1218030</t>
  </si>
  <si>
    <t>presežek in J5-60092</t>
  </si>
  <si>
    <t>Računalnika uporabljajo raziskovalci UP FM.</t>
  </si>
  <si>
    <t>Oprema je namenjena zbiranju in obdelavi podatkov v raziskovanju v managementu in ekonomiji (večinoma 5.04 in 5.02)</t>
  </si>
  <si>
    <t xml:space="preserve">The equipment is intended for the collection and processing od datas in the area of management and economy (mostly 5.04 and 5.02). </t>
  </si>
  <si>
    <t>1218031, 1218042</t>
  </si>
  <si>
    <t>Suzana Laporšek, Mitja Ruzzier</t>
  </si>
  <si>
    <t>Rudolfovo - Znanstveno in tehnološko središče Novo mesto</t>
  </si>
  <si>
    <t>Janez Povh</t>
  </si>
  <si>
    <t>3D SKENER -RAPTOR 3DX</t>
  </si>
  <si>
    <t>3D scanner with reverse engineering capability</t>
  </si>
  <si>
    <t>Access is possible by prior arrangement.</t>
  </si>
  <si>
    <t>Raptor3DX je optični bralnik hibridnega tipa, ki uporabnikom omogoča tako samodejni kot stacionarni način brez uporabe markirnih točk. Uporablja lahko vrtljivo platformo in robotsko roko, ki se premika za 90° ali pa ga uporabljamo v ročnem načinu. Je visokozmogljiv industrijski skener za zajem slik objekta v visoki ločljivosti za namen izdelave 3D modelov, meritev ali vzvratnega inženiringa.</t>
  </si>
  <si>
    <t>Raptor3DX is a hybrid type optical scanner that allows users to operate in both automatic and stationary modes without the need for markers. It can be used with a rotating platform and a robotic arm capable of 90° movement, or in a handheld mode. It is a high-performance industrial scanner designed for capturing high-resolution object images for the purpose of creating 3D models, measurements, or reverse engineering.</t>
  </si>
  <si>
    <t>0007</t>
  </si>
  <si>
    <t>interne raziskave</t>
  </si>
  <si>
    <t>Jakob Fabjan</t>
  </si>
  <si>
    <t>KD</t>
  </si>
  <si>
    <t>Vinko Longar</t>
  </si>
  <si>
    <t>ROBOT FANUC Z DODAT.IZOBR.ROBOT.CELICO</t>
  </si>
  <si>
    <t>An industrial robot with a 1-axis positioner and a professional 3D camera.</t>
  </si>
  <si>
    <t>Večji industrijski robot za manipulacijo objektov teže do 80 kg in v razdalji do 2,2m. Dodatno ima priključeno visokozmogljivo 3D kamero za poznavo objektov.</t>
  </si>
  <si>
    <t>A larger industrial robot for manipulating objects weighing up to 80 kg within a distance of up to 2.2 meters. Additionally, it is equipped with a high-performance 3D camera for object recognition.</t>
  </si>
  <si>
    <t>0113</t>
  </si>
  <si>
    <t>Ghavi / Telekom</t>
  </si>
  <si>
    <t>Vesna Pungerčar</t>
  </si>
  <si>
    <t>CT skener NIKON</t>
  </si>
  <si>
    <t>CT scanner NIKON</t>
  </si>
  <si>
    <t>Nikon XT V 160 Varex 1515Dx je industrijski rentgenski / CT skener, zasnovan za visoko zmogljivo, nedestruktivno testiranje kompleksnih  komponent. Sistem lahko pridobi tako 2D radiografske slike kot 3D CT (računalniška tomografija) skeniranje, kar zagotavlja celovit pogled na notranjo strukturo komponent.</t>
  </si>
  <si>
    <t>The Nikon XT V 160 Varex 1515Dx is an industrial X-ray / CT inspection system designed for high-performance, non-destructive testing of complex components.  The system can acquire both 2D radiographic images and 3D CT (computed tomography) scans, providing a comprehensive view of the internal structure of the components</t>
  </si>
  <si>
    <t>0287</t>
  </si>
  <si>
    <t>Ghavi</t>
  </si>
  <si>
    <t>Laserski 3D skener-MetraSCAN BLACK Elite skener</t>
  </si>
  <si>
    <t>Laser 3D scanner-MetraSCAN BLACK Elite scanner</t>
  </si>
  <si>
    <t>Creaform MetraSCAN 3D je ročni skener optičnega koordinatnega merilnega stroja (CMM), zasnovan za visokonatančne 3D meritve in preglede v proizvodnem prostoru ali v različnih okoljih. Za razliko od tradicionalnih CMM, ki uporabljajo fizične sonde na dotik, MetraSCAN 3D uporablja modro lasersko tehnologijo za brezkontaktno 3D skeniranje. To odpravlja nevarnost poškodb občutljivih delov in omogoča večje hitrosti skeniranja. MetraSCAN 3D se ponaša z visoko natančnostjo, s tipično točkovno natančnostjo do 0,03 mm. Zaradi tega je primeren za naloge natančnega pregleda in dimenzijske analize.</t>
  </si>
  <si>
    <t>The Creaform MetraSCAN 3D is a handheld optical coordinate measuring machine (CMM) scanner designed for high-accuracy 3D measurement and inspection on the production floor or in various environments. Unlike traditional CMMs that use physical touch probes, the MetraSCAN 3D utilizes blue laser technology for non-contact 3D scanning. This eliminates the risk of damaging delicate parts and allows for faster scanning speeds. The MetraSCAN 3D boasts high accuracy, with a typical point accuracy of up to 0.03 mm. This makes it suitable for precise inspection tasks and dimensional analysis.</t>
  </si>
  <si>
    <t>0315</t>
  </si>
  <si>
    <t>Tomaž Jakša</t>
  </si>
  <si>
    <t>VARJO XR-3 HEADSET WITH OFFLINE ACADEMIC LICENSE S</t>
  </si>
  <si>
    <t>Profesionalna industrijska očala mešane resničnosti, ki združujejo prikaz virtualnih modelov v realnem okolju. VARJO XR-3 so prva očala ali slušalke za mešano resničnost na svetu z izjemno visoko ločljivostjo do 71 slikovnih pik na stopinjo (PPD). To pomeni, da je mogoče na razdalji 1 km razločiti podrobnosti, velike do 30 cm. Ponuja fotorealistično mešano resničnost, ki je bolj realistična od narave same, zahvaljujoč nizki zakasnitvi in video toku 12 milijonov slikovnih pik pri 90 Hz. Očala lahko zagotavljajo izkušnje mešane resničnosti pri ločljivosti človeškega očesa in uporabnikom omogočajo ogled najmanjših podrobnosti zaradi štirih vgrajenih zaslonov, ki delujejo hkrati.</t>
  </si>
  <si>
    <t>Professional industrial mixed reality glasses that combine the display of virtual models in the real environment. The VARJO XR-3 is the world's first mixed reality glasses or headset with ultra-high resolutions of up to 71 pixels per degree (PPD). This means that details as small as 30 cm can be distinguished at a distance of 1 km. It offers photorealistic mixed reality that is more realistic than nature itself, thanks to low latency and a video stream of 12 million pixels at 90Hz. The headset is capable of delivering mixed reality experiences at the resolution of the human eye and allows users to view the smallest details due to its four built-in displays operating simultaneously.</t>
  </si>
  <si>
    <t>0031</t>
  </si>
  <si>
    <t>predstavitve inštituta in laboratorija</t>
  </si>
  <si>
    <t>Tomaž, Anže</t>
  </si>
  <si>
    <t>ABB ROBOT CRB 1500</t>
  </si>
  <si>
    <t>Namizni kolaborativni robot z vgrajenimi senzorji sile, ki omogočajo uporabo robota neposredno s sodelovanju s človekom. Nudi možnost enostavnega programiranja z vodenjem robota po predvideni smeri. Nosilnost 6-osne robotske roke je 5kg ob dosegu 950mm.</t>
  </si>
  <si>
    <t>A tabletop collaborative robot with built-in force sensors that enable direct interaction with humans. It allows for easy programming by guiding the robot along the desired path. The 6-axis robot arm has a payload capacity of 5kg with a reach of 950mm.</t>
  </si>
  <si>
    <t>0118</t>
  </si>
  <si>
    <t>razvojno delo</t>
  </si>
  <si>
    <t>Karel Cerovšek</t>
  </si>
  <si>
    <t>AUTOLAB elektrocemical workstation</t>
  </si>
  <si>
    <t>Multi Autolab je večkanalni potenciostat/galvanostat, ki temelji na kompaktnem Autolab PGSTAT204. Sestavljen je iz omarice Multi Autolab, v katero je mogoče namestiti do 12 modulov M204. Vsak M204 je popolnoma neodvisen potenciostat/galvanostat, ki vam omogoča, da na vsakem kanalu izvajate različne meritve hkrati.</t>
  </si>
  <si>
    <t>The Multi Autolab is a multi channel potentiostat/galvanostat based on the compact Autolab PGSTAT204. It consist of a Multi Autolab Cabinet which can be fitted with up to 12 M204 modules. Each M204 is a completely independent potentiostat/galvanostat, allowing you to perform different measurements on each channel at the same time.</t>
  </si>
  <si>
    <t>0205</t>
  </si>
  <si>
    <t>Dolores Modic</t>
  </si>
  <si>
    <t>Moodys-IP Orbis</t>
  </si>
  <si>
    <t>Podatki o intelektualni lastnini vsebujejo podrobne informacije o intelektualni lastnini, ki jih imajo javna in zasebna podjetja prek vlog v globalnih uradih za intelektualno lastnino. Podatki zagotavljajo podrobno sledenje lastništvu za patente, kot tudi vrednotenje portfelja in patentov za vse podeljene aktivne patente ter sledenje trendom vrednotenja skozi čas.</t>
  </si>
  <si>
    <t>Intellectual Property data contains detailed information on IP held by public and private companies through filings at global IP offices. The data provides detailed ownership tracking for patents, as well as portfolio and patent valuations for all granted live patents, and tracking valuation trends over time.</t>
  </si>
  <si>
    <t>0268</t>
  </si>
  <si>
    <t>Jure Kos</t>
  </si>
  <si>
    <t>Sistem upravljanja z električno energijo</t>
  </si>
  <si>
    <t>Power management system</t>
  </si>
  <si>
    <t>Baterijski sistem, ki poleg baterij vsebuje še inverterje ter kontrolno elektro omaro. Vsebuje 6 baterij s skupno kapaciteto 60kWh ter maksimalno močjo 30kW. Sistem je upravljan s pomočjo spletne aplikacije, ki nadzoruje porabo v pametni tovarni in po potrebi tudi preklaplja med različnimi viri (sončne celice, omrežje, baterije, superkondenzator, agregat). Sistem se uporablja za razvoj in raziskavo algoritmov za napovedovanje in pametno uporavljanje z energijo ter testiranje različnih konfiguracij in uporab takega sistema.</t>
  </si>
  <si>
    <t>Battery system, which, in addition to batteries, also contains inverters and an electrical control cabinet. It contains 6 batteries with a total capacity of 60kWh and a maximum power of 30kW. The system is managed with the help of a web application that controls consumption in the smart factory and, if necessary, also switches between different sources (solar cells, network, batteries, supercapacitor, aggregate). The system is used for the development and research of algorithms for forecasting and smart energy use, and for testing various configurations and applications of such a system.</t>
  </si>
  <si>
    <t>0269</t>
  </si>
  <si>
    <t>Fortissimo</t>
  </si>
  <si>
    <t>Jelena Joksimovič</t>
  </si>
  <si>
    <t>LabE aplikacija</t>
  </si>
  <si>
    <t>Jure Kos, Jelena Joksimovič, Martin Zagorc</t>
  </si>
  <si>
    <t>Slavko Arh</t>
  </si>
  <si>
    <t>Laserski (lidar) 3D skener Leica BLK360</t>
  </si>
  <si>
    <t>Lidar scanner Leica BLK360</t>
  </si>
  <si>
    <t>32196,90</t>
  </si>
  <si>
    <t>Leica BLK360 je Laserski (lidar) 3D skener, ki omogoča zajem okolice z radijem 45 m okoli posameznega stojišča. Z avtomatskim združevanjem stojišč je skener primeren za 3D skeniranje notranjosti in zunanjosti objektov. Najgostejša resolucija skenerja je 6 mm (merjeno na razdalji 10 m od skenerja), 3D točnost pa je 4 mm(merjeno na razdalji 10 m od skenerja).</t>
  </si>
  <si>
    <t>The Leica BLK360 is a laser (LiDAR) 3D scanner that allows capturing the surroundings within a radius of 45 m around a single setup. With automatic registration of setups, the scanner is suitable for 3D scanning of both interior and exterior objects. The scanner's highest density resolution is 6 mm (measured at a distance of 10 m from the scanner), and the 3D accuracy is 4 mm (measured at a distance of 10 m from the scanner).</t>
  </si>
  <si>
    <t>Obdelava za DS</t>
  </si>
  <si>
    <t>dron s kamero in lidar senzorjem
DJI Matrice M350 RTK + DJI Zenmuse H20T</t>
  </si>
  <si>
    <t>Dron with CAM and Lidar
DJI Matrice M350 RTK + DJI Zenmuse H20T</t>
  </si>
  <si>
    <t>26021,38</t>
  </si>
  <si>
    <t>Dron za slikanje in skeniranje večjih površin in zgornjih površin višjih objektov.</t>
  </si>
  <si>
    <t>Dron for imaging and scanning of bigger areas and upper surfaces of higher objects.</t>
  </si>
  <si>
    <t>prevzem</t>
  </si>
  <si>
    <t>predstavitve</t>
  </si>
  <si>
    <t xml:space="preserve">0782-014   0782-015   
</t>
  </si>
  <si>
    <t>prof. dr. M. Nagode /       prof.dr. J. Klemenc</t>
  </si>
  <si>
    <t>13469  
16334</t>
  </si>
  <si>
    <t>2016
2017 (nadgradnja 1)
2018 (nadgradnja 2 in 3)                  2023 (nadgradnja 4)</t>
  </si>
  <si>
    <t>Paket 17       Paket 21</t>
  </si>
  <si>
    <t>Oprema je namenjena izvedbi brez kontaktnih površinskih analiz merjenja topografije, ki omogoča skeniranje profila ali celotne površine na vseh tipih vzorcev. Omogoča skeniranje površine znotraj 150μm višinske razlike, z 1μm lateralno resolucijo in 20nm višinsko natančnostjo.</t>
  </si>
  <si>
    <r>
      <t>Laserski sistem za karakterizacijo nanodelcev v raztopinah in suspenzijah Litesizer</t>
    </r>
    <r>
      <rPr>
        <vertAlign val="superscript"/>
        <sz val="11"/>
        <color theme="1"/>
        <rFont val="Calibri"/>
        <family val="2"/>
        <charset val="238"/>
        <scheme val="minor"/>
      </rPr>
      <t>TM</t>
    </r>
    <r>
      <rPr>
        <sz val="11"/>
        <color theme="1"/>
        <rFont val="Calibri"/>
        <family val="2"/>
        <charset val="238"/>
        <scheme val="minor"/>
      </rPr>
      <t xml:space="preserve"> 500
</t>
    </r>
  </si>
  <si>
    <r>
      <t>Laser system for characterisation of  nanoparticles in solutions and suspensions Litesizer</t>
    </r>
    <r>
      <rPr>
        <vertAlign val="superscript"/>
        <sz val="11"/>
        <color theme="1"/>
        <rFont val="Calibri"/>
        <family val="2"/>
        <charset val="238"/>
        <scheme val="minor"/>
      </rPr>
      <t>TM</t>
    </r>
    <r>
      <rPr>
        <sz val="11"/>
        <color theme="1"/>
        <rFont val="Calibri"/>
        <family val="2"/>
        <charset val="238"/>
        <scheme val="minor"/>
      </rPr>
      <t xml:space="preserve"> 500</t>
    </r>
  </si>
  <si>
    <r>
      <t>S TGA/DSC3+ merimo spremembo mase vzorca, ko je le-ta izpostavljen kontroliranemu programu segrevanja ali hlajenja (25–1600 °C) in izbrani atmosferi (Ar, N</t>
    </r>
    <r>
      <rPr>
        <vertAlign val="subscript"/>
        <sz val="11"/>
        <color theme="1"/>
        <rFont val="Calibri"/>
        <family val="2"/>
        <charset val="238"/>
        <scheme val="minor"/>
      </rPr>
      <t>2</t>
    </r>
    <r>
      <rPr>
        <sz val="11"/>
        <color theme="1"/>
        <rFont val="Calibri"/>
        <family val="2"/>
        <charset val="238"/>
        <scheme val="minor"/>
      </rPr>
      <t>, zrak, O</t>
    </r>
    <r>
      <rPr>
        <vertAlign val="subscript"/>
        <sz val="11"/>
        <color theme="1"/>
        <rFont val="Calibri"/>
        <family val="2"/>
        <charset val="238"/>
        <scheme val="minor"/>
      </rPr>
      <t>2</t>
    </r>
    <r>
      <rPr>
        <sz val="11"/>
        <color theme="1"/>
        <rFont val="Calibri"/>
        <family val="2"/>
        <charset val="238"/>
        <scheme val="minor"/>
      </rPr>
      <t>, He, CO</t>
    </r>
    <r>
      <rPr>
        <vertAlign val="subscript"/>
        <sz val="11"/>
        <color theme="1"/>
        <rFont val="Calibri"/>
        <family val="2"/>
        <charset val="238"/>
        <scheme val="minor"/>
      </rPr>
      <t>2</t>
    </r>
    <r>
      <rPr>
        <sz val="11"/>
        <color theme="1"/>
        <rFont val="Calibri"/>
        <family val="2"/>
        <charset val="238"/>
        <scheme val="minor"/>
      </rPr>
      <t>, Ar/H</t>
    </r>
    <r>
      <rPr>
        <vertAlign val="subscript"/>
        <sz val="11"/>
        <color theme="1"/>
        <rFont val="Calibri"/>
        <family val="2"/>
        <charset val="238"/>
        <scheme val="minor"/>
      </rPr>
      <t>2</t>
    </r>
    <r>
      <rPr>
        <sz val="11"/>
        <color theme="1"/>
        <rFont val="Calibri"/>
        <family val="2"/>
        <charset val="238"/>
        <scheme val="minor"/>
      </rPr>
      <t>). Z DSC sočasno merimo entalpijske spremembe (taljenje, strjevanje, kristalizacijo, prehode med polimorfnimi modifikacijami) ali pa spremembo toplotne kapacitete (steklasti prehod). Sistem omogoča sklopitev z MS ali FTIR spektrometrom za analizo sproščenih plinov (EGA).</t>
    </r>
  </si>
  <si>
    <r>
      <t>With TGA/DSC3+, we measure changes in sample mass during exposure to a controlled heating or cooling programme (25–1600 °C) and a selected atmosphere (Ar, N</t>
    </r>
    <r>
      <rPr>
        <vertAlign val="subscript"/>
        <sz val="11"/>
        <color theme="1"/>
        <rFont val="Calibri"/>
        <family val="2"/>
        <charset val="238"/>
        <scheme val="minor"/>
      </rPr>
      <t>2</t>
    </r>
    <r>
      <rPr>
        <sz val="11"/>
        <color theme="1"/>
        <rFont val="Calibri"/>
        <family val="2"/>
        <charset val="238"/>
        <scheme val="minor"/>
      </rPr>
      <t>, zrak, O</t>
    </r>
    <r>
      <rPr>
        <vertAlign val="subscript"/>
        <sz val="11"/>
        <color theme="1"/>
        <rFont val="Calibri"/>
        <family val="2"/>
        <charset val="238"/>
        <scheme val="minor"/>
      </rPr>
      <t>2</t>
    </r>
    <r>
      <rPr>
        <sz val="11"/>
        <color theme="1"/>
        <rFont val="Calibri"/>
        <family val="2"/>
        <charset val="238"/>
        <scheme val="minor"/>
      </rPr>
      <t>, He, CO</t>
    </r>
    <r>
      <rPr>
        <vertAlign val="subscript"/>
        <sz val="11"/>
        <color theme="1"/>
        <rFont val="Calibri"/>
        <family val="2"/>
        <charset val="238"/>
        <scheme val="minor"/>
      </rPr>
      <t>2</t>
    </r>
    <r>
      <rPr>
        <sz val="11"/>
        <color theme="1"/>
        <rFont val="Calibri"/>
        <family val="2"/>
        <charset val="238"/>
        <scheme val="minor"/>
      </rPr>
      <t>, Ar/H</t>
    </r>
    <r>
      <rPr>
        <vertAlign val="subscript"/>
        <sz val="11"/>
        <color theme="1"/>
        <rFont val="Calibri"/>
        <family val="2"/>
        <charset val="238"/>
        <scheme val="minor"/>
      </rPr>
      <t>2</t>
    </r>
    <r>
      <rPr>
        <sz val="11"/>
        <color theme="1"/>
        <rFont val="Calibri"/>
        <family val="2"/>
        <charset val="238"/>
        <scheme val="minor"/>
      </rPr>
      <t>). With DSC, we simultaneously measure enthalpy changes (melting, solidification, crystallisation, transitions between polymorphic modifications) or changes in heat capacity (glass transition). The system can be coupled with an MS or FTIR spectrometer for the analysis of evolved gases (EGA).</t>
    </r>
  </si>
  <si>
    <t>2010            2016         2021 (nadgradnja)  2025 (nadgradnja)</t>
  </si>
  <si>
    <t>drugi javni viri       Paket 16 (nadgradnja)        Paket 18  (nadgradnja)     Paket 23 (nadgradnja)</t>
  </si>
  <si>
    <t>99, 144</t>
  </si>
  <si>
    <t>Sistem za 3D tisk s selektivnim laserskim pretaljevanjem kovinskega prahu - nadgradnja (Cu prašni modul za 3D tisk s selektivnim laserskim taljenjem in robotizacija procesa direktne laserske depozicije) -  (Nadgradnja sistemov 3D tiskanja kovin za aditivno izdelavo naprednih materialov in delov iz večmaterialov)</t>
  </si>
  <si>
    <t>2021 nadgradnja 2022 nadgradnja 2024  nadgradnja 2025</t>
  </si>
  <si>
    <t>System for 3D printing by selective laser melting of metal powder  - (Upgrade of metal 3D printing systems for aditive manufacturing of advanced materials and multimaterial parts)</t>
  </si>
  <si>
    <t>Paket 18 nadgradnja   Paket 20     nadgradnja   Paket 22  nadgradnja   Paket 23</t>
  </si>
  <si>
    <t>129, 57, 123, 122</t>
  </si>
  <si>
    <t>156, 25, 199</t>
  </si>
  <si>
    <r>
      <t xml:space="preserve">Mini oblagalnik za tablete GMPC </t>
    </r>
    <r>
      <rPr>
        <i/>
        <sz val="11"/>
        <color theme="1"/>
        <rFont val="Calibri"/>
        <family val="2"/>
        <charset val="238"/>
        <scheme val="minor"/>
      </rPr>
      <t>I</t>
    </r>
  </si>
  <si>
    <t xml:space="preserve">Sofinanciranje ARRS razisk.oprema: 38.613,70 (22 %)
Sofinaciranje ARRS P4-0053: 20.000,00 (11,5%)
Sofinanciranje trg VF: 15.847,85 (66.5%)
</t>
  </si>
  <si>
    <t>Žiga Špiclin, Žiga Bizjak, Tomaž Vrtovec, Miran Bürmen, MR-ji, magistrske naloga</t>
  </si>
  <si>
    <t>Napredna infrastruktura za podporo visokozmogljivih in varnih hibridnih sistemov. 
Na kratko – glavna namembnost te opreme v LTFE testnem centru:
2× strežnik v clusterju
Visoko zmogljivi strežniki (večinoma z Nvidia H100 in L4 GPU-ji) za razvoj, učenje in testiranje umetne inteligence / strojnega učenja, lokalne velike jezikovne modele (LLaMA, Mixtral ipd.), generativno AI za slike/video, orodja za kibernetsko varnost (Hashcat, sandbox analize ipd.) in ostale GPU-intenzivne naloge.
Router in stikalo s 100 Gb/s vmesniki.
Omogočata zelo visokozmogljivo omrežno povezavo (100 Gbit/s) med strežniki, testno opremo (Spirent) in ostalimi deli laboratorija. Glavni namen:
testiranje in meritve v zelo hitrih omrežjih
simulacija / emulacija sodobnih podatkovnih centrov in hrbteničnih povezav
podpora za zahtevne scenarije 5G, SDN/NFV, AI treningov z ogromnimi prenosi podatkov
varnostno testiranje pri ekstremnih količinah prometa
Skupaj ta kombinacija omogoča hkraten razvoj in testiranje AI aplikacij + zelo hitrih, varnih in kompleksnih omrežnih/hibridnih rešitev (npr. AI v 5G okolju, kibernetska varnost v hitrih podatkovnih centrih, zasebna 5G omrežja z AI analitiko ipd.) – vse v istem kontroliranem laboratorijskem okolju.</t>
  </si>
  <si>
    <t xml:space="preserve">Advanced infrastructure to support high-performance and secure hybrid systems.               In short, the main purpose of this equipment at the LTFE test center: 2× servers in a cluster.                 High-performance servers (mostly with Nvidia H100 and L4 GPUs) for the development, training, and testing of artificial intelligence/machine learning, local large language models (LLaMA, Mixtral, etc.), generative AI for images/video, cybersecurity tools (Hashcat, sandbox analysis, etc.) and other GPU-intensive tasks.                                                       Router and switch with 100 Gb/s interfaces.                                                    They enable a very high-performance network connection (100 Gbit/s) between servers, test equipment (Spirent), and other parts of the laboratory.                                                            Main purpose: testing and measurements in very fast networks, simulation/emulation of modern data centers and backbone connections,  support for demanding 5G, SDN/NFV, and AI training scenarios with huge data transfers, security testing under extreme traffic volumes.                                                        Together, this combination enables the simultaneous development and testing of AI applications + very fast, secure, and complex network/hybrid solutions (e.g., AI in a 5G environment, cyber security in fast data centers, private 5G networks with AI analytics, etc.) – all in the same controlled laboratory environment.                                                                         </t>
  </si>
  <si>
    <r>
      <t>ClinoStar bioreaktor omogoča gojenje 3D celičnih struktur (sferoidov) v i</t>
    </r>
    <r>
      <rPr>
        <i/>
        <sz val="11"/>
        <color theme="1"/>
        <rFont val="Calibri"/>
        <family val="2"/>
        <charset val="238"/>
        <scheme val="minor"/>
      </rPr>
      <t>n vitro</t>
    </r>
    <r>
      <rPr>
        <sz val="11"/>
        <color theme="1"/>
        <rFont val="Calibri"/>
        <family val="2"/>
        <charset val="238"/>
        <scheme val="minor"/>
      </rPr>
      <t xml:space="preserve"> dinamičnih pogojih, kar je pomembno pri pročevanju dolgodobnih učinkov najrazličnejših spojin kot tudi v raziskavah raka.</t>
    </r>
  </si>
  <si>
    <r>
      <t xml:space="preserve">143,58 </t>
    </r>
    <r>
      <rPr>
        <i/>
        <sz val="11"/>
        <color theme="1"/>
        <rFont val="Calibri"/>
        <family val="2"/>
        <charset val="238"/>
        <scheme val="minor"/>
      </rPr>
      <t>(Cena letnega servisa je cca. 4.680,00 EUR + DDV Potrebno je upoštevati še približni 5% letni dvig cen</t>
    </r>
    <r>
      <rPr>
        <sz val="11"/>
        <color theme="1"/>
        <rFont val="Calibri"/>
        <family val="2"/>
        <charset val="238"/>
        <scheme val="minor"/>
      </rPr>
      <t>).</t>
    </r>
  </si>
  <si>
    <r>
      <t xml:space="preserve">192,39 </t>
    </r>
    <r>
      <rPr>
        <i/>
        <sz val="11"/>
        <color theme="1"/>
        <rFont val="Calibri"/>
        <family val="2"/>
        <charset val="238"/>
        <scheme val="minor"/>
      </rPr>
      <t>(Neusposobljene osebe opreme ne bodo uporabljale)</t>
    </r>
    <r>
      <rPr>
        <sz val="11"/>
        <color theme="1"/>
        <rFont val="Calibri"/>
        <family val="2"/>
        <charset val="238"/>
        <scheme val="minor"/>
      </rPr>
      <t>.</t>
    </r>
  </si>
  <si>
    <r>
      <t>Ceno vedno navedite preračunano na uro</t>
    </r>
    <r>
      <rPr>
        <sz val="10"/>
        <rFont val="Arial"/>
        <family val="2"/>
      </rPr>
      <t>, tudi če meritev obvezno traja več ur ali cel dan (to podrobnost dodajte v "Dostop do opreme").</t>
    </r>
  </si>
  <si>
    <t>Cena na uro</t>
  </si>
  <si>
    <r>
      <t>Cene uporabe ne pišete v druga polja</t>
    </r>
    <r>
      <rPr>
        <sz val="10"/>
        <rFont val="Arial"/>
        <family val="2"/>
      </rPr>
      <t>, npr. "Dostop do opreme".</t>
    </r>
  </si>
  <si>
    <t>V tem primeru je cena uporabe enaka 
(ceni uporabe za izučenega uporabnika) + (stroški dela za operaterja).</t>
  </si>
  <si>
    <t>Če je uporaba možna ali predpisana z operaterjem, ceno operaterja DODATNO navedite v stolpcu "Stroški dela za operaterja (se prištejejo ceni za uporabo za neizučene uporabnike)".</t>
  </si>
  <si>
    <t>Stroški dela za operaterja</t>
  </si>
  <si>
    <r>
      <t xml:space="preserve">Ceno uporabe in lastno ceno (stolpca 17 in 21) navedete </t>
    </r>
    <r>
      <rPr>
        <b/>
        <sz val="10"/>
        <rFont val="Arial"/>
        <family val="2"/>
        <charset val="238"/>
      </rPr>
      <t>za izučenega uporabnika.</t>
    </r>
  </si>
  <si>
    <t>Cena uporabe opreme</t>
  </si>
  <si>
    <t>Polja z zelenim ozadjem v zavihku Oprema-Equipment so lahko objavljena na SICRIS.</t>
  </si>
  <si>
    <t>SICRIS</t>
  </si>
  <si>
    <t>Pripombe ali predloge k klasifikaciji ali k prevodu v slovenščino prosimo javite na ARRS.</t>
  </si>
  <si>
    <t>http://portal.meril.eu/converis-esf/static/about</t>
  </si>
  <si>
    <t xml:space="preserve">MERIL klasifikacija predstavlja pregled najodličnejše evropske raziskovalne infrastrukture; več o tem na </t>
  </si>
  <si>
    <t>http://researchsupport.leeds.ac.uk/index.php/academic_staff/research_equipment_infrastructure/</t>
  </si>
  <si>
    <t>Klasifikacijo opreme je razvila Univerza v Leedsu, VB.  Spletna stran je:</t>
  </si>
  <si>
    <t>ARRS spremlja dve klasifikaciji opreme:</t>
  </si>
  <si>
    <t>Klasifikacija</t>
  </si>
  <si>
    <r>
      <rPr>
        <sz val="10"/>
        <color rgb="FF000000"/>
        <rFont val="Arial"/>
        <family val="2"/>
        <charset val="238"/>
      </rPr>
      <t>Obrazec je opredeljen s Pravili</t>
    </r>
    <r>
      <rPr>
        <b/>
        <sz val="10"/>
        <color rgb="FF000000"/>
        <rFont val="Arial"/>
        <family val="2"/>
        <charset val="238"/>
      </rPr>
      <t xml:space="preserve"> </t>
    </r>
    <r>
      <rPr>
        <sz val="10"/>
        <color rgb="FF000000"/>
        <rFont val="Arial"/>
        <family val="2"/>
        <charset val="238"/>
      </rPr>
      <t>za oblikovanje cen za uporabo raziskovalne opreme, obveščanje in poročanje o uporabi raziskovalne opreme, št. 007-3/2019-1 z dne 23. 1. 2019.</t>
    </r>
  </si>
  <si>
    <t>Splošno</t>
  </si>
  <si>
    <t>Pojasnila k obrazcu</t>
  </si>
  <si>
    <t>Washing and Watering Systems</t>
  </si>
  <si>
    <t>Sistemi za pranje in namakanje</t>
  </si>
  <si>
    <t>In Vivo</t>
  </si>
  <si>
    <t>V živo</t>
  </si>
  <si>
    <t>Agricultural</t>
  </si>
  <si>
    <t>Kmetijska</t>
  </si>
  <si>
    <t>Equipment</t>
  </si>
  <si>
    <t>Za opremo</t>
  </si>
  <si>
    <t>Personnel</t>
  </si>
  <si>
    <t>Za osebje</t>
  </si>
  <si>
    <t>Vehicles</t>
  </si>
  <si>
    <t>Vozila</t>
  </si>
  <si>
    <t>Liquefier</t>
  </si>
  <si>
    <t>Utekočinjevalec</t>
  </si>
  <si>
    <t>Cryogenic</t>
  </si>
  <si>
    <t>Kriogenska</t>
  </si>
  <si>
    <t>Field Deployable</t>
  </si>
  <si>
    <t>Terenski</t>
  </si>
  <si>
    <t>Optical</t>
  </si>
  <si>
    <t>Optična</t>
  </si>
  <si>
    <t>Electromagnetic Screening</t>
  </si>
  <si>
    <t>Elektromagnetna zaščita</t>
  </si>
  <si>
    <t>Controlled Environment Storage</t>
  </si>
  <si>
    <t>Kontrolirano okolje - skladiščenje</t>
  </si>
  <si>
    <t>Controlled Environment Growth Room</t>
  </si>
  <si>
    <t>Kontrolirano okolje - soba za rast</t>
  </si>
  <si>
    <t>Controlled Atmosphere</t>
  </si>
  <si>
    <t>Kontrolirana atmosfera</t>
  </si>
  <si>
    <t>Medical</t>
  </si>
  <si>
    <t>Medicinski</t>
  </si>
  <si>
    <t>Fluids</t>
  </si>
  <si>
    <t>Tekočine</t>
  </si>
  <si>
    <t>Laboratory</t>
  </si>
  <si>
    <t>Laboratorij</t>
  </si>
  <si>
    <t>Other Cutting</t>
  </si>
  <si>
    <t>Drzga rezanja</t>
  </si>
  <si>
    <t>Sintering</t>
  </si>
  <si>
    <t>Sintranje</t>
  </si>
  <si>
    <t>Sawing</t>
  </si>
  <si>
    <t>Žaganje</t>
  </si>
  <si>
    <t>Milling</t>
  </si>
  <si>
    <t>Mletje</t>
  </si>
  <si>
    <t>Lathe</t>
  </si>
  <si>
    <t>Vrtilna miza</t>
  </si>
  <si>
    <t>Joining</t>
  </si>
  <si>
    <t>Spajanje</t>
  </si>
  <si>
    <t>Grinding</t>
  </si>
  <si>
    <t>Drobljenje</t>
  </si>
  <si>
    <t>Drill</t>
  </si>
  <si>
    <t>Vrtanje</t>
  </si>
  <si>
    <t>CNC Machines</t>
  </si>
  <si>
    <t>Workshop</t>
  </si>
  <si>
    <t>Hydraulic</t>
  </si>
  <si>
    <t>Hidravlika</t>
  </si>
  <si>
    <t>Mechanical</t>
  </si>
  <si>
    <t>Mehanična</t>
  </si>
  <si>
    <t>Display</t>
  </si>
  <si>
    <t>Prikaz</t>
  </si>
  <si>
    <t>Data Management</t>
  </si>
  <si>
    <t>Delo s podatki</t>
  </si>
  <si>
    <t>Parallel Computing</t>
  </si>
  <si>
    <t>Paralelno računanje</t>
  </si>
  <si>
    <t>Workstation</t>
  </si>
  <si>
    <t>Delovna postaja</t>
  </si>
  <si>
    <t>Storage</t>
  </si>
  <si>
    <t>Skladiščenje</t>
  </si>
  <si>
    <t>Server</t>
  </si>
  <si>
    <t>IT</t>
  </si>
  <si>
    <t>Informacijska tehnologija</t>
  </si>
  <si>
    <t>Infrastructure</t>
  </si>
  <si>
    <t>Flight</t>
  </si>
  <si>
    <t>Zračni prevoz</t>
  </si>
  <si>
    <t>Driving</t>
  </si>
  <si>
    <t>Vožnja</t>
  </si>
  <si>
    <t>Combustion</t>
  </si>
  <si>
    <t>Izgorevanje</t>
  </si>
  <si>
    <t>Acoustics</t>
  </si>
  <si>
    <t>Akustika</t>
  </si>
  <si>
    <t>Simulated Environments</t>
  </si>
  <si>
    <t>Simulirana okolja</t>
  </si>
  <si>
    <t>Large Scale Instruments</t>
  </si>
  <si>
    <t>Velika Instrumentacija</t>
  </si>
  <si>
    <t>Plasmas</t>
  </si>
  <si>
    <t>Plazme</t>
  </si>
  <si>
    <t>Gases</t>
  </si>
  <si>
    <t>Plini</t>
  </si>
  <si>
    <t>Liquids</t>
  </si>
  <si>
    <t>Solids</t>
  </si>
  <si>
    <t>Trdne snovi</t>
  </si>
  <si>
    <t>Terenske</t>
  </si>
  <si>
    <t>Audio</t>
  </si>
  <si>
    <t>Avdio</t>
  </si>
  <si>
    <t>Ultrasound</t>
  </si>
  <si>
    <t>Ultrazvok</t>
  </si>
  <si>
    <t>Doppler</t>
  </si>
  <si>
    <t>Acoustic</t>
  </si>
  <si>
    <t>Akustične</t>
  </si>
  <si>
    <t>Tissues</t>
  </si>
  <si>
    <t>Tkiva</t>
  </si>
  <si>
    <t>Cells</t>
  </si>
  <si>
    <t>Celice</t>
  </si>
  <si>
    <t>Whole Body</t>
  </si>
  <si>
    <t>Celo telo</t>
  </si>
  <si>
    <t>Dental</t>
  </si>
  <si>
    <t>Zobne</t>
  </si>
  <si>
    <t>Orthopedic Wear</t>
  </si>
  <si>
    <t>Ortopedske</t>
  </si>
  <si>
    <t>Cardiovascular</t>
  </si>
  <si>
    <t>Kardiovaskularne</t>
  </si>
  <si>
    <t>Bio-Medical</t>
  </si>
  <si>
    <t>Bio-Medicinske</t>
  </si>
  <si>
    <t>Electrophoresis</t>
  </si>
  <si>
    <t>Electroforeza</t>
  </si>
  <si>
    <t>Synthesisers</t>
  </si>
  <si>
    <t>Sintetizatorji</t>
  </si>
  <si>
    <t>Sequencers</t>
  </si>
  <si>
    <t>Sekvencerji</t>
  </si>
  <si>
    <t>PCR</t>
  </si>
  <si>
    <t>Arrays</t>
  </si>
  <si>
    <t>Matrika</t>
  </si>
  <si>
    <t>Proteins/Nucleic Acids</t>
  </si>
  <si>
    <t>Proteini/Nukleinske kisline</t>
  </si>
  <si>
    <t>High Resolution Imaging</t>
  </si>
  <si>
    <r>
      <rPr>
        <sz val="11"/>
        <rFont val="Calibri"/>
        <family val="2"/>
        <charset val="238"/>
      </rPr>
      <t>Slikanje-Imaging</t>
    </r>
    <r>
      <rPr>
        <sz val="11"/>
        <rFont val="Calibri"/>
        <family val="2"/>
        <charset val="238"/>
      </rPr>
      <t xml:space="preserve"> visoke ločljivosti</t>
    </r>
  </si>
  <si>
    <t>Bolometric</t>
  </si>
  <si>
    <t>Bolometrija</t>
  </si>
  <si>
    <t>Dual-polarisation</t>
  </si>
  <si>
    <t>Dualna polarizacija</t>
  </si>
  <si>
    <t>Surface Plasmon Resonance</t>
  </si>
  <si>
    <t>Površinska plazmonska resonanca</t>
  </si>
  <si>
    <t>Quantum Information</t>
  </si>
  <si>
    <t>Kvantne informacije</t>
  </si>
  <si>
    <t>YAG</t>
  </si>
  <si>
    <t>Pulsed Femtosecond</t>
  </si>
  <si>
    <t>Pulzni femtosekundni</t>
  </si>
  <si>
    <t>Opto-Acoustic Systems</t>
  </si>
  <si>
    <t>Opto-akustični sistemi</t>
  </si>
  <si>
    <t>High Power</t>
  </si>
  <si>
    <t>Visokih moči</t>
  </si>
  <si>
    <t>Fibre</t>
  </si>
  <si>
    <t>Vlakna</t>
  </si>
  <si>
    <t>Excimer</t>
  </si>
  <si>
    <t>Ekscimer</t>
  </si>
  <si>
    <t>Dye</t>
  </si>
  <si>
    <t>Barvila</t>
  </si>
  <si>
    <t>Characterisation</t>
  </si>
  <si>
    <t>Karakterizacija</t>
  </si>
  <si>
    <t>Haptics</t>
  </si>
  <si>
    <t>Haptika</t>
  </si>
  <si>
    <t>Fluid</t>
  </si>
  <si>
    <t>Telemetry</t>
  </si>
  <si>
    <t>Telemetrija</t>
  </si>
  <si>
    <t>Low Speed Video</t>
  </si>
  <si>
    <t>Nizkohitrostni video</t>
  </si>
  <si>
    <t>High Speed Video</t>
  </si>
  <si>
    <t>Visokohitrostni video</t>
  </si>
  <si>
    <t>Motion</t>
  </si>
  <si>
    <t>Gibanje</t>
  </si>
  <si>
    <t>Oscilloscope</t>
  </si>
  <si>
    <t>Osciloskopi</t>
  </si>
  <si>
    <t>RF</t>
  </si>
  <si>
    <t>Radiofrekvenčne</t>
  </si>
  <si>
    <t>Microwave</t>
  </si>
  <si>
    <t>Mikrovalovne</t>
  </si>
  <si>
    <t>Network Analyser</t>
  </si>
  <si>
    <t>Analizator mrež</t>
  </si>
  <si>
    <t>Electronic</t>
  </si>
  <si>
    <t>Elektronska</t>
  </si>
  <si>
    <t>milli-Kelvin</t>
  </si>
  <si>
    <t>mili-Kelvin</t>
  </si>
  <si>
    <t>He3</t>
  </si>
  <si>
    <t>1.4K</t>
  </si>
  <si>
    <t>4K</t>
  </si>
  <si>
    <t>77K</t>
  </si>
  <si>
    <t>Kriogenika</t>
  </si>
  <si>
    <t>Sample Measurement/ Analysis</t>
  </si>
  <si>
    <t>Meritve in analiza vzorcev</t>
  </si>
  <si>
    <t>Analytical Centrifuges</t>
  </si>
  <si>
    <t>Analitične centrifuge</t>
  </si>
  <si>
    <t>Balance</t>
  </si>
  <si>
    <t>Ravnovesje</t>
  </si>
  <si>
    <t>Geometric</t>
  </si>
  <si>
    <t>Geometrijske</t>
  </si>
  <si>
    <t>Thermal</t>
  </si>
  <si>
    <t>Toplotne</t>
  </si>
  <si>
    <t>Zeta Potential</t>
  </si>
  <si>
    <t>Zeta Potencial</t>
  </si>
  <si>
    <t>Particle Size Analysis</t>
  </si>
  <si>
    <t>Analiza velikosti delcev</t>
  </si>
  <si>
    <t>Physical Properties</t>
  </si>
  <si>
    <t>Fizikalne lastnosti</t>
  </si>
  <si>
    <t>Macromolecular</t>
  </si>
  <si>
    <t>Makromolekulska</t>
  </si>
  <si>
    <t>Chromatography</t>
  </si>
  <si>
    <t>Kromatografija</t>
  </si>
  <si>
    <t>Water Analysis</t>
  </si>
  <si>
    <t>Analiza vode</t>
  </si>
  <si>
    <t>Distillation Analysis</t>
  </si>
  <si>
    <t>Distilacijska analiza</t>
  </si>
  <si>
    <t>Air Analysis</t>
  </si>
  <si>
    <t>Analiza zraka</t>
  </si>
  <si>
    <t>Chemical Analysis</t>
  </si>
  <si>
    <t>Kemijska analiza</t>
  </si>
  <si>
    <t>Vibration</t>
  </si>
  <si>
    <t>Vibracija</t>
  </si>
  <si>
    <t>Hardness</t>
  </si>
  <si>
    <t>Trdost</t>
  </si>
  <si>
    <t>Load</t>
  </si>
  <si>
    <t>Breme</t>
  </si>
  <si>
    <t>Tensometer</t>
  </si>
  <si>
    <t>Tenzometer</t>
  </si>
  <si>
    <t>Mechanical Properties</t>
  </si>
  <si>
    <t>Mehanske lastnosti</t>
  </si>
  <si>
    <t>Kerr Effect</t>
  </si>
  <si>
    <t>Kerrov pojav</t>
  </si>
  <si>
    <t>SQUID</t>
  </si>
  <si>
    <t>Vibrating Sample</t>
  </si>
  <si>
    <t>Vibrirajočih vzorcev</t>
  </si>
  <si>
    <t>Magnetometry</t>
  </si>
  <si>
    <t>Magnetometrija</t>
  </si>
  <si>
    <t>High Energy Electron</t>
  </si>
  <si>
    <t>Elektronov visokih energij</t>
  </si>
  <si>
    <t>Low Energy Electron</t>
  </si>
  <si>
    <t>Elektronov nizkih energij</t>
  </si>
  <si>
    <t>X-ray</t>
  </si>
  <si>
    <t>Rentgenska</t>
  </si>
  <si>
    <t>Diffraction</t>
  </si>
  <si>
    <t>Difrakcija</t>
  </si>
  <si>
    <t>Adsorption</t>
  </si>
  <si>
    <t>Adsorpcija</t>
  </si>
  <si>
    <t>Charge</t>
  </si>
  <si>
    <t>Naboj</t>
  </si>
  <si>
    <t>Surface analysis</t>
  </si>
  <si>
    <t>Površinska analiza</t>
  </si>
  <si>
    <t>Magnetic Force</t>
  </si>
  <si>
    <t>Magnetna sila</t>
  </si>
  <si>
    <t>Scanning Tunneling</t>
  </si>
  <si>
    <t>Skensko tuneliranje</t>
  </si>
  <si>
    <t>Atomic Force</t>
  </si>
  <si>
    <t>Atomsa sila</t>
  </si>
  <si>
    <t>Surface Probe Microscopy</t>
  </si>
  <si>
    <t>Površinska mikroskopija</t>
  </si>
  <si>
    <t>Sample Manipulation</t>
  </si>
  <si>
    <t>Manipulacija vzorcev</t>
  </si>
  <si>
    <t>Detectors</t>
  </si>
  <si>
    <t>Detektorji</t>
  </si>
  <si>
    <t>Transmission</t>
  </si>
  <si>
    <t>Transmisijska</t>
  </si>
  <si>
    <t>Scanning Transmission</t>
  </si>
  <si>
    <t>Skenska transmisijska</t>
  </si>
  <si>
    <t>Scanning</t>
  </si>
  <si>
    <t>Skenska</t>
  </si>
  <si>
    <t>Electron Microscopy</t>
  </si>
  <si>
    <t>Stereo</t>
  </si>
  <si>
    <t>Fluorescence</t>
  </si>
  <si>
    <t>Fluorescenčna</t>
  </si>
  <si>
    <t>Live Cell</t>
  </si>
  <si>
    <t>Živih celic</t>
  </si>
  <si>
    <t>Microdissection</t>
  </si>
  <si>
    <t>Microdisekcijska</t>
  </si>
  <si>
    <t>Reflection</t>
  </si>
  <si>
    <t>Reflekcijska</t>
  </si>
  <si>
    <t>Near Field</t>
  </si>
  <si>
    <t>Bližnjega polja</t>
  </si>
  <si>
    <t>Confocal</t>
  </si>
  <si>
    <t>Confokalna</t>
  </si>
  <si>
    <t>Optical Microscopy</t>
  </si>
  <si>
    <t>Optična mikroskopija</t>
  </si>
  <si>
    <t>In Vivo Fluorescence</t>
  </si>
  <si>
    <t>In Vivo Fluorescenca</t>
  </si>
  <si>
    <t>Ultrazvočna</t>
  </si>
  <si>
    <t>Infra-Red</t>
  </si>
  <si>
    <t>Infra-rdeča</t>
  </si>
  <si>
    <t>Magnetic Resonance</t>
  </si>
  <si>
    <t>Magnetna resonanca</t>
  </si>
  <si>
    <t>Imaging</t>
  </si>
  <si>
    <t>Slikanje-Imaging</t>
  </si>
  <si>
    <t>Mass Spectrometry</t>
  </si>
  <si>
    <t>Masna spektrometrija</t>
  </si>
  <si>
    <t>Spectrophotometry</t>
  </si>
  <si>
    <t>Spektrofotometrija</t>
  </si>
  <si>
    <t>Spectrometry</t>
  </si>
  <si>
    <t>Spektrometrija</t>
  </si>
  <si>
    <t>Circular Dichrometer</t>
  </si>
  <si>
    <t>Cirkularni dikrometer</t>
  </si>
  <si>
    <t>Fluorescenca</t>
  </si>
  <si>
    <t>X-ray Photoemission</t>
  </si>
  <si>
    <t>Rentgenska fotoemisijska</t>
  </si>
  <si>
    <t>EPR</t>
  </si>
  <si>
    <t>Nuclear Magnetic Resonance</t>
  </si>
  <si>
    <t>Jedrska magnetna resonanca</t>
  </si>
  <si>
    <t>Raman</t>
  </si>
  <si>
    <t>Spectroscopy</t>
  </si>
  <si>
    <t>Spektroskopija</t>
  </si>
  <si>
    <t>Materials Characterisation</t>
  </si>
  <si>
    <t>Karakterizacija materialov</t>
  </si>
  <si>
    <t>Scintillation Counters</t>
  </si>
  <si>
    <t>Scintilacijski števci</t>
  </si>
  <si>
    <t>Analysers</t>
  </si>
  <si>
    <t>Analizatorji</t>
  </si>
  <si>
    <t>Plate Readers</t>
  </si>
  <si>
    <t>Ploščni bralniki</t>
  </si>
  <si>
    <t>Cell Counters</t>
  </si>
  <si>
    <t>Celični števci</t>
  </si>
  <si>
    <t>UV</t>
  </si>
  <si>
    <t>Fluorescent Readers</t>
  </si>
  <si>
    <t>Fluorescenčni bralniki</t>
  </si>
  <si>
    <t>VHP Decontamination</t>
  </si>
  <si>
    <t>VHP dekontaminacija</t>
  </si>
  <si>
    <t>Irradiation</t>
  </si>
  <si>
    <t>Iradiacija</t>
  </si>
  <si>
    <t>Water Purification</t>
  </si>
  <si>
    <t>Purifikcija vode</t>
  </si>
  <si>
    <t>Autoclave</t>
  </si>
  <si>
    <t>Avtoklav</t>
  </si>
  <si>
    <t>Sterilisation</t>
  </si>
  <si>
    <t>Sterilizacija</t>
  </si>
  <si>
    <t>Cell Disruptor</t>
  </si>
  <si>
    <t>Celični disruptor</t>
  </si>
  <si>
    <t>Dehydration</t>
  </si>
  <si>
    <t>Dehidracija</t>
  </si>
  <si>
    <t>Immunostainer</t>
  </si>
  <si>
    <t>Imunski označevalec</t>
  </si>
  <si>
    <t>Microtome</t>
  </si>
  <si>
    <t>Mikrotom</t>
  </si>
  <si>
    <t>Cryostat</t>
  </si>
  <si>
    <t>Kriostat</t>
  </si>
  <si>
    <t>Tissue Processor</t>
  </si>
  <si>
    <t>Procesor tkiv</t>
  </si>
  <si>
    <t>Tissue Processing</t>
  </si>
  <si>
    <t>Procesiranje tkiv</t>
  </si>
  <si>
    <t>High Speed</t>
  </si>
  <si>
    <t>Visokih hitrosti</t>
  </si>
  <si>
    <t>Ultracentrifuges</t>
  </si>
  <si>
    <t>Centrifuge</t>
  </si>
  <si>
    <t>Fermentology</t>
  </si>
  <si>
    <t>Fermentologija</t>
  </si>
  <si>
    <t>Cell Culture</t>
  </si>
  <si>
    <t>Celične kulture</t>
  </si>
  <si>
    <t>Virology</t>
  </si>
  <si>
    <t>Virologija</t>
  </si>
  <si>
    <t>Bacteriology</t>
  </si>
  <si>
    <t>Bakteriologija</t>
  </si>
  <si>
    <t>Growth and Manipulation</t>
  </si>
  <si>
    <t>Rast in manipulacija</t>
  </si>
  <si>
    <t>Process Equipment – Biological</t>
  </si>
  <si>
    <t>Procesna Oprema – Biološka</t>
  </si>
  <si>
    <t>Textiles Printer</t>
  </si>
  <si>
    <t>Tiskanje tekstilov</t>
  </si>
  <si>
    <t>Textiles Production</t>
  </si>
  <si>
    <t>Produkcijo tekstilov</t>
  </si>
  <si>
    <t>Textiles</t>
  </si>
  <si>
    <t>Tekstili</t>
  </si>
  <si>
    <t>Stopped Flow</t>
  </si>
  <si>
    <t>Ustavljeni pretok</t>
  </si>
  <si>
    <t>Robot</t>
  </si>
  <si>
    <t>Liquid Handling</t>
  </si>
  <si>
    <t>Manipulacija tekočin</t>
  </si>
  <si>
    <t>Automated Synthesis</t>
  </si>
  <si>
    <t>Avtomatska sinteza</t>
  </si>
  <si>
    <t>Automated Extraction</t>
  </si>
  <si>
    <t>Avtomatska ekstrakcija</t>
  </si>
  <si>
    <t>Particle Formation</t>
  </si>
  <si>
    <t>Tvorba delčkov</t>
  </si>
  <si>
    <t>Parallel Synthesis</t>
  </si>
  <si>
    <t>Paralelna sinteza</t>
  </si>
  <si>
    <t>Distillation</t>
  </si>
  <si>
    <t>Distilacija</t>
  </si>
  <si>
    <t>Crystallisation</t>
  </si>
  <si>
    <t>Kristalizacija</t>
  </si>
  <si>
    <t>Chemical Reactor</t>
  </si>
  <si>
    <t>Kemijski Reaktor</t>
  </si>
  <si>
    <t>Profilometer</t>
  </si>
  <si>
    <t>Ellipsometry</t>
  </si>
  <si>
    <t>Elipsometrija</t>
  </si>
  <si>
    <t>Encapsulation</t>
  </si>
  <si>
    <t>Enkapsulacija</t>
  </si>
  <si>
    <t>Dicing</t>
  </si>
  <si>
    <t>Rezanje</t>
  </si>
  <si>
    <t>Wire Bonding</t>
  </si>
  <si>
    <t>Vezava z žico</t>
  </si>
  <si>
    <t>Packaging</t>
  </si>
  <si>
    <t>Pakiranje</t>
  </si>
  <si>
    <t>Atmospheric Reactors</t>
  </si>
  <si>
    <t>Atmosferski reaktor</t>
  </si>
  <si>
    <t>Glove Box</t>
  </si>
  <si>
    <t>Komora z rokavicami</t>
  </si>
  <si>
    <t>Rapid Thermal Annealer</t>
  </si>
  <si>
    <t>Hitri toplotni temperiranje</t>
  </si>
  <si>
    <t>Furnace</t>
  </si>
  <si>
    <t>Peč</t>
  </si>
  <si>
    <t>Controlled Environment</t>
  </si>
  <si>
    <t>Kontrolirano okolje</t>
  </si>
  <si>
    <t>Ion Beam Milling</t>
  </si>
  <si>
    <t>Frezanje z ionskim žarkom</t>
  </si>
  <si>
    <t>Mehansko</t>
  </si>
  <si>
    <t>Plasma</t>
  </si>
  <si>
    <t>Reactive Ion</t>
  </si>
  <si>
    <t>Reaktivni ion</t>
  </si>
  <si>
    <t>Etching</t>
  </si>
  <si>
    <t>Laser (Direct-Write)</t>
  </si>
  <si>
    <t>Laser (nameri-piši)</t>
  </si>
  <si>
    <t>Ion Beam</t>
  </si>
  <si>
    <t>Electron beam</t>
  </si>
  <si>
    <t>Elektronski žarek</t>
  </si>
  <si>
    <t>Lithography</t>
  </si>
  <si>
    <t>Litografija</t>
  </si>
  <si>
    <t>Ion Beam Deposition</t>
  </si>
  <si>
    <t>Nanašanje z ionskim žarkom</t>
  </si>
  <si>
    <t>Electrodeposition</t>
  </si>
  <si>
    <t>Elektro-nanašanje</t>
  </si>
  <si>
    <t>Chemical Vapour Deposition</t>
  </si>
  <si>
    <t>Nanašanje s kemijskimi hlapi</t>
  </si>
  <si>
    <t>Pulsed Laser Deposition</t>
  </si>
  <si>
    <t>Nanašanje s pulznim laserjem</t>
  </si>
  <si>
    <t>Sputterer</t>
  </si>
  <si>
    <t>Pršilnik</t>
  </si>
  <si>
    <t>Molecular Beam Epitaxy</t>
  </si>
  <si>
    <t xml:space="preserve">Epitaksija z molekularnim žarkom  </t>
  </si>
  <si>
    <t>Evaporator</t>
  </si>
  <si>
    <t>Izparjevalec</t>
  </si>
  <si>
    <t>Thin Film Deposition</t>
  </si>
  <si>
    <t>Nanašanje tankih filmov</t>
  </si>
  <si>
    <t>Process Equipment – Physical</t>
  </si>
  <si>
    <t>Genus</t>
  </si>
  <si>
    <t>Vrsta</t>
  </si>
  <si>
    <t>Order</t>
  </si>
  <si>
    <t>Red</t>
  </si>
  <si>
    <t>Class</t>
  </si>
  <si>
    <t>Razred</t>
  </si>
  <si>
    <t>Underground Laboratories</t>
  </si>
  <si>
    <t>Podzemni laboratoriji</t>
  </si>
  <si>
    <t>Translational Research Centres</t>
  </si>
  <si>
    <t>Prevajalni raziskovalni centri</t>
  </si>
  <si>
    <t>Telescopes</t>
  </si>
  <si>
    <t>Teleskopi</t>
  </si>
  <si>
    <t>Telemedicine laboratories and E-Health technologies</t>
  </si>
  <si>
    <t>Telemedicinski laboratoriji in tehnologije e-zdravja</t>
  </si>
  <si>
    <t>Systems Biology/Computational Biology Facilities</t>
  </si>
  <si>
    <t>Sistemi za sistemsko/računsko biologijo</t>
  </si>
  <si>
    <t xml:space="preserve">Structural Biology Facilities </t>
  </si>
  <si>
    <t>Sistemi za strukturno biologijo</t>
  </si>
  <si>
    <t>Space Environment Test Facilities</t>
  </si>
  <si>
    <t>Testni sistemi za vesoljsko okolje</t>
  </si>
  <si>
    <t>Solid Earth Observatories, including Seismological Monitoring Stations</t>
  </si>
  <si>
    <t xml:space="preserve">Observatoriji za trdno zemljo, vključno s seizmološkimi postajami </t>
  </si>
  <si>
    <t xml:space="preserve">Software Service Facilities </t>
  </si>
  <si>
    <t>Sistemi za programsko opremo</t>
  </si>
  <si>
    <t>Safety Handling facilities</t>
  </si>
  <si>
    <t xml:space="preserve">Sistemi za za varnost </t>
  </si>
  <si>
    <t>Research Libraries</t>
  </si>
  <si>
    <t>Raziskovalne knjižnice</t>
  </si>
  <si>
    <t>Research Facilities</t>
  </si>
  <si>
    <t>Raziskovalni sistemi</t>
  </si>
  <si>
    <t>Research Data Service Facilities</t>
  </si>
  <si>
    <t>Sistemi za raziskave podatkov</t>
  </si>
  <si>
    <t>Research Bibliographies</t>
  </si>
  <si>
    <t>Raziskovalne bibliografije</t>
  </si>
  <si>
    <t>Research Archives</t>
  </si>
  <si>
    <t>Raziskovalni arhivi</t>
  </si>
  <si>
    <t xml:space="preserve">Research Aircraft </t>
  </si>
  <si>
    <t>Raziskovalna letala</t>
  </si>
  <si>
    <t>Repositories</t>
  </si>
  <si>
    <t xml:space="preserve">Repozitoriji </t>
  </si>
  <si>
    <t>Registers and Survey-led Studies/Databases</t>
  </si>
  <si>
    <t>Registri in študije/podatkovne baze na osnovi anket</t>
  </si>
  <si>
    <t>Reference material repositories</t>
  </si>
  <si>
    <t>Repozitoriji referenčnih materialov</t>
  </si>
  <si>
    <t>Polar and Cryospheric Research Infrastructures</t>
  </si>
  <si>
    <t>Polarne in kriosferske raziskovalne infrastrukture</t>
  </si>
  <si>
    <t>Pilot Plants for Process Testing</t>
  </si>
  <si>
    <t>Pilotni pogoni za procesna testiranja</t>
  </si>
  <si>
    <t>Nuclear Research Facilities</t>
  </si>
  <si>
    <t xml:space="preserve">Sistemi za jedrske raziskave </t>
  </si>
  <si>
    <t>Natural History Collections</t>
  </si>
  <si>
    <t xml:space="preserve">Zbirke s področja zgodovine narave </t>
  </si>
  <si>
    <t>National Statistical Facilities (offices)</t>
  </si>
  <si>
    <t>Objekti za nacionalne statistike  (pisarne)</t>
  </si>
  <si>
    <t>Micro- and Nanotechnology facilities</t>
  </si>
  <si>
    <t>Mikro-in nanotehnološki sistemi</t>
  </si>
  <si>
    <t>Mechanical Engineering Facilities</t>
  </si>
  <si>
    <t xml:space="preserve">Sistemi s področja strojništva </t>
  </si>
  <si>
    <t>Mathematics Centres of Competence</t>
  </si>
  <si>
    <t>Matematični kompetenčni centri</t>
  </si>
  <si>
    <t>Materials Synthesis or Testing Facilities</t>
  </si>
  <si>
    <t xml:space="preserve">Sistemi za sintezo ali testiranje materialov </t>
  </si>
  <si>
    <t>Marine &amp;amp; Maritime Engineering Facilities</t>
  </si>
  <si>
    <t>Morski in pomorski inženirski sistemi</t>
  </si>
  <si>
    <t>Intense Neutron Sources</t>
  </si>
  <si>
    <t>Intenzivni neutronski viri</t>
  </si>
  <si>
    <t>Intense Light Sources</t>
  </si>
  <si>
    <t>Intenzivni svetlobni viri</t>
  </si>
  <si>
    <t>In situ Marine/Freshwater Observatories</t>
  </si>
  <si>
    <t>"In situ" morske / sladkovodne opazovalnice</t>
  </si>
  <si>
    <t xml:space="preserve">In situ Earth Observatories </t>
  </si>
  <si>
    <t>"In situ" zemljske opazovalnice</t>
  </si>
  <si>
    <t>High Energy Physics Facilities</t>
  </si>
  <si>
    <t>Sistemi fizike visokih energij</t>
  </si>
  <si>
    <t>Gravitational wave detectors and Observatories</t>
  </si>
  <si>
    <t xml:space="preserve">Observatoriji in detektorji gravitacijskih valov </t>
  </si>
  <si>
    <t>Geothermal Research Facilities</t>
  </si>
  <si>
    <t>Sistemi za geotermalne raziskave</t>
  </si>
  <si>
    <t>Genomic, Transcriptomic, Proteomics and Metabolomics Facilities</t>
  </si>
  <si>
    <t>Sistemi za genomiko, transkriptomiko, proteomiko in metabolomiko</t>
  </si>
  <si>
    <t>Extreme Conditions Facilities</t>
  </si>
  <si>
    <t>Sistemi za ekstremne razmere</t>
  </si>
  <si>
    <t>Environmental Management Infrastructures</t>
  </si>
  <si>
    <t>Infrastrukture za upravljanje z okoljem</t>
  </si>
  <si>
    <t>Environmental Health Research Facilities</t>
  </si>
  <si>
    <t>Sistemi za raziskave na področju varstva okolja</t>
  </si>
  <si>
    <t>Energy Engineering Facilities (non nuclear)</t>
  </si>
  <si>
    <t>Sistemi energetskega inženiringa (nejedrskega)</t>
  </si>
  <si>
    <t>Electrical and Optical Engineering Facilities</t>
  </si>
  <si>
    <t>Sistemi električnega in optičnega inženiringa</t>
  </si>
  <si>
    <t>Earthquake Simulation Laboratories</t>
  </si>
  <si>
    <t xml:space="preserve">Laboratoriji za simulacije potresov </t>
  </si>
  <si>
    <t>Earth, Ocean, Marine, Freshwater, and Atmosphere Data Centres</t>
  </si>
  <si>
    <t>Podatkovni centri o zemlji, oceanih,  morjih, sladkih vodah in atmosferi</t>
  </si>
  <si>
    <t>Earth Observation satellites</t>
  </si>
  <si>
    <t>Sateliti za opazovanje Zemlje</t>
  </si>
  <si>
    <t>Distributed Computing Facilities</t>
  </si>
  <si>
    <t xml:space="preserve">Porazdeljene računalniške zmogljivosti </t>
  </si>
  <si>
    <t>Data Mining and Analysis (Methodological) Centers, including statistical analysis</t>
  </si>
  <si>
    <t>Sistemi za zbiranje in analize podatkov, vključno s statistično analizo</t>
  </si>
  <si>
    <t>Databases</t>
  </si>
  <si>
    <t>Baze podatkov</t>
  </si>
  <si>
    <t xml:space="preserve">Data Archives, Data Repositories and Collections </t>
  </si>
  <si>
    <t>Arhivi podatkov, repozitoriji in zbirke</t>
  </si>
  <si>
    <t>Cross disciplinary  centers in mathematics</t>
  </si>
  <si>
    <t>Interdisciplinarni centri v matematiki</t>
  </si>
  <si>
    <t>Conceptual Models</t>
  </si>
  <si>
    <t>Konceptualni modeli</t>
  </si>
  <si>
    <t>Complex Data Facilities</t>
  </si>
  <si>
    <t>Sistemi za kompleksne podatke</t>
  </si>
  <si>
    <t>Communication Networks</t>
  </si>
  <si>
    <t>Komunikacijska omrežja</t>
  </si>
  <si>
    <t>Collections</t>
  </si>
  <si>
    <t>Zbirke</t>
  </si>
  <si>
    <t xml:space="preserve">Clinical Research Centres </t>
  </si>
  <si>
    <t>Raziskovalna oprema za klinične raziskave</t>
  </si>
  <si>
    <t>Civil Engineering Research Infrastructures</t>
  </si>
  <si>
    <t>Raziskovalna infrastruktura za gradbeništvo</t>
  </si>
  <si>
    <t xml:space="preserve">Chemical Libraries and Screening Facilities </t>
  </si>
  <si>
    <t>Kemične knjižnice in presejalni sistemi</t>
  </si>
  <si>
    <t>Centralised Computing Facilities</t>
  </si>
  <si>
    <t>Centralizirani računalniški sistemi</t>
  </si>
  <si>
    <t>Centers for development of industrial mathematics</t>
  </si>
  <si>
    <t>Centri za razvoj industrijske matematike</t>
  </si>
  <si>
    <t>Centers for advanced research in mathematics</t>
  </si>
  <si>
    <t>Centri za napredne raziskave v matematiki</t>
  </si>
  <si>
    <t xml:space="preserve">Cell Culture Facilities </t>
  </si>
  <si>
    <t>Raziskovalna oprema za celične kulture</t>
  </si>
  <si>
    <t>Biomedical Imaging Facilities</t>
  </si>
  <si>
    <t>Sistemi za biomedicinsko slikanje</t>
  </si>
  <si>
    <t>Bio-informatics Facilities</t>
  </si>
  <si>
    <t>Sistemi za bioinformatiko</t>
  </si>
  <si>
    <t>Biobanks including Seed banks</t>
  </si>
  <si>
    <t>Bio-banke vključno s semenskimi bankami</t>
  </si>
  <si>
    <t xml:space="preserve">Atmospheric Measurement Facilities </t>
  </si>
  <si>
    <t>Atmosferski merilni sistemi</t>
  </si>
  <si>
    <t>Astro-particle and neutrino detectors and observatories</t>
  </si>
  <si>
    <t>Detektorji in opazovalnice astro-delcev in nevtrinov</t>
  </si>
  <si>
    <t xml:space="preserve">Animal facilities </t>
  </si>
  <si>
    <t>Sistemi s poskusnimi živalmi</t>
  </si>
  <si>
    <t>Analytical Facilities</t>
  </si>
  <si>
    <t>Sistemi za analize</t>
  </si>
  <si>
    <t>Agronomy, Forestry, Plant Breeding Centres</t>
  </si>
  <si>
    <t>Centri za agronomijo, gozdarstvo in žlahtnjenje rastlin</t>
  </si>
  <si>
    <t>Aerospace and aerodynamics research facilities</t>
  </si>
  <si>
    <t>Sistemi za letalske in vesoljske ter aerodinamične raziskave</t>
  </si>
  <si>
    <t>Acoustic monitoring stations</t>
  </si>
  <si>
    <t>Akustične opazovalne postaje</t>
  </si>
  <si>
    <t>Category</t>
  </si>
  <si>
    <t>Številka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</si>
</sst>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000"/>
    <numFmt numFmtId="165" formatCode="#,##0.00\ [$€-1]"/>
    <numFmt numFmtId="166" formatCode="#,##0.00\ &quot;€&quot;"/>
    <numFmt numFmtId="167" formatCode="#000000"/>
    <numFmt numFmtId="168" formatCode="0.0"/>
    <numFmt numFmtId="169" formatCode="0.000"/>
    <numFmt numFmtId="170" formatCode="#,##0.00\ _€"/>
    <numFmt numFmtId="171" formatCode="_-* #,##0.00\ _€_-;\-* #,##0.00\ _€_-;_-* \-??\ _€_-;_-@_-"/>
  </numFmts>
  <fonts count="4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006100"/>
      <name val="Calibri"/>
      <family val="2"/>
      <charset val="238"/>
      <scheme val="minor"/>
    </font>
    <font>
      <sz val="11"/>
      <color rgb="FF9C5700"/>
      <name val="Calibri"/>
      <family val="2"/>
      <charset val="238"/>
      <scheme val="minor"/>
    </font>
    <font>
      <i/>
      <sz val="11"/>
      <color rgb="FF7F7F7F"/>
      <name val="Calibri"/>
      <family val="2"/>
      <charset val="238"/>
      <scheme val="minor"/>
    </font>
    <font>
      <u/>
      <sz val="10"/>
      <color indexed="12"/>
      <name val="Arial"/>
      <family val="2"/>
      <charset val="238"/>
    </font>
    <font>
      <sz val="10"/>
      <name val="Arial"/>
      <family val="2"/>
    </font>
    <font>
      <u/>
      <sz val="10"/>
      <color indexed="12"/>
      <name val="Arial"/>
      <family val="2"/>
    </font>
    <font>
      <sz val="10"/>
      <color rgb="FFCC0000"/>
      <name val="Calibri"/>
      <family val="2"/>
    </font>
    <font>
      <sz val="10"/>
      <name val="Arial CE"/>
      <charset val="238"/>
    </font>
    <font>
      <sz val="11"/>
      <color rgb="FF9C5700"/>
      <name val="Calibri"/>
      <family val="2"/>
      <charset val="238"/>
    </font>
    <font>
      <sz val="11"/>
      <name val="Calibri"/>
      <family val="2"/>
      <charset val="238"/>
      <scheme val="minor"/>
    </font>
    <font>
      <b/>
      <sz val="9"/>
      <color indexed="81"/>
      <name val="Segoe UI"/>
      <family val="2"/>
      <charset val="238"/>
    </font>
    <font>
      <sz val="9"/>
      <color indexed="81"/>
      <name val="Segoe UI"/>
      <family val="2"/>
      <charset val="238"/>
    </font>
    <font>
      <b/>
      <sz val="9"/>
      <color indexed="81"/>
      <name val="Tahoma"/>
      <family val="2"/>
      <charset val="238"/>
    </font>
    <font>
      <sz val="9"/>
      <color indexed="81"/>
      <name val="Tahoma"/>
      <family val="2"/>
      <charset val="238"/>
    </font>
    <font>
      <b/>
      <sz val="11"/>
      <color theme="1"/>
      <name val="Calibri"/>
      <family val="2"/>
      <charset val="238"/>
      <scheme val="minor"/>
    </font>
    <font>
      <b/>
      <sz val="16"/>
      <name val="Calibri"/>
      <family val="2"/>
      <charset val="238"/>
      <scheme val="minor"/>
    </font>
    <font>
      <b/>
      <sz val="11"/>
      <name val="Calibri"/>
      <family val="2"/>
      <charset val="238"/>
      <scheme val="minor"/>
    </font>
    <font>
      <sz val="12"/>
      <name val="Calibri"/>
      <family val="2"/>
      <charset val="238"/>
      <scheme val="minor"/>
    </font>
    <font>
      <u/>
      <sz val="11"/>
      <color theme="1"/>
      <name val="Calibri"/>
      <family val="2"/>
      <charset val="238"/>
      <scheme val="minor"/>
    </font>
    <font>
      <vertAlign val="superscript"/>
      <sz val="11"/>
      <color theme="1"/>
      <name val="Calibri"/>
      <family val="2"/>
      <charset val="238"/>
      <scheme val="minor"/>
    </font>
    <font>
      <sz val="12"/>
      <color theme="1"/>
      <name val="Calibri"/>
      <family val="2"/>
      <charset val="238"/>
      <scheme val="minor"/>
    </font>
    <font>
      <vertAlign val="subscript"/>
      <sz val="11"/>
      <color theme="1"/>
      <name val="Calibri"/>
      <family val="2"/>
      <charset val="238"/>
      <scheme val="minor"/>
    </font>
    <font>
      <i/>
      <sz val="11"/>
      <color theme="1"/>
      <name val="Calibri"/>
      <family val="2"/>
      <charset val="238"/>
      <scheme val="minor"/>
    </font>
    <font>
      <b/>
      <sz val="12"/>
      <name val="Calibri"/>
      <family val="2"/>
      <charset val="238"/>
      <scheme val="minor"/>
    </font>
    <font>
      <strike/>
      <sz val="11"/>
      <color theme="1"/>
      <name val="Calibri"/>
      <family val="2"/>
      <charset val="238"/>
      <scheme val="minor"/>
    </font>
    <font>
      <b/>
      <sz val="10"/>
      <name val="Arial"/>
      <family val="2"/>
    </font>
    <font>
      <b/>
      <sz val="10"/>
      <name val="Arial"/>
      <family val="2"/>
      <charset val="238"/>
    </font>
    <font>
      <sz val="10"/>
      <color indexed="8"/>
      <name val="Arial"/>
      <family val="2"/>
    </font>
    <font>
      <sz val="10"/>
      <color rgb="FF000000"/>
      <name val="Arial"/>
      <family val="2"/>
      <charset val="238"/>
    </font>
    <font>
      <b/>
      <sz val="10"/>
      <color rgb="FF000000"/>
      <name val="Arial"/>
      <family val="2"/>
      <charset val="238"/>
    </font>
    <font>
      <sz val="11"/>
      <name val="Calibri"/>
      <family val="2"/>
    </font>
    <font>
      <sz val="11"/>
      <name val="Calibri"/>
      <family val="2"/>
      <charset val="238"/>
    </font>
    <font>
      <sz val="11"/>
      <color indexed="8"/>
      <name val="Calibri"/>
      <family val="2"/>
    </font>
    <font>
      <sz val="10"/>
      <name val="Calibri"/>
      <family val="2"/>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FFFFFF"/>
        <bgColor rgb="FFFFFFCC"/>
      </patternFill>
    </fill>
    <fill>
      <patternFill patternType="solid">
        <fgColor rgb="FFCCFFCC"/>
        <bgColor rgb="FFCCFFFF"/>
      </patternFill>
    </fill>
    <fill>
      <patternFill patternType="solid">
        <fgColor rgb="FFC0C0C0"/>
        <bgColor rgb="FFBFBFBF"/>
      </patternFill>
    </fill>
    <fill>
      <patternFill patternType="solid">
        <fgColor rgb="FFCCFFFF"/>
        <bgColor rgb="FFCCFFFF"/>
      </patternFill>
    </fill>
    <fill>
      <patternFill patternType="solid">
        <fgColor theme="0" tint="-0.249977111117893"/>
        <bgColor rgb="FFC0C0C0"/>
      </patternFill>
    </fill>
    <fill>
      <patternFill patternType="solid">
        <fgColor theme="0"/>
        <bgColor indexed="64"/>
      </patternFill>
    </fill>
    <fill>
      <patternFill patternType="solid">
        <fgColor theme="0"/>
        <bgColor rgb="FF000000"/>
      </patternFill>
    </fill>
    <fill>
      <patternFill patternType="solid">
        <fgColor theme="0"/>
        <bgColor rgb="FFBFBFBF"/>
      </patternFill>
    </fill>
    <fill>
      <patternFill patternType="solid">
        <fgColor theme="0"/>
      </patternFill>
    </fill>
    <fill>
      <patternFill patternType="solid">
        <fgColor rgb="FFFFEB9C"/>
        <bgColor rgb="FFFFFFCC"/>
      </patternFill>
    </fill>
    <fill>
      <patternFill patternType="solid">
        <fgColor theme="0"/>
        <bgColor rgb="FFFFFFCC"/>
      </patternFill>
    </fill>
    <fill>
      <patternFill patternType="solid">
        <fgColor theme="0"/>
        <bgColor theme="0"/>
      </patternFill>
    </fill>
    <fill>
      <patternFill patternType="solid">
        <fgColor theme="0"/>
        <bgColor indexed="5"/>
      </patternFill>
    </fill>
    <fill>
      <patternFill patternType="solid">
        <fgColor theme="0"/>
        <bgColor rgb="FFDBE5F1"/>
      </patternFill>
    </fill>
    <fill>
      <patternFill patternType="solid">
        <fgColor theme="0" tint="-0.249977111117893"/>
        <bgColor indexed="64"/>
      </patternFill>
    </fill>
    <fill>
      <patternFill patternType="solid">
        <fgColor theme="0"/>
        <bgColor indexed="26"/>
      </patternFill>
    </fill>
    <fill>
      <patternFill patternType="solid">
        <fgColor theme="0" tint="-0.249977111117893"/>
        <bgColor rgb="FFBFBFBF"/>
      </patternFill>
    </fill>
    <fill>
      <patternFill patternType="solid">
        <fgColor rgb="FFFFFF00"/>
        <bgColor indexed="64"/>
      </patternFill>
    </fill>
    <fill>
      <patternFill patternType="solid">
        <fgColor indexed="22"/>
        <bgColor indexed="64"/>
      </patternFill>
    </fill>
    <fill>
      <patternFill patternType="solid">
        <fgColor indexed="42"/>
        <bgColor indexed="64"/>
      </patternFill>
    </fill>
  </fills>
  <borders count="4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thin">
        <color indexed="59"/>
      </left>
      <right style="thin">
        <color indexed="59"/>
      </right>
      <top style="thin">
        <color indexed="59"/>
      </top>
      <bottom style="thin">
        <color indexed="59"/>
      </bottom>
      <diagonal/>
    </border>
    <border>
      <left style="thin">
        <color indexed="58"/>
      </left>
      <right style="thin">
        <color indexed="58"/>
      </right>
      <top style="thin">
        <color indexed="58"/>
      </top>
      <bottom style="thin">
        <color indexed="58"/>
      </bottom>
      <diagonal/>
    </border>
    <border>
      <left style="thin">
        <color indexed="59"/>
      </left>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thin">
        <color indexed="58"/>
      </left>
      <right/>
      <top style="thin">
        <color indexed="58"/>
      </top>
      <bottom style="thin">
        <color indexed="58"/>
      </bottom>
      <diagonal/>
    </border>
    <border>
      <left style="thin">
        <color indexed="64"/>
      </left>
      <right/>
      <top style="thin">
        <color indexed="64"/>
      </top>
      <bottom style="thin">
        <color indexed="64"/>
      </bottom>
      <diagonal/>
    </border>
    <border>
      <left/>
      <right/>
      <top/>
      <bottom style="medium">
        <color rgb="FFB4B4B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58"/>
      </left>
      <right style="thin">
        <color indexed="58"/>
      </right>
      <top style="thin">
        <color indexed="58"/>
      </top>
      <bottom/>
      <diagonal/>
    </border>
    <border>
      <left/>
      <right/>
      <top style="thin">
        <color auto="1"/>
      </top>
      <bottom/>
      <diagonal/>
    </border>
    <border>
      <left style="thin">
        <color auto="1"/>
      </left>
      <right/>
      <top style="thin">
        <color auto="1"/>
      </top>
      <bottom style="thin">
        <color auto="1"/>
      </bottom>
      <diagonal/>
    </border>
    <border>
      <left style="thin">
        <color indexed="59"/>
      </left>
      <right/>
      <top style="thin">
        <color indexed="59"/>
      </top>
      <bottom style="thin">
        <color indexed="59"/>
      </bottom>
      <diagonal/>
    </border>
    <border>
      <left style="thin">
        <color indexed="58"/>
      </left>
      <right/>
      <top style="thin">
        <color indexed="58"/>
      </top>
      <bottom style="thin">
        <color indexed="58"/>
      </bottom>
      <diagonal/>
    </border>
    <border>
      <left style="thin">
        <color indexed="64"/>
      </left>
      <right/>
      <top style="thin">
        <color indexed="64"/>
      </top>
      <bottom/>
      <diagonal/>
    </border>
    <border>
      <left/>
      <right style="thin">
        <color indexed="58"/>
      </right>
      <top style="thin">
        <color indexed="58"/>
      </top>
      <bottom style="thin">
        <color indexed="58"/>
      </bottom>
      <diagonal/>
    </border>
    <border>
      <left/>
      <right style="thin">
        <color indexed="58"/>
      </right>
      <top style="thin">
        <color indexed="58"/>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30">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5" fillId="0" borderId="0"/>
    <xf numFmtId="0" fontId="10" fillId="0" borderId="0"/>
    <xf numFmtId="0" fontId="12" fillId="0" borderId="0"/>
    <xf numFmtId="0" fontId="5" fillId="0" borderId="0"/>
    <xf numFmtId="0" fontId="10" fillId="0" borderId="0"/>
    <xf numFmtId="0" fontId="10" fillId="0" borderId="0"/>
    <xf numFmtId="0" fontId="10" fillId="0" borderId="0"/>
    <xf numFmtId="0" fontId="11" fillId="0" borderId="0">
      <alignment vertical="top"/>
      <protection locked="0"/>
    </xf>
    <xf numFmtId="0" fontId="13" fillId="0" borderId="0"/>
    <xf numFmtId="0" fontId="10" fillId="0" borderId="0"/>
    <xf numFmtId="0" fontId="10" fillId="0" borderId="0"/>
    <xf numFmtId="0" fontId="4" fillId="0" borderId="0"/>
    <xf numFmtId="0" fontId="4" fillId="0" borderId="0"/>
    <xf numFmtId="0" fontId="10" fillId="0" borderId="0"/>
    <xf numFmtId="0" fontId="14" fillId="13" borderId="0" applyBorder="0" applyProtection="0"/>
    <xf numFmtId="0" fontId="5" fillId="0" borderId="0"/>
    <xf numFmtId="0" fontId="4" fillId="0" borderId="0"/>
    <xf numFmtId="0" fontId="10" fillId="0" borderId="0"/>
    <xf numFmtId="0" fontId="4" fillId="0" borderId="0"/>
    <xf numFmtId="0" fontId="9" fillId="0" borderId="0" applyNumberFormat="0" applyFill="0" applyBorder="0" applyAlignment="0" applyProtection="0">
      <alignment vertical="top"/>
      <protection locked="0"/>
    </xf>
    <xf numFmtId="0" fontId="11" fillId="0" borderId="0">
      <alignment vertical="top"/>
      <protection locked="0"/>
    </xf>
    <xf numFmtId="0" fontId="5" fillId="0" borderId="0"/>
  </cellStyleXfs>
  <cellXfs count="504">
    <xf numFmtId="0" fontId="0" fillId="0" borderId="0" xfId="0"/>
    <xf numFmtId="0" fontId="3" fillId="0" borderId="0" xfId="0" applyFont="1" applyAlignment="1" applyProtection="1">
      <alignment horizontal="left" vertical="top"/>
      <protection locked="0"/>
    </xf>
    <xf numFmtId="1" fontId="15" fillId="0" borderId="0" xfId="0" applyNumberFormat="1"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49" fontId="15" fillId="0" borderId="0" xfId="0" applyNumberFormat="1" applyFont="1" applyAlignment="1" applyProtection="1">
      <alignment horizontal="left" vertical="top" wrapText="1"/>
      <protection locked="0"/>
    </xf>
    <xf numFmtId="2" fontId="15" fillId="0" borderId="0" xfId="0" applyNumberFormat="1"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49" fontId="22" fillId="0" borderId="0" xfId="0" applyNumberFormat="1" applyFont="1" applyAlignment="1" applyProtection="1">
      <alignment horizontal="left" vertical="top" wrapText="1"/>
      <protection locked="0"/>
    </xf>
    <xf numFmtId="1" fontId="22" fillId="8" borderId="9" xfId="0" applyNumberFormat="1" applyFont="1" applyFill="1" applyBorder="1" applyAlignment="1" applyProtection="1">
      <alignment horizontal="left" vertical="top" wrapText="1"/>
      <protection locked="0"/>
    </xf>
    <xf numFmtId="1" fontId="22" fillId="8" borderId="24" xfId="0" applyNumberFormat="1" applyFont="1" applyFill="1" applyBorder="1" applyAlignment="1" applyProtection="1">
      <alignment horizontal="left" vertical="top" wrapText="1"/>
      <protection locked="0"/>
    </xf>
    <xf numFmtId="0" fontId="3" fillId="18" borderId="22" xfId="0" applyFont="1" applyFill="1" applyBorder="1" applyAlignment="1" applyProtection="1">
      <alignment horizontal="left" vertical="top"/>
      <protection locked="0"/>
    </xf>
    <xf numFmtId="0" fontId="3" fillId="0" borderId="0" xfId="0" applyFont="1" applyAlignment="1">
      <alignment horizontal="left" vertical="top"/>
    </xf>
    <xf numFmtId="1" fontId="3" fillId="9" borderId="9" xfId="0" applyNumberFormat="1" applyFont="1" applyFill="1" applyBorder="1" applyAlignment="1" applyProtection="1">
      <alignment horizontal="left" vertical="top" wrapText="1"/>
      <protection locked="0"/>
    </xf>
    <xf numFmtId="0" fontId="3" fillId="9" borderId="9" xfId="0" applyFont="1" applyFill="1" applyBorder="1" applyAlignment="1" applyProtection="1">
      <alignment horizontal="left" vertical="top" wrapText="1"/>
      <protection locked="0"/>
    </xf>
    <xf numFmtId="4" fontId="3" fillId="9" borderId="9" xfId="0" applyNumberFormat="1" applyFont="1" applyFill="1" applyBorder="1" applyAlignment="1" applyProtection="1">
      <alignment horizontal="left" vertical="top" wrapText="1"/>
      <protection locked="0"/>
    </xf>
    <xf numFmtId="2" fontId="3" fillId="9" borderId="9" xfId="0" applyNumberFormat="1" applyFont="1" applyFill="1" applyBorder="1" applyAlignment="1" applyProtection="1">
      <alignment horizontal="left" vertical="top" wrapText="1"/>
      <protection locked="0"/>
    </xf>
    <xf numFmtId="16" fontId="3" fillId="9" borderId="9" xfId="0" applyNumberFormat="1" applyFont="1" applyFill="1" applyBorder="1" applyAlignment="1" applyProtection="1">
      <alignment horizontal="left" vertical="top" wrapText="1"/>
      <protection locked="0"/>
    </xf>
    <xf numFmtId="14" fontId="3" fillId="9" borderId="9" xfId="0" applyNumberFormat="1" applyFont="1" applyFill="1" applyBorder="1" applyAlignment="1" applyProtection="1">
      <alignment horizontal="left" vertical="top" wrapText="1"/>
      <protection locked="0"/>
    </xf>
    <xf numFmtId="2" fontId="3" fillId="9" borderId="9" xfId="20" applyNumberFormat="1" applyFont="1" applyFill="1" applyBorder="1" applyAlignment="1" applyProtection="1">
      <alignment horizontal="left" vertical="top" wrapText="1"/>
      <protection locked="0"/>
    </xf>
    <xf numFmtId="0" fontId="3" fillId="9" borderId="9" xfId="20" applyFont="1" applyFill="1" applyBorder="1" applyAlignment="1" applyProtection="1">
      <alignment horizontal="left" vertical="top" wrapText="1"/>
      <protection locked="0"/>
    </xf>
    <xf numFmtId="0" fontId="3" fillId="9" borderId="9" xfId="17" applyFont="1" applyFill="1" applyBorder="1" applyAlignment="1" applyProtection="1">
      <alignment horizontal="left" vertical="top" wrapText="1"/>
      <protection locked="0"/>
    </xf>
    <xf numFmtId="0" fontId="3" fillId="9" borderId="9" xfId="12" applyFont="1" applyFill="1" applyBorder="1" applyAlignment="1" applyProtection="1">
      <alignment horizontal="left" vertical="top" wrapText="1"/>
      <protection locked="0"/>
    </xf>
    <xf numFmtId="0" fontId="3" fillId="9" borderId="9" xfId="12" applyFont="1" applyFill="1" applyBorder="1" applyAlignment="1">
      <alignment horizontal="left" vertical="top" wrapText="1"/>
    </xf>
    <xf numFmtId="0" fontId="3" fillId="9" borderId="24" xfId="0" applyFont="1" applyFill="1" applyBorder="1" applyAlignment="1" applyProtection="1">
      <alignment horizontal="left" vertical="top" wrapText="1"/>
      <protection locked="0"/>
    </xf>
    <xf numFmtId="0" fontId="3" fillId="0" borderId="0" xfId="0" applyFont="1" applyAlignment="1">
      <alignment horizontal="left" vertical="top" wrapText="1"/>
    </xf>
    <xf numFmtId="0" fontId="3" fillId="9" borderId="9" xfId="0" applyFont="1" applyFill="1" applyBorder="1" applyAlignment="1" applyProtection="1">
      <alignment horizontal="left" vertical="top"/>
      <protection locked="0"/>
    </xf>
    <xf numFmtId="0" fontId="3" fillId="9" borderId="8" xfId="0" applyFont="1" applyFill="1" applyBorder="1" applyAlignment="1" applyProtection="1">
      <alignment horizontal="left" vertical="top"/>
      <protection locked="0"/>
    </xf>
    <xf numFmtId="0" fontId="3" fillId="15" borderId="9" xfId="0" applyFont="1" applyFill="1" applyBorder="1" applyAlignment="1">
      <alignment horizontal="left" vertical="top" wrapText="1"/>
    </xf>
    <xf numFmtId="4" fontId="3" fillId="0" borderId="0" xfId="0" applyNumberFormat="1" applyFont="1" applyAlignment="1">
      <alignment horizontal="left" vertical="top"/>
    </xf>
    <xf numFmtId="0" fontId="3" fillId="9" borderId="22" xfId="0" applyFont="1" applyFill="1" applyBorder="1" applyAlignment="1" applyProtection="1">
      <alignment horizontal="left" vertical="top" wrapText="1"/>
      <protection locked="0"/>
    </xf>
    <xf numFmtId="0" fontId="3" fillId="9" borderId="22" xfId="0" applyFont="1" applyFill="1" applyBorder="1" applyAlignment="1" applyProtection="1">
      <alignment horizontal="left" vertical="top"/>
      <protection locked="0"/>
    </xf>
    <xf numFmtId="0" fontId="3" fillId="9" borderId="22" xfId="0" applyFont="1" applyFill="1" applyBorder="1" applyAlignment="1">
      <alignment horizontal="left" vertical="top"/>
    </xf>
    <xf numFmtId="0" fontId="3" fillId="9" borderId="12" xfId="0" applyFont="1" applyFill="1" applyBorder="1" applyAlignment="1" applyProtection="1">
      <alignment horizontal="left" vertical="top" wrapText="1"/>
      <protection locked="0"/>
    </xf>
    <xf numFmtId="0" fontId="3" fillId="9" borderId="7" xfId="0" applyFont="1" applyFill="1" applyBorder="1" applyAlignment="1" applyProtection="1">
      <alignment horizontal="left" vertical="top" wrapText="1"/>
      <protection locked="0"/>
    </xf>
    <xf numFmtId="0" fontId="3" fillId="9" borderId="24" xfId="0" applyFont="1" applyFill="1" applyBorder="1" applyAlignment="1">
      <alignment horizontal="left" vertical="top"/>
    </xf>
    <xf numFmtId="0" fontId="3" fillId="9" borderId="9" xfId="8" applyFont="1" applyFill="1" applyBorder="1" applyAlignment="1">
      <alignment horizontal="left" vertical="top" wrapText="1"/>
    </xf>
    <xf numFmtId="0" fontId="3" fillId="9" borderId="4" xfId="0" applyFont="1" applyFill="1" applyBorder="1" applyAlignment="1" applyProtection="1">
      <alignment horizontal="left" vertical="top" wrapText="1"/>
      <protection locked="0"/>
    </xf>
    <xf numFmtId="9" fontId="3" fillId="9" borderId="9" xfId="0" applyNumberFormat="1" applyFont="1" applyFill="1" applyBorder="1" applyAlignment="1" applyProtection="1">
      <alignment horizontal="left" vertical="top" wrapText="1"/>
      <protection locked="0"/>
    </xf>
    <xf numFmtId="0" fontId="3" fillId="9" borderId="0" xfId="0" applyFont="1" applyFill="1" applyAlignment="1" applyProtection="1">
      <alignment horizontal="left" vertical="top" wrapText="1"/>
      <protection locked="0"/>
    </xf>
    <xf numFmtId="0" fontId="3" fillId="9" borderId="0" xfId="0" applyFont="1" applyFill="1" applyAlignment="1">
      <alignment horizontal="left" vertical="top" wrapText="1"/>
    </xf>
    <xf numFmtId="0" fontId="3" fillId="9" borderId="9" xfId="0" applyFont="1" applyFill="1" applyBorder="1" applyAlignment="1">
      <alignment horizontal="left" vertical="top" wrapText="1"/>
    </xf>
    <xf numFmtId="0" fontId="3" fillId="9" borderId="8" xfId="0" applyFont="1" applyFill="1" applyBorder="1" applyAlignment="1" applyProtection="1">
      <alignment horizontal="left" vertical="top" wrapText="1"/>
      <protection locked="0"/>
    </xf>
    <xf numFmtId="0" fontId="3" fillId="9" borderId="14" xfId="0" applyFont="1" applyFill="1" applyBorder="1" applyAlignment="1" applyProtection="1">
      <alignment horizontal="left" vertical="top" wrapText="1"/>
      <protection locked="0"/>
    </xf>
    <xf numFmtId="9" fontId="3" fillId="9" borderId="8" xfId="0" applyNumberFormat="1" applyFont="1" applyFill="1" applyBorder="1" applyAlignment="1" applyProtection="1">
      <alignment horizontal="left" vertical="top" wrapText="1"/>
      <protection locked="0"/>
    </xf>
    <xf numFmtId="9" fontId="3" fillId="9" borderId="24" xfId="0" applyNumberFormat="1" applyFont="1" applyFill="1" applyBorder="1" applyAlignment="1" applyProtection="1">
      <alignment horizontal="left" vertical="top" wrapText="1"/>
      <protection locked="0"/>
    </xf>
    <xf numFmtId="0" fontId="3" fillId="9" borderId="9" xfId="0" applyFont="1" applyFill="1" applyBorder="1" applyAlignment="1">
      <alignment horizontal="left" vertical="top"/>
    </xf>
    <xf numFmtId="0" fontId="3" fillId="9" borderId="7" xfId="0" applyFont="1" applyFill="1" applyBorder="1" applyAlignment="1">
      <alignment horizontal="left" vertical="top" wrapText="1"/>
    </xf>
    <xf numFmtId="0" fontId="3" fillId="9" borderId="9" xfId="0" quotePrefix="1" applyFont="1" applyFill="1" applyBorder="1" applyAlignment="1" applyProtection="1">
      <alignment horizontal="left" vertical="top" wrapText="1"/>
      <protection locked="0"/>
    </xf>
    <xf numFmtId="4" fontId="3" fillId="9" borderId="15" xfId="0" applyNumberFormat="1" applyFont="1" applyFill="1" applyBorder="1" applyAlignment="1">
      <alignment horizontal="left" vertical="top"/>
    </xf>
    <xf numFmtId="4" fontId="3" fillId="9" borderId="8" xfId="0" applyNumberFormat="1" applyFont="1" applyFill="1" applyBorder="1" applyAlignment="1" applyProtection="1">
      <alignment horizontal="left" vertical="top" wrapText="1"/>
      <protection locked="0"/>
    </xf>
    <xf numFmtId="0" fontId="3" fillId="9" borderId="9" xfId="23" applyFont="1" applyFill="1" applyBorder="1" applyAlignment="1" applyProtection="1">
      <alignment horizontal="left" vertical="top" wrapText="1"/>
      <protection locked="0"/>
    </xf>
    <xf numFmtId="4" fontId="3" fillId="9" borderId="9" xfId="23" applyNumberFormat="1" applyFont="1" applyFill="1" applyBorder="1" applyAlignment="1" applyProtection="1">
      <alignment horizontal="left" vertical="top" wrapText="1"/>
      <protection locked="0"/>
    </xf>
    <xf numFmtId="0" fontId="3" fillId="9" borderId="9" xfId="23" applyFont="1" applyFill="1" applyBorder="1" applyAlignment="1">
      <alignment horizontal="left" vertical="top" wrapText="1"/>
    </xf>
    <xf numFmtId="0" fontId="3" fillId="9" borderId="0" xfId="23" applyFont="1" applyFill="1" applyAlignment="1">
      <alignment horizontal="left" vertical="top" wrapText="1"/>
    </xf>
    <xf numFmtId="0" fontId="3" fillId="9" borderId="0" xfId="0" applyFont="1" applyFill="1" applyAlignment="1">
      <alignment horizontal="left" vertical="top"/>
    </xf>
    <xf numFmtId="4" fontId="3" fillId="9" borderId="0" xfId="0" applyNumberFormat="1" applyFont="1" applyFill="1" applyAlignment="1">
      <alignment horizontal="left" vertical="top"/>
    </xf>
    <xf numFmtId="4" fontId="3" fillId="9" borderId="9" xfId="12" applyNumberFormat="1" applyFont="1" applyFill="1" applyBorder="1" applyAlignment="1" applyProtection="1">
      <alignment horizontal="left" vertical="top" wrapText="1"/>
      <protection locked="0"/>
    </xf>
    <xf numFmtId="43" fontId="3" fillId="9" borderId="9" xfId="1" applyFont="1" applyFill="1" applyBorder="1" applyAlignment="1" applyProtection="1">
      <alignment horizontal="left" vertical="top" wrapText="1"/>
      <protection locked="0"/>
    </xf>
    <xf numFmtId="2" fontId="3" fillId="14" borderId="9" xfId="12" applyNumberFormat="1" applyFont="1" applyFill="1" applyBorder="1" applyAlignment="1" applyProtection="1">
      <alignment horizontal="left" vertical="top" wrapText="1"/>
      <protection locked="0"/>
    </xf>
    <xf numFmtId="2" fontId="3" fillId="14" borderId="18" xfId="0" applyNumberFormat="1" applyFont="1" applyFill="1" applyBorder="1" applyAlignment="1" applyProtection="1">
      <alignment horizontal="left" vertical="top" wrapText="1"/>
      <protection locked="0"/>
    </xf>
    <xf numFmtId="2" fontId="3" fillId="9" borderId="22" xfId="0" applyNumberFormat="1" applyFont="1" applyFill="1" applyBorder="1" applyAlignment="1" applyProtection="1">
      <alignment horizontal="left" vertical="top" wrapText="1"/>
      <protection locked="0"/>
    </xf>
    <xf numFmtId="0" fontId="3" fillId="9" borderId="22" xfId="12" applyFont="1" applyFill="1" applyBorder="1" applyAlignment="1" applyProtection="1">
      <alignment horizontal="left" vertical="top" wrapText="1"/>
      <protection locked="0"/>
    </xf>
    <xf numFmtId="1" fontId="3" fillId="14" borderId="9" xfId="0" applyNumberFormat="1" applyFont="1" applyFill="1" applyBorder="1" applyAlignment="1" applyProtection="1">
      <alignment horizontal="left" vertical="top" wrapText="1"/>
      <protection locked="0"/>
    </xf>
    <xf numFmtId="0" fontId="3" fillId="14" borderId="9" xfId="0" applyFont="1" applyFill="1" applyBorder="1" applyAlignment="1" applyProtection="1">
      <alignment horizontal="left" vertical="top" wrapText="1"/>
      <protection locked="0"/>
    </xf>
    <xf numFmtId="2" fontId="3" fillId="14" borderId="9" xfId="0" applyNumberFormat="1" applyFont="1" applyFill="1" applyBorder="1" applyAlignment="1" applyProtection="1">
      <alignment horizontal="left" vertical="top" wrapText="1"/>
      <protection locked="0"/>
    </xf>
    <xf numFmtId="0" fontId="3" fillId="14" borderId="24" xfId="0" applyFont="1" applyFill="1" applyBorder="1" applyAlignment="1" applyProtection="1">
      <alignment horizontal="left" vertical="top" wrapText="1"/>
      <protection locked="0"/>
    </xf>
    <xf numFmtId="49" fontId="3" fillId="9" borderId="9" xfId="0" applyNumberFormat="1" applyFont="1" applyFill="1" applyBorder="1" applyAlignment="1" applyProtection="1">
      <alignment horizontal="left" vertical="top" wrapText="1"/>
      <protection locked="0"/>
    </xf>
    <xf numFmtId="0" fontId="3" fillId="9" borderId="9" xfId="4" applyNumberFormat="1" applyFont="1" applyFill="1" applyBorder="1" applyAlignment="1" applyProtection="1">
      <alignment horizontal="left" vertical="top" wrapText="1"/>
      <protection locked="0"/>
    </xf>
    <xf numFmtId="164" fontId="3" fillId="9" borderId="9" xfId="0" applyNumberFormat="1" applyFont="1" applyFill="1" applyBorder="1" applyAlignment="1" applyProtection="1">
      <alignment horizontal="left" vertical="top" wrapText="1"/>
      <protection locked="0"/>
    </xf>
    <xf numFmtId="0" fontId="3" fillId="9" borderId="13" xfId="0" applyFont="1" applyFill="1" applyBorder="1" applyAlignment="1" applyProtection="1">
      <alignment horizontal="left" vertical="top" wrapText="1"/>
      <protection locked="0"/>
    </xf>
    <xf numFmtId="0" fontId="3" fillId="12" borderId="9" xfId="5" applyNumberFormat="1" applyFont="1" applyFill="1" applyBorder="1" applyAlignment="1" applyProtection="1">
      <alignment horizontal="left" vertical="top" wrapText="1"/>
      <protection locked="0"/>
    </xf>
    <xf numFmtId="2" fontId="3" fillId="12" borderId="9" xfId="5" applyNumberFormat="1" applyFont="1" applyFill="1" applyBorder="1" applyAlignment="1" applyProtection="1">
      <alignment horizontal="left" vertical="top" wrapText="1"/>
      <protection locked="0"/>
    </xf>
    <xf numFmtId="0" fontId="3" fillId="12" borderId="9" xfId="5" applyNumberFormat="1" applyFont="1" applyFill="1" applyBorder="1" applyAlignment="1" applyProtection="1">
      <alignment horizontal="left" vertical="top" wrapText="1" shrinkToFit="1"/>
      <protection locked="0"/>
    </xf>
    <xf numFmtId="0" fontId="3" fillId="14" borderId="9" xfId="22" applyFont="1" applyFill="1" applyBorder="1" applyAlignment="1" applyProtection="1">
      <alignment horizontal="left" vertical="top" wrapText="1"/>
      <protection locked="0"/>
    </xf>
    <xf numFmtId="0" fontId="3" fillId="12" borderId="9" xfId="5" applyFont="1" applyFill="1" applyBorder="1" applyAlignment="1" applyProtection="1">
      <alignment horizontal="left" vertical="top" wrapText="1"/>
      <protection locked="0"/>
    </xf>
    <xf numFmtId="2" fontId="3" fillId="14" borderId="9" xfId="22" applyNumberFormat="1" applyFont="1" applyFill="1" applyBorder="1" applyAlignment="1" applyProtection="1">
      <alignment horizontal="left" vertical="top" wrapText="1"/>
      <protection locked="0"/>
    </xf>
    <xf numFmtId="17" fontId="3" fillId="12" borderId="9" xfId="5" applyNumberFormat="1" applyFont="1" applyFill="1" applyBorder="1" applyAlignment="1" applyProtection="1">
      <alignment horizontal="left" vertical="top" wrapText="1"/>
      <protection locked="0"/>
    </xf>
    <xf numFmtId="1" fontId="3" fillId="12" borderId="9" xfId="5" applyNumberFormat="1" applyFont="1" applyFill="1" applyBorder="1" applyAlignment="1" applyProtection="1">
      <alignment horizontal="left" vertical="top" wrapText="1"/>
      <protection locked="0"/>
    </xf>
    <xf numFmtId="0" fontId="3" fillId="9" borderId="9" xfId="24" applyFont="1" applyFill="1" applyBorder="1" applyAlignment="1" applyProtection="1">
      <alignment horizontal="left" vertical="top" wrapText="1"/>
      <protection locked="0"/>
    </xf>
    <xf numFmtId="4" fontId="3" fillId="9" borderId="9" xfId="2" applyNumberFormat="1" applyFont="1" applyFill="1" applyBorder="1" applyAlignment="1" applyProtection="1">
      <alignment horizontal="left" vertical="top" wrapText="1"/>
      <protection locked="0"/>
    </xf>
    <xf numFmtId="167" fontId="3" fillId="9" borderId="9" xfId="0" applyNumberFormat="1" applyFont="1" applyFill="1" applyBorder="1" applyAlignment="1" applyProtection="1">
      <alignment horizontal="left" vertical="top" wrapText="1"/>
      <protection locked="0"/>
    </xf>
    <xf numFmtId="2" fontId="3" fillId="9" borderId="9" xfId="12" applyNumberFormat="1" applyFont="1" applyFill="1" applyBorder="1" applyAlignment="1" applyProtection="1">
      <alignment horizontal="left" vertical="top" wrapText="1"/>
      <protection locked="0"/>
    </xf>
    <xf numFmtId="1" fontId="3" fillId="9" borderId="9" xfId="12" applyNumberFormat="1" applyFont="1" applyFill="1" applyBorder="1" applyAlignment="1">
      <alignment horizontal="left" vertical="top" wrapText="1"/>
    </xf>
    <xf numFmtId="49" fontId="3" fillId="9" borderId="9" xfId="12" applyNumberFormat="1" applyFont="1" applyFill="1" applyBorder="1" applyAlignment="1">
      <alignment horizontal="left" vertical="top" wrapText="1"/>
    </xf>
    <xf numFmtId="0" fontId="3" fillId="9" borderId="24" xfId="12" applyFont="1" applyFill="1" applyBorder="1" applyAlignment="1" applyProtection="1">
      <alignment horizontal="left" vertical="top" wrapText="1"/>
      <protection locked="0"/>
    </xf>
    <xf numFmtId="1" fontId="3" fillId="9" borderId="9" xfId="12" applyNumberFormat="1" applyFont="1" applyFill="1" applyBorder="1" applyAlignment="1" applyProtection="1">
      <alignment horizontal="left" vertical="top" wrapText="1"/>
      <protection locked="0"/>
    </xf>
    <xf numFmtId="2" fontId="3" fillId="9" borderId="9" xfId="12" applyNumberFormat="1" applyFont="1" applyFill="1" applyBorder="1" applyAlignment="1">
      <alignment horizontal="left" vertical="top" wrapText="1"/>
    </xf>
    <xf numFmtId="4" fontId="3" fillId="9" borderId="9" xfId="12" applyNumberFormat="1" applyFont="1" applyFill="1" applyBorder="1" applyAlignment="1">
      <alignment horizontal="left" vertical="top" wrapText="1"/>
    </xf>
    <xf numFmtId="14" fontId="3" fillId="9" borderId="9" xfId="12" applyNumberFormat="1" applyFont="1" applyFill="1" applyBorder="1" applyAlignment="1">
      <alignment horizontal="left" vertical="top" wrapText="1"/>
    </xf>
    <xf numFmtId="49" fontId="3" fillId="9" borderId="9" xfId="12" applyNumberFormat="1" applyFont="1" applyFill="1" applyBorder="1" applyAlignment="1" applyProtection="1">
      <alignment horizontal="left" vertical="top" wrapText="1"/>
      <protection locked="0"/>
    </xf>
    <xf numFmtId="168" fontId="3" fillId="9" borderId="9" xfId="12" applyNumberFormat="1" applyFont="1" applyFill="1" applyBorder="1" applyAlignment="1" applyProtection="1">
      <alignment horizontal="left" vertical="top" wrapText="1"/>
      <protection locked="0"/>
    </xf>
    <xf numFmtId="46" fontId="3" fillId="9" borderId="9" xfId="12" applyNumberFormat="1" applyFont="1" applyFill="1" applyBorder="1" applyAlignment="1" applyProtection="1">
      <alignment horizontal="left" vertical="top" wrapText="1"/>
      <protection locked="0"/>
    </xf>
    <xf numFmtId="0" fontId="3" fillId="9" borderId="0" xfId="12" applyFont="1" applyFill="1" applyAlignment="1" applyProtection="1">
      <alignment horizontal="left" vertical="top" wrapText="1"/>
      <protection locked="0"/>
    </xf>
    <xf numFmtId="4" fontId="3" fillId="9" borderId="9" xfId="0" applyNumberFormat="1" applyFont="1" applyFill="1" applyBorder="1" applyAlignment="1">
      <alignment horizontal="left" vertical="top" wrapText="1"/>
    </xf>
    <xf numFmtId="169" fontId="3" fillId="9" borderId="9" xfId="12" applyNumberFormat="1" applyFont="1" applyFill="1" applyBorder="1" applyAlignment="1" applyProtection="1">
      <alignment horizontal="left" vertical="top" wrapText="1"/>
      <protection locked="0"/>
    </xf>
    <xf numFmtId="1" fontId="3" fillId="14" borderId="9" xfId="12" applyNumberFormat="1" applyFont="1" applyFill="1" applyBorder="1" applyAlignment="1" applyProtection="1">
      <alignment horizontal="left" vertical="top" wrapText="1"/>
      <protection locked="0"/>
    </xf>
    <xf numFmtId="0" fontId="3" fillId="14" borderId="9" xfId="12" applyFont="1" applyFill="1" applyBorder="1" applyAlignment="1" applyProtection="1">
      <alignment horizontal="left" vertical="top" wrapText="1"/>
      <protection locked="0"/>
    </xf>
    <xf numFmtId="0" fontId="3" fillId="14" borderId="9" xfId="12" applyFont="1" applyFill="1" applyBorder="1" applyAlignment="1">
      <alignment horizontal="left" vertical="top" wrapText="1"/>
    </xf>
    <xf numFmtId="0" fontId="3" fillId="14" borderId="24" xfId="12" applyFont="1" applyFill="1" applyBorder="1" applyAlignment="1" applyProtection="1">
      <alignment horizontal="left" vertical="top" wrapText="1"/>
      <protection locked="0"/>
    </xf>
    <xf numFmtId="0" fontId="3" fillId="9" borderId="9" xfId="25" applyFont="1" applyFill="1" applyBorder="1" applyAlignment="1" applyProtection="1">
      <alignment horizontal="left" vertical="top" wrapText="1"/>
      <protection locked="0"/>
    </xf>
    <xf numFmtId="0" fontId="3" fillId="9" borderId="24" xfId="25" applyFont="1" applyFill="1" applyBorder="1" applyAlignment="1" applyProtection="1">
      <alignment horizontal="left" vertical="top" wrapText="1"/>
      <protection locked="0"/>
    </xf>
    <xf numFmtId="9" fontId="3" fillId="9" borderId="9" xfId="12" applyNumberFormat="1" applyFont="1" applyFill="1" applyBorder="1" applyAlignment="1" applyProtection="1">
      <alignment horizontal="left" vertical="top" wrapText="1"/>
      <protection locked="0"/>
    </xf>
    <xf numFmtId="10" fontId="3" fillId="9" borderId="9" xfId="12" applyNumberFormat="1" applyFont="1" applyFill="1" applyBorder="1" applyAlignment="1" applyProtection="1">
      <alignment horizontal="left" vertical="top" wrapText="1"/>
      <protection locked="0"/>
    </xf>
    <xf numFmtId="0" fontId="28" fillId="9" borderId="9" xfId="12" applyFont="1" applyFill="1" applyBorder="1" applyAlignment="1" applyProtection="1">
      <alignment horizontal="left" vertical="top" wrapText="1"/>
      <protection locked="0"/>
    </xf>
    <xf numFmtId="0" fontId="3" fillId="9" borderId="2" xfId="12" applyFont="1" applyFill="1" applyBorder="1" applyAlignment="1" applyProtection="1">
      <alignment horizontal="left" vertical="top" wrapText="1"/>
      <protection locked="0"/>
    </xf>
    <xf numFmtId="0" fontId="3" fillId="9" borderId="24" xfId="0" applyFont="1" applyFill="1" applyBorder="1" applyAlignment="1">
      <alignment horizontal="left" vertical="top" wrapText="1"/>
    </xf>
    <xf numFmtId="0" fontId="3" fillId="14" borderId="0" xfId="12" applyFont="1" applyFill="1" applyAlignment="1" applyProtection="1">
      <alignment horizontal="left" vertical="top" wrapText="1"/>
      <protection locked="0"/>
    </xf>
    <xf numFmtId="0" fontId="3" fillId="9" borderId="19" xfId="0" applyFont="1" applyFill="1" applyBorder="1" applyAlignment="1" applyProtection="1">
      <alignment horizontal="left" vertical="top" wrapText="1"/>
      <protection locked="0"/>
    </xf>
    <xf numFmtId="0" fontId="3" fillId="19" borderId="19" xfId="0" applyFont="1" applyFill="1" applyBorder="1" applyAlignment="1" applyProtection="1">
      <alignment horizontal="left" vertical="top" wrapText="1"/>
      <protection locked="0"/>
    </xf>
    <xf numFmtId="0" fontId="3" fillId="9" borderId="19" xfId="0" applyFont="1" applyFill="1" applyBorder="1" applyAlignment="1">
      <alignment horizontal="left" vertical="top" wrapText="1"/>
    </xf>
    <xf numFmtId="4" fontId="3" fillId="9" borderId="19" xfId="0" applyNumberFormat="1" applyFont="1" applyFill="1" applyBorder="1" applyAlignment="1" applyProtection="1">
      <alignment horizontal="left" vertical="top" wrapText="1"/>
      <protection locked="0"/>
    </xf>
    <xf numFmtId="0" fontId="3" fillId="19" borderId="19" xfId="12" applyFont="1" applyFill="1" applyBorder="1" applyAlignment="1">
      <alignment horizontal="left" vertical="top" wrapText="1"/>
    </xf>
    <xf numFmtId="171" fontId="3" fillId="9" borderId="19" xfId="0" applyNumberFormat="1" applyFont="1" applyFill="1" applyBorder="1" applyAlignment="1" applyProtection="1">
      <alignment horizontal="left" vertical="top" wrapText="1"/>
      <protection locked="0"/>
    </xf>
    <xf numFmtId="171" fontId="3" fillId="9" borderId="20" xfId="0" applyNumberFormat="1"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1" fontId="3" fillId="9" borderId="22" xfId="0" applyNumberFormat="1" applyFont="1" applyFill="1" applyBorder="1" applyAlignment="1" applyProtection="1">
      <alignment horizontal="left" vertical="top" wrapText="1"/>
      <protection locked="0"/>
    </xf>
    <xf numFmtId="0" fontId="3" fillId="9" borderId="19" xfId="12" applyFont="1" applyFill="1" applyBorder="1" applyAlignment="1">
      <alignment horizontal="left" vertical="top" wrapText="1"/>
    </xf>
    <xf numFmtId="0" fontId="3" fillId="9" borderId="20" xfId="0" applyFont="1" applyFill="1" applyBorder="1" applyAlignment="1" applyProtection="1">
      <alignment horizontal="left" vertical="top" wrapText="1"/>
      <protection locked="0"/>
    </xf>
    <xf numFmtId="0" fontId="3" fillId="19" borderId="20" xfId="0" applyFont="1" applyFill="1" applyBorder="1" applyAlignment="1" applyProtection="1">
      <alignment horizontal="left" vertical="top" wrapText="1"/>
      <protection locked="0"/>
    </xf>
    <xf numFmtId="0" fontId="3" fillId="9" borderId="20" xfId="0" applyFont="1" applyFill="1" applyBorder="1" applyAlignment="1">
      <alignment horizontal="left" vertical="top" wrapText="1"/>
    </xf>
    <xf numFmtId="4" fontId="3" fillId="9" borderId="20" xfId="0" applyNumberFormat="1" applyFont="1" applyFill="1" applyBorder="1" applyAlignment="1" applyProtection="1">
      <alignment horizontal="left" vertical="top" wrapText="1"/>
      <protection locked="0"/>
    </xf>
    <xf numFmtId="0" fontId="3" fillId="19" borderId="20" xfId="12" applyFont="1" applyFill="1" applyBorder="1" applyAlignment="1">
      <alignment horizontal="left" vertical="top" wrapText="1"/>
    </xf>
    <xf numFmtId="0" fontId="3" fillId="9" borderId="20" xfId="12" applyFont="1" applyFill="1" applyBorder="1" applyAlignment="1">
      <alignment horizontal="left" vertical="top" wrapText="1"/>
    </xf>
    <xf numFmtId="0" fontId="3" fillId="9" borderId="23" xfId="0" applyFont="1" applyFill="1" applyBorder="1" applyAlignment="1" applyProtection="1">
      <alignment horizontal="left" vertical="top" wrapText="1"/>
      <protection locked="0"/>
    </xf>
    <xf numFmtId="0" fontId="3" fillId="9" borderId="26" xfId="0" applyFont="1" applyFill="1" applyBorder="1" applyAlignment="1" applyProtection="1">
      <alignment horizontal="left" vertical="top" wrapText="1"/>
      <protection locked="0"/>
    </xf>
    <xf numFmtId="1" fontId="3" fillId="9" borderId="22" xfId="12" applyNumberFormat="1" applyFont="1" applyFill="1" applyBorder="1" applyAlignment="1" applyProtection="1">
      <alignment horizontal="left" vertical="top" wrapText="1"/>
      <protection locked="0"/>
    </xf>
    <xf numFmtId="0" fontId="3" fillId="9" borderId="22" xfId="12" applyFont="1" applyFill="1" applyBorder="1" applyAlignment="1">
      <alignment horizontal="left" vertical="top" wrapText="1"/>
    </xf>
    <xf numFmtId="2" fontId="3" fillId="9" borderId="22" xfId="12" applyNumberFormat="1" applyFont="1" applyFill="1" applyBorder="1" applyAlignment="1" applyProtection="1">
      <alignment horizontal="left" vertical="top" wrapText="1"/>
      <protection locked="0"/>
    </xf>
    <xf numFmtId="9" fontId="3" fillId="9" borderId="22" xfId="12" applyNumberFormat="1" applyFont="1" applyFill="1" applyBorder="1" applyAlignment="1" applyProtection="1">
      <alignment horizontal="left" vertical="top" wrapText="1"/>
      <protection locked="0"/>
    </xf>
    <xf numFmtId="1" fontId="23" fillId="0" borderId="0" xfId="0" applyNumberFormat="1"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49" fontId="23" fillId="0" borderId="0" xfId="0" applyNumberFormat="1" applyFont="1" applyAlignment="1" applyProtection="1">
      <alignment horizontal="left" vertical="top" wrapText="1"/>
      <protection locked="0"/>
    </xf>
    <xf numFmtId="2" fontId="23" fillId="0" borderId="0" xfId="0" applyNumberFormat="1" applyFont="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0" fontId="26" fillId="0" borderId="0" xfId="0" applyFont="1" applyAlignment="1" applyProtection="1">
      <alignment horizontal="left" vertical="top"/>
      <protection locked="0"/>
    </xf>
    <xf numFmtId="0" fontId="29" fillId="0" borderId="1"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6" borderId="9" xfId="0" applyFont="1" applyFill="1" applyBorder="1" applyAlignment="1" applyProtection="1">
      <alignment horizontal="left" vertical="top" wrapText="1"/>
      <protection locked="0"/>
    </xf>
    <xf numFmtId="0" fontId="29" fillId="7" borderId="9" xfId="0" applyFont="1" applyFill="1" applyBorder="1" applyAlignment="1" applyProtection="1">
      <alignment horizontal="left" vertical="top" wrapText="1"/>
      <protection locked="0"/>
    </xf>
    <xf numFmtId="0" fontId="3" fillId="9" borderId="28" xfId="0" applyFont="1" applyFill="1" applyBorder="1" applyAlignment="1" applyProtection="1">
      <alignment horizontal="left" vertical="top" wrapText="1"/>
      <protection locked="0"/>
    </xf>
    <xf numFmtId="0" fontId="3" fillId="9" borderId="2" xfId="0" applyFont="1" applyFill="1" applyBorder="1" applyAlignment="1" applyProtection="1">
      <alignment horizontal="left" vertical="top" wrapText="1"/>
      <protection locked="0"/>
    </xf>
    <xf numFmtId="0" fontId="3" fillId="9" borderId="11" xfId="0" applyFont="1" applyFill="1" applyBorder="1" applyAlignment="1" applyProtection="1">
      <alignment horizontal="left" vertical="top" wrapText="1"/>
      <protection locked="0"/>
    </xf>
    <xf numFmtId="49" fontId="3" fillId="9" borderId="9" xfId="8" applyNumberFormat="1" applyFont="1" applyFill="1" applyBorder="1" applyAlignment="1">
      <alignment horizontal="left" vertical="top"/>
    </xf>
    <xf numFmtId="4" fontId="3" fillId="9" borderId="9" xfId="8" applyNumberFormat="1" applyFont="1" applyFill="1" applyBorder="1" applyAlignment="1">
      <alignment horizontal="left" vertical="top" wrapText="1"/>
    </xf>
    <xf numFmtId="4" fontId="3" fillId="9" borderId="9" xfId="9" applyNumberFormat="1" applyFont="1" applyFill="1" applyBorder="1" applyAlignment="1">
      <alignment horizontal="left" vertical="top" wrapText="1"/>
    </xf>
    <xf numFmtId="4" fontId="3" fillId="9" borderId="9" xfId="9" applyNumberFormat="1" applyFont="1" applyFill="1" applyBorder="1" applyAlignment="1">
      <alignment horizontal="left" vertical="top"/>
    </xf>
    <xf numFmtId="4" fontId="3" fillId="9" borderId="9" xfId="9" applyNumberFormat="1" applyFont="1" applyFill="1" applyBorder="1" applyAlignment="1" applyProtection="1">
      <alignment horizontal="left" vertical="top" wrapText="1"/>
      <protection locked="0"/>
    </xf>
    <xf numFmtId="0" fontId="3" fillId="9" borderId="9" xfId="8" applyFont="1" applyFill="1" applyBorder="1" applyAlignment="1" applyProtection="1">
      <alignment horizontal="left" vertical="top" wrapText="1"/>
      <protection locked="0"/>
    </xf>
    <xf numFmtId="49" fontId="3" fillId="9" borderId="9" xfId="0" applyNumberFormat="1" applyFont="1" applyFill="1" applyBorder="1" applyAlignment="1">
      <alignment horizontal="left" vertical="top" wrapText="1"/>
    </xf>
    <xf numFmtId="1" fontId="3" fillId="9" borderId="12" xfId="0" applyNumberFormat="1" applyFont="1" applyFill="1" applyBorder="1" applyAlignment="1">
      <alignment horizontal="left" vertical="top" wrapText="1"/>
    </xf>
    <xf numFmtId="49" fontId="3" fillId="9" borderId="9" xfId="0" applyNumberFormat="1" applyFont="1" applyFill="1" applyBorder="1" applyAlignment="1">
      <alignment horizontal="left" vertical="top"/>
    </xf>
    <xf numFmtId="2" fontId="3" fillId="9" borderId="9" xfId="8" applyNumberFormat="1" applyFont="1" applyFill="1" applyBorder="1" applyAlignment="1">
      <alignment horizontal="left" vertical="top" wrapText="1"/>
    </xf>
    <xf numFmtId="0" fontId="3" fillId="9" borderId="9" xfId="8" quotePrefix="1" applyFont="1" applyFill="1" applyBorder="1" applyAlignment="1" applyProtection="1">
      <alignment horizontal="left" vertical="top" wrapText="1"/>
      <protection locked="0"/>
    </xf>
    <xf numFmtId="0" fontId="3" fillId="9" borderId="9" xfId="8" applyFont="1" applyFill="1" applyBorder="1" applyAlignment="1">
      <alignment horizontal="left" vertical="top"/>
    </xf>
    <xf numFmtId="2" fontId="3" fillId="9" borderId="9" xfId="0" applyNumberFormat="1" applyFont="1" applyFill="1" applyBorder="1" applyAlignment="1">
      <alignment horizontal="left" vertical="top" wrapText="1"/>
    </xf>
    <xf numFmtId="0" fontId="3" fillId="9" borderId="9" xfId="9" applyFont="1" applyFill="1" applyBorder="1" applyAlignment="1">
      <alignment horizontal="left" vertical="top" wrapText="1"/>
    </xf>
    <xf numFmtId="4" fontId="3" fillId="9" borderId="9" xfId="10" applyNumberFormat="1" applyFont="1" applyFill="1" applyBorder="1" applyAlignment="1">
      <alignment horizontal="left" vertical="top" wrapText="1"/>
    </xf>
    <xf numFmtId="0" fontId="3" fillId="9" borderId="9" xfId="11" applyFont="1" applyFill="1" applyBorder="1" applyAlignment="1">
      <alignment horizontal="left" vertical="top" wrapText="1"/>
    </xf>
    <xf numFmtId="0" fontId="3" fillId="9" borderId="9" xfId="11" applyFont="1" applyFill="1" applyBorder="1" applyAlignment="1">
      <alignment horizontal="left" vertical="top"/>
    </xf>
    <xf numFmtId="0" fontId="3" fillId="9" borderId="9" xfId="12" applyFont="1" applyFill="1" applyBorder="1" applyAlignment="1">
      <alignment horizontal="left" vertical="top"/>
    </xf>
    <xf numFmtId="4" fontId="3" fillId="9" borderId="9" xfId="0" applyNumberFormat="1" applyFont="1" applyFill="1" applyBorder="1" applyAlignment="1" applyProtection="1">
      <alignment horizontal="left" vertical="top"/>
      <protection locked="0"/>
    </xf>
    <xf numFmtId="3" fontId="3" fillId="9" borderId="9" xfId="0" applyNumberFormat="1" applyFont="1" applyFill="1" applyBorder="1" applyAlignment="1" applyProtection="1">
      <alignment horizontal="left" vertical="top" wrapText="1"/>
      <protection locked="0"/>
    </xf>
    <xf numFmtId="4" fontId="3" fillId="9" borderId="9" xfId="6" applyNumberFormat="1" applyFont="1" applyFill="1" applyBorder="1" applyAlignment="1">
      <alignment horizontal="left" vertical="top"/>
    </xf>
    <xf numFmtId="4" fontId="3" fillId="9" borderId="9" xfId="6" applyNumberFormat="1" applyFont="1" applyFill="1" applyBorder="1" applyAlignment="1">
      <alignment horizontal="left" vertical="top" wrapText="1"/>
    </xf>
    <xf numFmtId="49" fontId="3" fillId="9" borderId="9" xfId="11" applyNumberFormat="1" applyFont="1" applyFill="1" applyBorder="1" applyAlignment="1">
      <alignment horizontal="left" vertical="top" wrapText="1"/>
    </xf>
    <xf numFmtId="0" fontId="3" fillId="14" borderId="9" xfId="0" applyFont="1" applyFill="1" applyBorder="1" applyAlignment="1">
      <alignment horizontal="left" vertical="top" wrapText="1"/>
    </xf>
    <xf numFmtId="0" fontId="3" fillId="9" borderId="9" xfId="13" applyFont="1" applyFill="1" applyBorder="1" applyAlignment="1">
      <alignment horizontal="left" vertical="top" wrapText="1"/>
    </xf>
    <xf numFmtId="49" fontId="3" fillId="9" borderId="9" xfId="13" applyNumberFormat="1" applyFont="1" applyFill="1" applyBorder="1" applyAlignment="1">
      <alignment horizontal="left" vertical="top" wrapText="1"/>
    </xf>
    <xf numFmtId="2" fontId="3" fillId="9" borderId="9" xfId="13" applyNumberFormat="1" applyFont="1" applyFill="1" applyBorder="1" applyAlignment="1">
      <alignment horizontal="left" vertical="top" wrapText="1"/>
    </xf>
    <xf numFmtId="4" fontId="3" fillId="9" borderId="9" xfId="13" applyNumberFormat="1" applyFont="1" applyFill="1" applyBorder="1" applyAlignment="1">
      <alignment horizontal="left" vertical="top" wrapText="1"/>
    </xf>
    <xf numFmtId="0" fontId="3" fillId="9" borderId="9" xfId="13" applyFont="1" applyFill="1" applyBorder="1" applyAlignment="1" applyProtection="1">
      <alignment horizontal="left" vertical="top" wrapText="1"/>
      <protection locked="0"/>
    </xf>
    <xf numFmtId="49" fontId="3" fillId="9" borderId="9" xfId="8" applyNumberFormat="1" applyFont="1" applyFill="1" applyBorder="1" applyAlignment="1">
      <alignment horizontal="left" vertical="top" wrapText="1"/>
    </xf>
    <xf numFmtId="14" fontId="3" fillId="9" borderId="9" xfId="0" applyNumberFormat="1" applyFont="1" applyFill="1" applyBorder="1" applyAlignment="1">
      <alignment horizontal="left" vertical="top"/>
    </xf>
    <xf numFmtId="0" fontId="3" fillId="9" borderId="8" xfId="0" applyFont="1" applyFill="1" applyBorder="1" applyAlignment="1">
      <alignment horizontal="left" vertical="top" wrapText="1"/>
    </xf>
    <xf numFmtId="0" fontId="20" fillId="9" borderId="9" xfId="0" applyFont="1" applyFill="1" applyBorder="1" applyAlignment="1">
      <alignment horizontal="left" vertical="top" wrapText="1"/>
    </xf>
    <xf numFmtId="0" fontId="3" fillId="10" borderId="9" xfId="0" applyFont="1" applyFill="1" applyBorder="1" applyAlignment="1">
      <alignment horizontal="left" vertical="top" wrapText="1"/>
    </xf>
    <xf numFmtId="49" fontId="3" fillId="10" borderId="9" xfId="0" applyNumberFormat="1" applyFont="1" applyFill="1" applyBorder="1" applyAlignment="1">
      <alignment horizontal="left" vertical="top" wrapText="1"/>
    </xf>
    <xf numFmtId="0" fontId="3" fillId="10" borderId="7" xfId="0" applyFont="1" applyFill="1" applyBorder="1" applyAlignment="1">
      <alignment horizontal="left" vertical="top" wrapText="1"/>
    </xf>
    <xf numFmtId="49" fontId="3" fillId="10" borderId="7" xfId="0" applyNumberFormat="1" applyFont="1" applyFill="1" applyBorder="1" applyAlignment="1">
      <alignment horizontal="left" vertical="top" wrapText="1"/>
    </xf>
    <xf numFmtId="0" fontId="20" fillId="9" borderId="7" xfId="0" applyFont="1" applyFill="1" applyBorder="1" applyAlignment="1">
      <alignment horizontal="left" vertical="top" wrapText="1"/>
    </xf>
    <xf numFmtId="4" fontId="3" fillId="9" borderId="7" xfId="9" applyNumberFormat="1" applyFont="1" applyFill="1" applyBorder="1" applyAlignment="1">
      <alignment horizontal="left" vertical="top" wrapText="1"/>
    </xf>
    <xf numFmtId="4" fontId="3" fillId="9" borderId="7" xfId="9" applyNumberFormat="1" applyFont="1" applyFill="1" applyBorder="1" applyAlignment="1">
      <alignment horizontal="left" vertical="top"/>
    </xf>
    <xf numFmtId="49" fontId="3" fillId="9" borderId="8" xfId="0" applyNumberFormat="1" applyFont="1" applyFill="1" applyBorder="1" applyAlignment="1">
      <alignment horizontal="left" vertical="top" wrapText="1"/>
    </xf>
    <xf numFmtId="4" fontId="3" fillId="9" borderId="8" xfId="9" applyNumberFormat="1" applyFont="1" applyFill="1" applyBorder="1" applyAlignment="1">
      <alignment horizontal="left" vertical="top" wrapText="1"/>
    </xf>
    <xf numFmtId="0" fontId="3" fillId="9" borderId="8" xfId="8" applyFont="1" applyFill="1" applyBorder="1" applyAlignment="1">
      <alignment horizontal="left" vertical="top" wrapText="1"/>
    </xf>
    <xf numFmtId="0" fontId="24" fillId="9" borderId="0" xfId="7" applyFont="1" applyFill="1" applyAlignment="1">
      <alignment horizontal="left" vertical="top" wrapText="1"/>
      <protection locked="0"/>
    </xf>
    <xf numFmtId="0" fontId="24" fillId="9" borderId="4" xfId="7" applyFont="1" applyFill="1" applyBorder="1" applyAlignment="1">
      <alignment horizontal="left" vertical="top" wrapText="1"/>
      <protection locked="0"/>
    </xf>
    <xf numFmtId="4" fontId="3" fillId="9" borderId="9" xfId="14" applyNumberFormat="1" applyFont="1" applyFill="1" applyBorder="1" applyAlignment="1">
      <alignment horizontal="left" vertical="top" wrapText="1"/>
    </xf>
    <xf numFmtId="0" fontId="3" fillId="9" borderId="9" xfId="14" applyFont="1" applyFill="1" applyBorder="1" applyAlignment="1" applyProtection="1">
      <alignment horizontal="left" vertical="top" wrapText="1"/>
      <protection locked="0"/>
    </xf>
    <xf numFmtId="2" fontId="3" fillId="9" borderId="7" xfId="0" applyNumberFormat="1" applyFont="1" applyFill="1" applyBorder="1" applyAlignment="1">
      <alignment horizontal="left" vertical="top" wrapText="1"/>
    </xf>
    <xf numFmtId="4" fontId="3" fillId="9" borderId="7" xfId="0" applyNumberFormat="1" applyFont="1" applyFill="1" applyBorder="1" applyAlignment="1">
      <alignment horizontal="left" vertical="top" wrapText="1"/>
    </xf>
    <xf numFmtId="3" fontId="3" fillId="9" borderId="7" xfId="0" applyNumberFormat="1" applyFont="1" applyFill="1" applyBorder="1" applyAlignment="1" applyProtection="1">
      <alignment horizontal="left" vertical="top" wrapText="1"/>
      <protection locked="0"/>
    </xf>
    <xf numFmtId="2" fontId="3" fillId="9" borderId="9" xfId="0" applyNumberFormat="1" applyFont="1" applyFill="1" applyBorder="1" applyAlignment="1">
      <alignment horizontal="left" vertical="top"/>
    </xf>
    <xf numFmtId="165" fontId="3" fillId="9" borderId="9" xfId="8" quotePrefix="1" applyNumberFormat="1" applyFont="1" applyFill="1" applyBorder="1" applyAlignment="1">
      <alignment horizontal="left" vertical="top" wrapText="1"/>
    </xf>
    <xf numFmtId="9" fontId="3" fillId="9" borderId="9" xfId="0" applyNumberFormat="1" applyFont="1" applyFill="1" applyBorder="1" applyAlignment="1">
      <alignment horizontal="left" vertical="top"/>
    </xf>
    <xf numFmtId="9" fontId="3" fillId="9" borderId="24" xfId="0" applyNumberFormat="1" applyFont="1" applyFill="1" applyBorder="1" applyAlignment="1">
      <alignment horizontal="left" vertical="top"/>
    </xf>
    <xf numFmtId="4" fontId="3" fillId="9" borderId="9" xfId="0" quotePrefix="1" applyNumberFormat="1" applyFont="1" applyFill="1" applyBorder="1" applyAlignment="1" applyProtection="1">
      <alignment horizontal="left" vertical="top" wrapText="1"/>
      <protection locked="0"/>
    </xf>
    <xf numFmtId="9" fontId="3" fillId="9" borderId="22" xfId="0" applyNumberFormat="1" applyFont="1" applyFill="1" applyBorder="1" applyAlignment="1">
      <alignment horizontal="left" vertical="top"/>
    </xf>
    <xf numFmtId="0" fontId="3" fillId="9" borderId="9" xfId="17" applyFont="1" applyFill="1" applyBorder="1" applyAlignment="1">
      <alignment horizontal="left" vertical="top" wrapText="1"/>
    </xf>
    <xf numFmtId="165" fontId="3" fillId="9" borderId="8" xfId="8" quotePrefix="1" applyNumberFormat="1" applyFont="1" applyFill="1" applyBorder="1" applyAlignment="1">
      <alignment horizontal="left" vertical="top" wrapText="1"/>
    </xf>
    <xf numFmtId="0" fontId="3" fillId="9" borderId="9" xfId="18" applyFont="1" applyFill="1" applyBorder="1" applyAlignment="1">
      <alignment horizontal="left" vertical="top" wrapText="1"/>
    </xf>
    <xf numFmtId="0" fontId="3" fillId="9" borderId="8" xfId="17" applyFont="1" applyFill="1" applyBorder="1" applyAlignment="1">
      <alignment horizontal="left" vertical="top" wrapText="1"/>
    </xf>
    <xf numFmtId="9" fontId="3" fillId="9" borderId="9" xfId="0" applyNumberFormat="1" applyFont="1" applyFill="1" applyBorder="1" applyAlignment="1">
      <alignment horizontal="left" vertical="top" wrapText="1"/>
    </xf>
    <xf numFmtId="0" fontId="3" fillId="9" borderId="9" xfId="17" quotePrefix="1" applyFont="1" applyFill="1" applyBorder="1" applyAlignment="1">
      <alignment horizontal="left" vertical="top" wrapText="1"/>
    </xf>
    <xf numFmtId="0" fontId="24" fillId="9" borderId="4" xfId="7" applyFont="1" applyFill="1" applyBorder="1" applyAlignment="1" applyProtection="1">
      <alignment horizontal="left" vertical="top" wrapText="1"/>
    </xf>
    <xf numFmtId="0" fontId="24" fillId="9" borderId="4" xfId="7" applyFont="1" applyFill="1" applyBorder="1" applyAlignment="1" applyProtection="1">
      <alignment horizontal="left" vertical="top" wrapText="1"/>
      <protection locked="0"/>
    </xf>
    <xf numFmtId="2" fontId="3" fillId="9" borderId="8" xfId="0" applyNumberFormat="1" applyFont="1" applyFill="1" applyBorder="1" applyAlignment="1">
      <alignment horizontal="left" vertical="top" wrapText="1"/>
    </xf>
    <xf numFmtId="0" fontId="3" fillId="9" borderId="9" xfId="21" applyFont="1" applyFill="1" applyBorder="1" applyAlignment="1">
      <alignment horizontal="left" vertical="top" wrapText="1"/>
    </xf>
    <xf numFmtId="9" fontId="3" fillId="9" borderId="24" xfId="0" applyNumberFormat="1" applyFont="1" applyFill="1" applyBorder="1" applyAlignment="1">
      <alignment horizontal="left" vertical="top" wrapText="1"/>
    </xf>
    <xf numFmtId="0" fontId="3" fillId="9" borderId="8" xfId="21" applyFont="1" applyFill="1" applyBorder="1" applyAlignment="1">
      <alignment horizontal="left" vertical="top" wrapText="1"/>
    </xf>
    <xf numFmtId="49" fontId="3" fillId="9" borderId="2" xfId="0" applyNumberFormat="1" applyFont="1" applyFill="1" applyBorder="1" applyAlignment="1" applyProtection="1">
      <alignment horizontal="left" vertical="top" wrapText="1"/>
      <protection locked="0"/>
    </xf>
    <xf numFmtId="0" fontId="24" fillId="9" borderId="0" xfId="7" applyFont="1" applyFill="1" applyAlignment="1" applyProtection="1">
      <alignment horizontal="left" vertical="top" wrapText="1"/>
    </xf>
    <xf numFmtId="2" fontId="3" fillId="9" borderId="8" xfId="0" applyNumberFormat="1" applyFont="1" applyFill="1" applyBorder="1" applyAlignment="1" applyProtection="1">
      <alignment horizontal="left" vertical="top" wrapText="1"/>
      <protection locked="0"/>
    </xf>
    <xf numFmtId="1" fontId="3" fillId="9" borderId="11" xfId="0" applyNumberFormat="1" applyFont="1" applyFill="1" applyBorder="1" applyAlignment="1">
      <alignment horizontal="left" vertical="top" wrapText="1"/>
    </xf>
    <xf numFmtId="1" fontId="3" fillId="9" borderId="9" xfId="0" applyNumberFormat="1" applyFont="1" applyFill="1" applyBorder="1" applyAlignment="1">
      <alignment horizontal="left" vertical="top" wrapText="1"/>
    </xf>
    <xf numFmtId="1" fontId="3" fillId="9" borderId="24" xfId="0" applyNumberFormat="1" applyFont="1" applyFill="1" applyBorder="1" applyAlignment="1">
      <alignment horizontal="left" vertical="top" wrapText="1"/>
    </xf>
    <xf numFmtId="0" fontId="3" fillId="9" borderId="2" xfId="0" applyFont="1" applyFill="1" applyBorder="1" applyAlignment="1">
      <alignment horizontal="left" vertical="top"/>
    </xf>
    <xf numFmtId="0" fontId="3" fillId="9" borderId="6" xfId="0" applyFont="1" applyFill="1" applyBorder="1" applyAlignment="1" applyProtection="1">
      <alignment horizontal="left" vertical="top" wrapText="1"/>
      <protection locked="0"/>
    </xf>
    <xf numFmtId="9" fontId="3" fillId="9" borderId="14" xfId="0" applyNumberFormat="1" applyFont="1" applyFill="1" applyBorder="1" applyAlignment="1" applyProtection="1">
      <alignment horizontal="left" vertical="top" wrapText="1"/>
      <protection locked="0"/>
    </xf>
    <xf numFmtId="0" fontId="3" fillId="9" borderId="2" xfId="0" applyFont="1" applyFill="1" applyBorder="1" applyAlignment="1">
      <alignment horizontal="left" vertical="top" wrapText="1"/>
    </xf>
    <xf numFmtId="49" fontId="3" fillId="9" borderId="9" xfId="0" quotePrefix="1" applyNumberFormat="1" applyFont="1" applyFill="1" applyBorder="1" applyAlignment="1" applyProtection="1">
      <alignment horizontal="left" vertical="top" wrapText="1"/>
      <protection locked="0"/>
    </xf>
    <xf numFmtId="0" fontId="28" fillId="9" borderId="9" xfId="0" applyFont="1" applyFill="1" applyBorder="1" applyAlignment="1" applyProtection="1">
      <alignment horizontal="left" vertical="top" wrapText="1"/>
      <protection locked="0"/>
    </xf>
    <xf numFmtId="0" fontId="28" fillId="9" borderId="0" xfId="0" applyFont="1" applyFill="1" applyAlignment="1">
      <alignment horizontal="left" vertical="top" wrapText="1"/>
    </xf>
    <xf numFmtId="0" fontId="3" fillId="9" borderId="4" xfId="12" applyFont="1" applyFill="1" applyBorder="1" applyAlignment="1" applyProtection="1">
      <alignment horizontal="left" vertical="top" wrapText="1"/>
      <protection locked="0"/>
    </xf>
    <xf numFmtId="9" fontId="3" fillId="9" borderId="4" xfId="12" applyNumberFormat="1" applyFont="1" applyFill="1" applyBorder="1" applyAlignment="1" applyProtection="1">
      <alignment horizontal="left" vertical="top" wrapText="1"/>
      <protection locked="0"/>
    </xf>
    <xf numFmtId="2" fontId="3" fillId="10" borderId="4" xfId="12" applyNumberFormat="1" applyFont="1" applyFill="1" applyBorder="1" applyAlignment="1" applyProtection="1">
      <alignment horizontal="left" vertical="top" wrapText="1"/>
      <protection locked="0"/>
    </xf>
    <xf numFmtId="0" fontId="3" fillId="10" borderId="4" xfId="12" applyFont="1" applyFill="1" applyBorder="1" applyAlignment="1" applyProtection="1">
      <alignment horizontal="left" vertical="top" wrapText="1"/>
      <protection locked="0"/>
    </xf>
    <xf numFmtId="0" fontId="3" fillId="9" borderId="9" xfId="12" applyFont="1" applyFill="1" applyBorder="1" applyAlignment="1" applyProtection="1">
      <alignment horizontal="left" vertical="top" wrapText="1" readingOrder="1"/>
      <protection locked="0"/>
    </xf>
    <xf numFmtId="0" fontId="3" fillId="9" borderId="8" xfId="20" applyFont="1" applyFill="1" applyBorder="1" applyAlignment="1" applyProtection="1">
      <alignment horizontal="left" vertical="top" wrapText="1"/>
      <protection locked="0"/>
    </xf>
    <xf numFmtId="0" fontId="3" fillId="9" borderId="14" xfId="0" applyFont="1" applyFill="1" applyBorder="1" applyAlignment="1" applyProtection="1">
      <alignment horizontal="left" vertical="top"/>
      <protection locked="0"/>
    </xf>
    <xf numFmtId="4" fontId="20" fillId="9" borderId="9" xfId="0" applyNumberFormat="1" applyFont="1" applyFill="1" applyBorder="1" applyAlignment="1">
      <alignment horizontal="left" vertical="top" wrapText="1"/>
    </xf>
    <xf numFmtId="17" fontId="3" fillId="9" borderId="9" xfId="0" applyNumberFormat="1" applyFont="1" applyFill="1" applyBorder="1" applyAlignment="1">
      <alignment horizontal="left" vertical="top" wrapText="1"/>
    </xf>
    <xf numFmtId="0" fontId="3" fillId="9" borderId="9" xfId="24" applyFont="1" applyFill="1" applyBorder="1" applyAlignment="1">
      <alignment horizontal="left" vertical="top" wrapText="1"/>
    </xf>
    <xf numFmtId="3" fontId="3" fillId="9" borderId="9" xfId="24" applyNumberFormat="1" applyFont="1" applyFill="1" applyBorder="1" applyAlignment="1">
      <alignment horizontal="left" vertical="top" wrapText="1"/>
    </xf>
    <xf numFmtId="0" fontId="3" fillId="9" borderId="4"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9" borderId="3" xfId="0" applyFont="1" applyFill="1" applyBorder="1" applyAlignment="1">
      <alignment horizontal="left" vertical="top" wrapText="1"/>
    </xf>
    <xf numFmtId="4" fontId="3" fillId="9" borderId="9" xfId="0" applyNumberFormat="1" applyFont="1" applyFill="1" applyBorder="1" applyAlignment="1">
      <alignment horizontal="left" vertical="top"/>
    </xf>
    <xf numFmtId="0" fontId="3" fillId="9" borderId="8" xfId="0" applyFont="1" applyFill="1" applyBorder="1" applyAlignment="1">
      <alignment horizontal="left" vertical="top"/>
    </xf>
    <xf numFmtId="2" fontId="3" fillId="9" borderId="8" xfId="0" applyNumberFormat="1" applyFont="1" applyFill="1" applyBorder="1" applyAlignment="1">
      <alignment horizontal="left" vertical="top"/>
    </xf>
    <xf numFmtId="4" fontId="3" fillId="9" borderId="8" xfId="0" applyNumberFormat="1" applyFont="1" applyFill="1" applyBorder="1" applyAlignment="1">
      <alignment horizontal="left" vertical="top" wrapText="1"/>
    </xf>
    <xf numFmtId="166" fontId="3" fillId="9" borderId="8" xfId="0" applyNumberFormat="1" applyFont="1" applyFill="1" applyBorder="1" applyAlignment="1">
      <alignment horizontal="left" vertical="top"/>
    </xf>
    <xf numFmtId="170" fontId="3" fillId="9" borderId="8" xfId="0" applyNumberFormat="1" applyFont="1" applyFill="1" applyBorder="1" applyAlignment="1">
      <alignment horizontal="left" vertical="top"/>
    </xf>
    <xf numFmtId="4" fontId="3" fillId="9" borderId="8" xfId="0" applyNumberFormat="1" applyFont="1" applyFill="1" applyBorder="1" applyAlignment="1">
      <alignment horizontal="left" vertical="top"/>
    </xf>
    <xf numFmtId="0" fontId="3" fillId="9" borderId="9" xfId="7" applyFont="1" applyFill="1" applyBorder="1" applyAlignment="1" applyProtection="1">
      <alignment horizontal="left" vertical="top" wrapText="1"/>
    </xf>
    <xf numFmtId="0" fontId="3" fillId="9" borderId="9" xfId="26" applyFont="1" applyFill="1" applyBorder="1" applyAlignment="1">
      <alignment horizontal="left" vertical="top" wrapText="1"/>
    </xf>
    <xf numFmtId="0" fontId="3" fillId="9" borderId="8" xfId="9" applyFont="1" applyFill="1" applyBorder="1" applyAlignment="1" applyProtection="1">
      <alignment horizontal="left" vertical="top" wrapText="1"/>
      <protection locked="0"/>
    </xf>
    <xf numFmtId="0" fontId="3" fillId="9" borderId="9" xfId="24" applyFont="1" applyFill="1" applyBorder="1" applyAlignment="1">
      <alignment horizontal="left" vertical="top"/>
    </xf>
    <xf numFmtId="0" fontId="3" fillId="9" borderId="0" xfId="12" applyFont="1" applyFill="1" applyAlignment="1">
      <alignment horizontal="left" vertical="top" wrapText="1"/>
    </xf>
    <xf numFmtId="0" fontId="3" fillId="9" borderId="4" xfId="12" applyFont="1" applyFill="1" applyBorder="1" applyAlignment="1">
      <alignment horizontal="left" vertical="top"/>
    </xf>
    <xf numFmtId="0" fontId="3" fillId="9" borderId="0" xfId="12" applyFont="1" applyFill="1" applyAlignment="1">
      <alignment horizontal="left" vertical="top"/>
    </xf>
    <xf numFmtId="0" fontId="3" fillId="9" borderId="0" xfId="9" applyFont="1" applyFill="1" applyAlignment="1">
      <alignment horizontal="left" vertical="top" wrapText="1"/>
    </xf>
    <xf numFmtId="0" fontId="3" fillId="9" borderId="9" xfId="9" applyFont="1" applyFill="1" applyBorder="1" applyAlignment="1" applyProtection="1">
      <alignment horizontal="left" vertical="top" wrapText="1"/>
      <protection locked="0"/>
    </xf>
    <xf numFmtId="0" fontId="3" fillId="9" borderId="7" xfId="9" applyFont="1" applyFill="1" applyBorder="1" applyAlignment="1" applyProtection="1">
      <alignment horizontal="left" vertical="top" wrapText="1"/>
      <protection locked="0"/>
    </xf>
    <xf numFmtId="4" fontId="3" fillId="15" borderId="9" xfId="0" applyNumberFormat="1" applyFont="1" applyFill="1" applyBorder="1" applyAlignment="1">
      <alignment horizontal="left" vertical="top" wrapText="1"/>
    </xf>
    <xf numFmtId="0" fontId="3" fillId="12" borderId="9" xfId="0" applyFont="1" applyFill="1" applyBorder="1" applyAlignment="1">
      <alignment horizontal="left" vertical="top" wrapText="1"/>
    </xf>
    <xf numFmtId="0" fontId="3" fillId="12" borderId="16" xfId="0" applyFont="1" applyFill="1" applyBorder="1" applyAlignment="1">
      <alignment horizontal="left" vertical="top" wrapText="1"/>
    </xf>
    <xf numFmtId="0" fontId="3" fillId="15" borderId="7" xfId="0" applyFont="1" applyFill="1" applyBorder="1" applyAlignment="1">
      <alignment horizontal="left" vertical="top" wrapText="1"/>
    </xf>
    <xf numFmtId="2" fontId="3" fillId="15" borderId="17" xfId="0" applyNumberFormat="1" applyFont="1" applyFill="1" applyBorder="1" applyAlignment="1">
      <alignment horizontal="left" vertical="top" wrapText="1"/>
    </xf>
    <xf numFmtId="2" fontId="3" fillId="15" borderId="7" xfId="0" applyNumberFormat="1" applyFont="1" applyFill="1" applyBorder="1" applyAlignment="1">
      <alignment horizontal="left" vertical="top" wrapText="1"/>
    </xf>
    <xf numFmtId="0" fontId="3" fillId="15" borderId="17" xfId="0" applyFont="1" applyFill="1" applyBorder="1" applyAlignment="1">
      <alignment horizontal="left" vertical="top" wrapText="1"/>
    </xf>
    <xf numFmtId="0" fontId="3" fillId="15" borderId="2" xfId="0" applyFont="1" applyFill="1" applyBorder="1" applyAlignment="1">
      <alignment horizontal="left" vertical="top" wrapText="1"/>
    </xf>
    <xf numFmtId="2" fontId="3" fillId="15" borderId="9" xfId="0" applyNumberFormat="1" applyFont="1" applyFill="1" applyBorder="1" applyAlignment="1">
      <alignment horizontal="left" vertical="top" wrapText="1"/>
    </xf>
    <xf numFmtId="0" fontId="3" fillId="12" borderId="4" xfId="0" applyFont="1" applyFill="1" applyBorder="1" applyAlignment="1">
      <alignment horizontal="left" vertical="top" wrapText="1"/>
    </xf>
    <xf numFmtId="0" fontId="3" fillId="15" borderId="4" xfId="0" applyFont="1" applyFill="1" applyBorder="1" applyAlignment="1">
      <alignment horizontal="left" vertical="top" wrapText="1"/>
    </xf>
    <xf numFmtId="0" fontId="3" fillId="12" borderId="0" xfId="0" applyFont="1" applyFill="1" applyAlignment="1">
      <alignment horizontal="left" vertical="top"/>
    </xf>
    <xf numFmtId="0" fontId="3" fillId="12" borderId="3" xfId="0" applyFont="1" applyFill="1" applyBorder="1" applyAlignment="1">
      <alignment horizontal="left" vertical="top" wrapText="1"/>
    </xf>
    <xf numFmtId="2" fontId="3" fillId="12" borderId="4" xfId="0" applyNumberFormat="1" applyFont="1" applyFill="1" applyBorder="1" applyAlignment="1">
      <alignment horizontal="left" vertical="top" wrapText="1"/>
    </xf>
    <xf numFmtId="0" fontId="24" fillId="12" borderId="4" xfId="0" applyFont="1" applyFill="1" applyBorder="1" applyAlignment="1">
      <alignment horizontal="left" vertical="top" wrapText="1"/>
    </xf>
    <xf numFmtId="0" fontId="3" fillId="16" borderId="9" xfId="0" applyFont="1" applyFill="1" applyBorder="1" applyAlignment="1">
      <alignment horizontal="left" vertical="top" wrapText="1"/>
    </xf>
    <xf numFmtId="0" fontId="3" fillId="17" borderId="9" xfId="0" applyFont="1" applyFill="1" applyBorder="1" applyAlignment="1">
      <alignment horizontal="left" vertical="top" wrapText="1"/>
    </xf>
    <xf numFmtId="0" fontId="3" fillId="12" borderId="6" xfId="0" applyFont="1" applyFill="1" applyBorder="1" applyAlignment="1">
      <alignment horizontal="left" vertical="top" wrapText="1"/>
    </xf>
    <xf numFmtId="2" fontId="3" fillId="12" borderId="6" xfId="0" applyNumberFormat="1" applyFont="1" applyFill="1" applyBorder="1" applyAlignment="1">
      <alignment horizontal="left" vertical="top" wrapText="1"/>
    </xf>
    <xf numFmtId="0" fontId="24" fillId="12" borderId="6" xfId="0" applyFont="1" applyFill="1" applyBorder="1" applyAlignment="1">
      <alignment horizontal="left" vertical="top" wrapText="1"/>
    </xf>
    <xf numFmtId="0" fontId="3" fillId="15" borderId="8" xfId="0" applyFont="1" applyFill="1" applyBorder="1" applyAlignment="1">
      <alignment horizontal="left" vertical="top" wrapText="1"/>
    </xf>
    <xf numFmtId="2" fontId="3" fillId="15" borderId="8" xfId="0" applyNumberFormat="1" applyFont="1" applyFill="1" applyBorder="1" applyAlignment="1">
      <alignment horizontal="left" vertical="top" wrapText="1"/>
    </xf>
    <xf numFmtId="0" fontId="24" fillId="12" borderId="16" xfId="0" applyFont="1" applyFill="1" applyBorder="1" applyAlignment="1">
      <alignment horizontal="left" vertical="top" wrapText="1"/>
    </xf>
    <xf numFmtId="4" fontId="3" fillId="15" borderId="4" xfId="0" applyNumberFormat="1" applyFont="1" applyFill="1" applyBorder="1" applyAlignment="1">
      <alignment horizontal="left" vertical="top" wrapText="1"/>
    </xf>
    <xf numFmtId="0" fontId="3" fillId="15" borderId="3" xfId="0" applyFont="1" applyFill="1" applyBorder="1" applyAlignment="1">
      <alignment horizontal="left" vertical="top" wrapText="1"/>
    </xf>
    <xf numFmtId="4" fontId="3" fillId="9" borderId="4" xfId="0" applyNumberFormat="1" applyFont="1" applyFill="1" applyBorder="1" applyAlignment="1">
      <alignment horizontal="left" vertical="top" wrapText="1"/>
    </xf>
    <xf numFmtId="4" fontId="3" fillId="12" borderId="3" xfId="0" applyNumberFormat="1" applyFont="1" applyFill="1" applyBorder="1" applyAlignment="1">
      <alignment horizontal="left" vertical="top" wrapText="1"/>
    </xf>
    <xf numFmtId="0" fontId="3" fillId="12" borderId="2" xfId="0" applyFont="1" applyFill="1" applyBorder="1" applyAlignment="1">
      <alignment horizontal="left" vertical="top" wrapText="1"/>
    </xf>
    <xf numFmtId="4" fontId="3" fillId="9" borderId="22" xfId="0" applyNumberFormat="1" applyFont="1" applyFill="1" applyBorder="1" applyAlignment="1" applyProtection="1">
      <alignment horizontal="left" vertical="top" wrapText="1"/>
      <protection locked="0"/>
    </xf>
    <xf numFmtId="0" fontId="3" fillId="9" borderId="22" xfId="0" applyFont="1" applyFill="1" applyBorder="1" applyAlignment="1">
      <alignment horizontal="left" vertical="top" wrapText="1"/>
    </xf>
    <xf numFmtId="1" fontId="3" fillId="9" borderId="22" xfId="0" applyNumberFormat="1" applyFont="1" applyFill="1" applyBorder="1" applyAlignment="1">
      <alignment horizontal="left" vertical="top" wrapText="1"/>
    </xf>
    <xf numFmtId="0" fontId="3" fillId="9" borderId="25" xfId="0" applyFont="1" applyFill="1" applyBorder="1" applyAlignment="1">
      <alignment horizontal="left" vertical="top" wrapText="1"/>
    </xf>
    <xf numFmtId="4" fontId="3" fillId="9" borderId="24" xfId="0" applyNumberFormat="1" applyFont="1" applyFill="1" applyBorder="1" applyAlignment="1" applyProtection="1">
      <alignment horizontal="left" vertical="top" wrapText="1"/>
      <protection locked="0"/>
    </xf>
    <xf numFmtId="4" fontId="3" fillId="9" borderId="0" xfId="0" applyNumberFormat="1" applyFont="1" applyFill="1" applyAlignment="1" applyProtection="1">
      <alignment horizontal="left" vertical="top" wrapText="1"/>
      <protection locked="0"/>
    </xf>
    <xf numFmtId="0" fontId="3" fillId="9" borderId="27" xfId="0" applyFont="1" applyFill="1" applyBorder="1" applyAlignment="1" applyProtection="1">
      <alignment horizontal="left" vertical="top" wrapText="1"/>
      <protection locked="0"/>
    </xf>
    <xf numFmtId="2" fontId="22" fillId="8" borderId="9" xfId="0" applyNumberFormat="1" applyFont="1" applyFill="1" applyBorder="1" applyAlignment="1" applyProtection="1">
      <alignment horizontal="left" vertical="top" wrapText="1"/>
      <protection locked="0"/>
    </xf>
    <xf numFmtId="2" fontId="3" fillId="9" borderId="7" xfId="0" applyNumberFormat="1" applyFont="1" applyFill="1" applyBorder="1" applyAlignment="1" applyProtection="1">
      <alignment horizontal="left" vertical="top" wrapText="1"/>
      <protection locked="0"/>
    </xf>
    <xf numFmtId="2" fontId="3" fillId="9" borderId="9" xfId="8" quotePrefix="1" applyNumberFormat="1" applyFont="1" applyFill="1" applyBorder="1" applyAlignment="1">
      <alignment horizontal="left" vertical="top" wrapText="1"/>
    </xf>
    <xf numFmtId="2" fontId="3" fillId="15" borderId="4" xfId="0" applyNumberFormat="1" applyFont="1" applyFill="1" applyBorder="1" applyAlignment="1">
      <alignment horizontal="left" vertical="top" wrapText="1"/>
    </xf>
    <xf numFmtId="2" fontId="3" fillId="9" borderId="4" xfId="0" applyNumberFormat="1" applyFont="1" applyFill="1" applyBorder="1" applyAlignment="1">
      <alignment horizontal="left" vertical="top" wrapText="1"/>
    </xf>
    <xf numFmtId="2" fontId="3" fillId="0" borderId="0" xfId="0" applyNumberFormat="1" applyFont="1" applyAlignment="1">
      <alignment horizontal="left" vertical="top"/>
    </xf>
    <xf numFmtId="1" fontId="3" fillId="9" borderId="10" xfId="0" applyNumberFormat="1" applyFont="1" applyFill="1" applyBorder="1" applyAlignment="1" applyProtection="1">
      <alignment horizontal="left" vertical="top" wrapText="1"/>
      <protection locked="0"/>
    </xf>
    <xf numFmtId="1" fontId="3" fillId="9" borderId="7" xfId="0" applyNumberFormat="1" applyFont="1" applyFill="1" applyBorder="1" applyAlignment="1" applyProtection="1">
      <alignment horizontal="left" vertical="top" wrapText="1"/>
      <protection locked="0"/>
    </xf>
    <xf numFmtId="1" fontId="3" fillId="9" borderId="8" xfId="0" applyNumberFormat="1" applyFont="1" applyFill="1" applyBorder="1" applyAlignment="1" applyProtection="1">
      <alignment horizontal="left" vertical="top" wrapText="1"/>
      <protection locked="0"/>
    </xf>
    <xf numFmtId="1" fontId="3" fillId="9" borderId="4" xfId="0" applyNumberFormat="1" applyFont="1" applyFill="1" applyBorder="1" applyAlignment="1" applyProtection="1">
      <alignment horizontal="left" vertical="top" wrapText="1"/>
      <protection locked="0"/>
    </xf>
    <xf numFmtId="1" fontId="3" fillId="9" borderId="0" xfId="0" applyNumberFormat="1" applyFont="1" applyFill="1" applyAlignment="1" applyProtection="1">
      <alignment horizontal="left" vertical="top" wrapText="1"/>
      <protection locked="0"/>
    </xf>
    <xf numFmtId="1" fontId="3" fillId="9" borderId="0" xfId="12" applyNumberFormat="1" applyFont="1" applyFill="1" applyAlignment="1" applyProtection="1">
      <alignment horizontal="left" vertical="top" wrapText="1"/>
      <protection locked="0"/>
    </xf>
    <xf numFmtId="1" fontId="3" fillId="10" borderId="9" xfId="12" applyNumberFormat="1" applyFont="1" applyFill="1" applyBorder="1" applyAlignment="1" applyProtection="1">
      <alignment horizontal="left" vertical="top" wrapText="1"/>
      <protection locked="0"/>
    </xf>
    <xf numFmtId="1" fontId="3" fillId="9" borderId="9" xfId="25" applyNumberFormat="1" applyFont="1" applyFill="1" applyBorder="1" applyAlignment="1" applyProtection="1">
      <alignment horizontal="left" vertical="top" wrapText="1"/>
      <protection locked="0"/>
    </xf>
    <xf numFmtId="1" fontId="3" fillId="0" borderId="0" xfId="0" applyNumberFormat="1" applyFont="1" applyAlignment="1">
      <alignment horizontal="left" vertical="top"/>
    </xf>
    <xf numFmtId="4" fontId="3" fillId="9" borderId="22" xfId="8" applyNumberFormat="1" applyFont="1" applyFill="1" applyBorder="1" applyAlignment="1" applyProtection="1">
      <alignment horizontal="left" vertical="top" wrapText="1"/>
      <protection locked="0"/>
    </xf>
    <xf numFmtId="1" fontId="3" fillId="9" borderId="22" xfId="0" applyNumberFormat="1" applyFont="1" applyFill="1" applyBorder="1" applyAlignment="1">
      <alignment horizontal="left" vertical="top"/>
    </xf>
    <xf numFmtId="49" fontId="3" fillId="9" borderId="22" xfId="0" applyNumberFormat="1" applyFont="1" applyFill="1" applyBorder="1" applyAlignment="1">
      <alignment horizontal="left" vertical="top" wrapText="1"/>
    </xf>
    <xf numFmtId="49" fontId="3" fillId="9" borderId="22" xfId="0" applyNumberFormat="1" applyFont="1" applyFill="1" applyBorder="1" applyAlignment="1">
      <alignment horizontal="left" vertical="top"/>
    </xf>
    <xf numFmtId="2" fontId="3" fillId="9" borderId="22" xfId="0" applyNumberFormat="1" applyFont="1" applyFill="1" applyBorder="1" applyAlignment="1">
      <alignment horizontal="left" vertical="top"/>
    </xf>
    <xf numFmtId="2" fontId="3" fillId="9" borderId="22" xfId="0" applyNumberFormat="1" applyFont="1" applyFill="1" applyBorder="1" applyAlignment="1">
      <alignment horizontal="left" vertical="top" wrapText="1"/>
    </xf>
    <xf numFmtId="49" fontId="3" fillId="9" borderId="22" xfId="0" applyNumberFormat="1" applyFont="1" applyFill="1" applyBorder="1" applyAlignment="1" applyProtection="1">
      <alignment horizontal="left" vertical="top" wrapText="1"/>
      <protection locked="0"/>
    </xf>
    <xf numFmtId="4" fontId="3" fillId="9" borderId="22" xfId="13" applyNumberFormat="1" applyFont="1" applyFill="1" applyBorder="1" applyAlignment="1" applyProtection="1">
      <alignment horizontal="left" vertical="top" wrapText="1"/>
      <protection locked="0"/>
    </xf>
    <xf numFmtId="1" fontId="3" fillId="9" borderId="22" xfId="8" quotePrefix="1" applyNumberFormat="1" applyFont="1" applyFill="1" applyBorder="1" applyAlignment="1">
      <alignment horizontal="left" vertical="top" wrapText="1"/>
    </xf>
    <xf numFmtId="1" fontId="3" fillId="9" borderId="22" xfId="8" quotePrefix="1" applyNumberFormat="1" applyFont="1" applyFill="1" applyBorder="1" applyAlignment="1">
      <alignment horizontal="left" vertical="top"/>
    </xf>
    <xf numFmtId="9" fontId="3" fillId="9" borderId="22" xfId="0" applyNumberFormat="1" applyFont="1" applyFill="1" applyBorder="1" applyAlignment="1" applyProtection="1">
      <alignment horizontal="left" vertical="top" wrapText="1"/>
      <protection locked="0"/>
    </xf>
    <xf numFmtId="9" fontId="3" fillId="9" borderId="22" xfId="0" applyNumberFormat="1" applyFont="1" applyFill="1" applyBorder="1" applyAlignment="1">
      <alignment horizontal="left" vertical="top" wrapText="1"/>
    </xf>
    <xf numFmtId="165" fontId="3" fillId="9" borderId="22" xfId="8" quotePrefix="1" applyNumberFormat="1" applyFont="1" applyFill="1" applyBorder="1" applyAlignment="1">
      <alignment horizontal="left" vertical="top" wrapText="1"/>
    </xf>
    <xf numFmtId="1" fontId="3" fillId="9" borderId="22" xfId="0" applyNumberFormat="1" applyFont="1" applyFill="1" applyBorder="1" applyAlignment="1" applyProtection="1">
      <alignment horizontal="left" vertical="top"/>
      <protection locked="0"/>
    </xf>
    <xf numFmtId="1" fontId="3" fillId="9" borderId="22" xfId="7" applyNumberFormat="1" applyFont="1" applyFill="1" applyBorder="1" applyAlignment="1" applyProtection="1">
      <alignment horizontal="left" vertical="top" wrapText="1"/>
    </xf>
    <xf numFmtId="10" fontId="3" fillId="9" borderId="22" xfId="0" applyNumberFormat="1" applyFont="1" applyFill="1" applyBorder="1" applyAlignment="1">
      <alignment horizontal="left" vertical="top" wrapText="1"/>
    </xf>
    <xf numFmtId="0" fontId="30" fillId="9" borderId="22" xfId="0" applyFont="1" applyFill="1" applyBorder="1" applyAlignment="1">
      <alignment horizontal="left" vertical="top" wrapText="1"/>
    </xf>
    <xf numFmtId="9" fontId="3" fillId="9" borderId="22" xfId="3" applyFont="1" applyFill="1" applyBorder="1" applyAlignment="1">
      <alignment horizontal="left" vertical="top"/>
    </xf>
    <xf numFmtId="0" fontId="3" fillId="9" borderId="22" xfId="24" applyFont="1" applyFill="1" applyBorder="1" applyAlignment="1">
      <alignment horizontal="left" vertical="top" wrapText="1"/>
    </xf>
    <xf numFmtId="0" fontId="3" fillId="15" borderId="22" xfId="0" applyFont="1" applyFill="1" applyBorder="1" applyAlignment="1">
      <alignment horizontal="left" vertical="top" wrapText="1"/>
    </xf>
    <xf numFmtId="1" fontId="3" fillId="15" borderId="22" xfId="0" applyNumberFormat="1" applyFont="1" applyFill="1" applyBorder="1" applyAlignment="1">
      <alignment horizontal="left" vertical="top"/>
    </xf>
    <xf numFmtId="0" fontId="3" fillId="15" borderId="22" xfId="0" applyFont="1" applyFill="1" applyBorder="1" applyAlignment="1">
      <alignment horizontal="left" vertical="top"/>
    </xf>
    <xf numFmtId="1" fontId="3" fillId="15" borderId="22" xfId="0" applyNumberFormat="1" applyFont="1" applyFill="1" applyBorder="1" applyAlignment="1">
      <alignment horizontal="left" vertical="top" wrapText="1"/>
    </xf>
    <xf numFmtId="9" fontId="3" fillId="15" borderId="22" xfId="0" applyNumberFormat="1" applyFont="1" applyFill="1" applyBorder="1" applyAlignment="1">
      <alignment horizontal="left" vertical="top" wrapText="1"/>
    </xf>
    <xf numFmtId="0" fontId="3" fillId="15" borderId="22" xfId="20" applyFont="1" applyFill="1" applyBorder="1" applyAlignment="1">
      <alignment horizontal="left" vertical="top" wrapText="1"/>
    </xf>
    <xf numFmtId="0" fontId="3" fillId="12" borderId="22" xfId="0" applyFont="1" applyFill="1" applyBorder="1" applyAlignment="1">
      <alignment horizontal="left" vertical="top" wrapText="1"/>
    </xf>
    <xf numFmtId="1" fontId="3" fillId="12" borderId="22" xfId="0" applyNumberFormat="1" applyFont="1" applyFill="1" applyBorder="1" applyAlignment="1">
      <alignment horizontal="left" vertical="top" wrapText="1"/>
    </xf>
    <xf numFmtId="1" fontId="3" fillId="16" borderId="22" xfId="0" applyNumberFormat="1" applyFont="1" applyFill="1" applyBorder="1" applyAlignment="1">
      <alignment horizontal="left" vertical="top" wrapText="1"/>
    </xf>
    <xf numFmtId="0" fontId="3" fillId="16" borderId="22" xfId="0" applyFont="1" applyFill="1" applyBorder="1" applyAlignment="1">
      <alignment horizontal="left" vertical="top" wrapText="1"/>
    </xf>
    <xf numFmtId="4" fontId="3" fillId="15" borderId="22" xfId="0" applyNumberFormat="1" applyFont="1" applyFill="1" applyBorder="1" applyAlignment="1">
      <alignment horizontal="left" vertical="top" wrapText="1"/>
    </xf>
    <xf numFmtId="2" fontId="3" fillId="9" borderId="9" xfId="1" applyNumberFormat="1" applyFont="1" applyFill="1" applyBorder="1" applyAlignment="1" applyProtection="1">
      <alignment horizontal="left" vertical="top" wrapText="1"/>
      <protection locked="0"/>
    </xf>
    <xf numFmtId="2" fontId="3" fillId="9" borderId="19" xfId="0" applyNumberFormat="1" applyFont="1" applyFill="1" applyBorder="1" applyAlignment="1" applyProtection="1">
      <alignment horizontal="left" vertical="top" wrapText="1"/>
      <protection locked="0"/>
    </xf>
    <xf numFmtId="2" fontId="3" fillId="9" borderId="20" xfId="0" applyNumberFormat="1" applyFont="1" applyFill="1" applyBorder="1" applyAlignment="1" applyProtection="1">
      <alignment horizontal="left" vertical="top" wrapText="1"/>
      <protection locked="0"/>
    </xf>
    <xf numFmtId="2" fontId="3" fillId="9" borderId="26" xfId="0" applyNumberFormat="1" applyFont="1" applyFill="1" applyBorder="1" applyAlignment="1" applyProtection="1">
      <alignment horizontal="left" vertical="top" wrapText="1"/>
      <protection locked="0"/>
    </xf>
    <xf numFmtId="2" fontId="3" fillId="9" borderId="9" xfId="9" applyNumberFormat="1" applyFont="1" applyFill="1" applyBorder="1" applyAlignment="1" applyProtection="1">
      <alignment horizontal="left" vertical="top" wrapText="1"/>
      <protection locked="0"/>
    </xf>
    <xf numFmtId="2" fontId="3" fillId="10" borderId="9" xfId="9" applyNumberFormat="1" applyFont="1" applyFill="1" applyBorder="1" applyAlignment="1" applyProtection="1">
      <alignment horizontal="left" vertical="top" wrapText="1"/>
      <protection locked="0"/>
    </xf>
    <xf numFmtId="2" fontId="3" fillId="11" borderId="9" xfId="9" applyNumberFormat="1" applyFont="1" applyFill="1" applyBorder="1" applyAlignment="1" applyProtection="1">
      <alignment horizontal="left" vertical="top" wrapText="1"/>
      <protection locked="0"/>
    </xf>
    <xf numFmtId="2" fontId="3" fillId="11" borderId="9" xfId="6" applyNumberFormat="1" applyFont="1" applyFill="1" applyBorder="1" applyAlignment="1" applyProtection="1">
      <alignment horizontal="left" vertical="top" wrapText="1"/>
      <protection locked="0"/>
    </xf>
    <xf numFmtId="2" fontId="3" fillId="10" borderId="7" xfId="9" applyNumberFormat="1" applyFont="1" applyFill="1" applyBorder="1" applyAlignment="1" applyProtection="1">
      <alignment horizontal="left" vertical="top" wrapText="1"/>
      <protection locked="0"/>
    </xf>
    <xf numFmtId="2" fontId="3" fillId="9" borderId="8" xfId="9" applyNumberFormat="1" applyFont="1" applyFill="1" applyBorder="1" applyAlignment="1" applyProtection="1">
      <alignment horizontal="left" vertical="top" wrapText="1"/>
      <protection locked="0"/>
    </xf>
    <xf numFmtId="2" fontId="3" fillId="9" borderId="7" xfId="9" applyNumberFormat="1" applyFont="1" applyFill="1" applyBorder="1" applyAlignment="1" applyProtection="1">
      <alignment horizontal="left" vertical="top" wrapText="1"/>
      <protection locked="0"/>
    </xf>
    <xf numFmtId="2" fontId="3" fillId="9" borderId="9" xfId="9" applyNumberFormat="1" applyFont="1" applyFill="1" applyBorder="1" applyAlignment="1">
      <alignment horizontal="left" vertical="top"/>
    </xf>
    <xf numFmtId="2" fontId="3" fillId="9" borderId="9" xfId="9" applyNumberFormat="1" applyFont="1" applyFill="1" applyBorder="1" applyAlignment="1">
      <alignment horizontal="left" vertical="top" wrapText="1"/>
    </xf>
    <xf numFmtId="2" fontId="3" fillId="9" borderId="9" xfId="10" applyNumberFormat="1" applyFont="1" applyFill="1" applyBorder="1" applyAlignment="1">
      <alignment horizontal="left" vertical="top"/>
    </xf>
    <xf numFmtId="2" fontId="3" fillId="9" borderId="9" xfId="6" applyNumberFormat="1" applyFont="1" applyFill="1" applyBorder="1" applyAlignment="1">
      <alignment horizontal="left" vertical="top"/>
    </xf>
    <xf numFmtId="2" fontId="3" fillId="9" borderId="9" xfId="6" applyNumberFormat="1" applyFont="1" applyFill="1" applyBorder="1" applyAlignment="1">
      <alignment horizontal="left" vertical="top" wrapText="1"/>
    </xf>
    <xf numFmtId="2" fontId="3" fillId="9" borderId="7" xfId="9" applyNumberFormat="1" applyFont="1" applyFill="1" applyBorder="1" applyAlignment="1">
      <alignment horizontal="left" vertical="top" wrapText="1"/>
    </xf>
    <xf numFmtId="2" fontId="3" fillId="9" borderId="8" xfId="9" applyNumberFormat="1" applyFont="1" applyFill="1" applyBorder="1" applyAlignment="1">
      <alignment horizontal="left" vertical="top" wrapText="1"/>
    </xf>
    <xf numFmtId="2" fontId="3" fillId="9" borderId="9" xfId="16" applyNumberFormat="1" applyFont="1" applyFill="1" applyBorder="1" applyAlignment="1">
      <alignment horizontal="left" vertical="top" wrapText="1"/>
    </xf>
    <xf numFmtId="2" fontId="3" fillId="9" borderId="9" xfId="19" applyNumberFormat="1" applyFont="1" applyFill="1" applyBorder="1" applyAlignment="1">
      <alignment horizontal="left" vertical="top" wrapText="1"/>
    </xf>
    <xf numFmtId="2" fontId="3" fillId="9" borderId="4" xfId="12" applyNumberFormat="1" applyFont="1" applyFill="1" applyBorder="1" applyAlignment="1" applyProtection="1">
      <alignment horizontal="left" vertical="top" wrapText="1"/>
      <protection locked="0"/>
    </xf>
    <xf numFmtId="2" fontId="3" fillId="9" borderId="9" xfId="0" applyNumberFormat="1" applyFont="1" applyFill="1" applyBorder="1" applyAlignment="1" applyProtection="1">
      <alignment horizontal="left" vertical="top"/>
      <protection locked="0"/>
    </xf>
    <xf numFmtId="2" fontId="3" fillId="9" borderId="22" xfId="8" quotePrefix="1" applyNumberFormat="1" applyFont="1" applyFill="1" applyBorder="1" applyAlignment="1">
      <alignment horizontal="left" vertical="top" wrapText="1"/>
    </xf>
    <xf numFmtId="0" fontId="3" fillId="9" borderId="26" xfId="12" applyFont="1" applyFill="1" applyBorder="1" applyAlignment="1" applyProtection="1">
      <alignment horizontal="left" vertical="top" wrapText="1"/>
      <protection locked="0"/>
    </xf>
    <xf numFmtId="0" fontId="3" fillId="9" borderId="13" xfId="12" applyFont="1" applyFill="1" applyBorder="1" applyAlignment="1" applyProtection="1">
      <alignment horizontal="left" vertical="top" wrapText="1"/>
      <protection locked="0"/>
    </xf>
    <xf numFmtId="0" fontId="3" fillId="9" borderId="26" xfId="0" applyFont="1" applyFill="1" applyBorder="1" applyAlignment="1">
      <alignment horizontal="left" vertical="top"/>
    </xf>
    <xf numFmtId="0" fontId="3" fillId="9" borderId="8" xfId="12" applyFont="1" applyFill="1" applyBorder="1" applyAlignment="1" applyProtection="1">
      <alignment horizontal="left" vertical="top" wrapText="1"/>
      <protection locked="0"/>
    </xf>
    <xf numFmtId="0" fontId="3" fillId="9" borderId="14" xfId="12" applyFont="1" applyFill="1" applyBorder="1" applyAlignment="1" applyProtection="1">
      <alignment horizontal="left" vertical="top" wrapText="1"/>
      <protection locked="0"/>
    </xf>
    <xf numFmtId="0" fontId="3" fillId="9" borderId="29" xfId="0" applyFont="1" applyFill="1" applyBorder="1" applyAlignment="1" applyProtection="1">
      <alignment horizontal="left" vertical="top" wrapText="1"/>
      <protection locked="0"/>
    </xf>
    <xf numFmtId="2" fontId="15" fillId="9" borderId="0" xfId="0" applyNumberFormat="1" applyFont="1" applyFill="1" applyAlignment="1" applyProtection="1">
      <alignment horizontal="left" vertical="top" wrapText="1"/>
      <protection locked="0"/>
    </xf>
    <xf numFmtId="2" fontId="23" fillId="9" borderId="0" xfId="0" applyNumberFormat="1" applyFont="1" applyFill="1" applyAlignment="1" applyProtection="1">
      <alignment horizontal="left" vertical="top" wrapText="1"/>
      <protection locked="0"/>
    </xf>
    <xf numFmtId="2" fontId="29" fillId="9" borderId="5" xfId="0" applyNumberFormat="1" applyFont="1" applyFill="1" applyBorder="1" applyAlignment="1" applyProtection="1">
      <alignment horizontal="left" vertical="top" wrapText="1"/>
      <protection locked="0"/>
    </xf>
    <xf numFmtId="2" fontId="29" fillId="9" borderId="0" xfId="0" applyNumberFormat="1" applyFont="1" applyFill="1" applyAlignment="1" applyProtection="1">
      <alignment horizontal="left" vertical="top" wrapText="1"/>
      <protection locked="0"/>
    </xf>
    <xf numFmtId="2" fontId="3" fillId="9" borderId="0" xfId="0" applyNumberFormat="1" applyFont="1" applyFill="1" applyAlignment="1">
      <alignment horizontal="left" vertical="top"/>
    </xf>
    <xf numFmtId="4" fontId="15" fillId="0" borderId="0" xfId="0" applyNumberFormat="1" applyFont="1" applyAlignment="1" applyProtection="1">
      <alignment horizontal="left" vertical="top" wrapText="1"/>
      <protection locked="0"/>
    </xf>
    <xf numFmtId="4" fontId="23" fillId="0" borderId="0" xfId="0" applyNumberFormat="1" applyFont="1" applyAlignment="1" applyProtection="1">
      <alignment horizontal="left" vertical="top" wrapText="1"/>
      <protection locked="0"/>
    </xf>
    <xf numFmtId="4" fontId="22" fillId="8" borderId="9" xfId="0" applyNumberFormat="1" applyFont="1" applyFill="1" applyBorder="1" applyAlignment="1" applyProtection="1">
      <alignment horizontal="left" vertical="top" wrapText="1"/>
      <protection locked="0"/>
    </xf>
    <xf numFmtId="4" fontId="3" fillId="14" borderId="9" xfId="0" applyNumberFormat="1" applyFont="1" applyFill="1" applyBorder="1" applyAlignment="1" applyProtection="1">
      <alignment horizontal="left" vertical="top" wrapText="1"/>
      <protection locked="0"/>
    </xf>
    <xf numFmtId="4" fontId="3" fillId="9" borderId="9" xfId="13" applyNumberFormat="1" applyFont="1" applyFill="1" applyBorder="1" applyAlignment="1">
      <alignment horizontal="left" vertical="top"/>
    </xf>
    <xf numFmtId="4" fontId="3" fillId="9" borderId="7" xfId="1" applyNumberFormat="1" applyFont="1" applyFill="1" applyBorder="1" applyAlignment="1">
      <alignment horizontal="left" vertical="top"/>
    </xf>
    <xf numFmtId="4" fontId="3" fillId="9" borderId="9" xfId="1" applyNumberFormat="1" applyFont="1" applyFill="1" applyBorder="1" applyAlignment="1">
      <alignment horizontal="left" vertical="top" wrapText="1"/>
    </xf>
    <xf numFmtId="4" fontId="3" fillId="9" borderId="9" xfId="8" applyNumberFormat="1" applyFont="1" applyFill="1" applyBorder="1" applyAlignment="1">
      <alignment horizontal="left" vertical="top"/>
    </xf>
    <xf numFmtId="4" fontId="3" fillId="9" borderId="9" xfId="17" applyNumberFormat="1" applyFont="1" applyFill="1" applyBorder="1" applyAlignment="1">
      <alignment horizontal="left" vertical="top" wrapText="1"/>
    </xf>
    <xf numFmtId="4" fontId="3" fillId="14" borderId="9" xfId="12" applyNumberFormat="1" applyFont="1" applyFill="1" applyBorder="1" applyAlignment="1" applyProtection="1">
      <alignment horizontal="left" vertical="top" wrapText="1"/>
      <protection locked="0"/>
    </xf>
    <xf numFmtId="4" fontId="3" fillId="9" borderId="9" xfId="24" applyNumberFormat="1" applyFont="1" applyFill="1" applyBorder="1" applyAlignment="1">
      <alignment horizontal="left" vertical="top" wrapText="1"/>
    </xf>
    <xf numFmtId="4" fontId="3" fillId="12" borderId="9" xfId="0" applyNumberFormat="1" applyFont="1" applyFill="1" applyBorder="1" applyAlignment="1">
      <alignment horizontal="left" vertical="top" wrapText="1"/>
    </xf>
    <xf numFmtId="4" fontId="3" fillId="12" borderId="4" xfId="0" applyNumberFormat="1" applyFont="1" applyFill="1" applyBorder="1" applyAlignment="1">
      <alignment horizontal="left" vertical="top" wrapText="1"/>
    </xf>
    <xf numFmtId="4" fontId="3" fillId="9" borderId="9" xfId="1" applyNumberFormat="1" applyFont="1" applyFill="1" applyBorder="1" applyAlignment="1" applyProtection="1">
      <alignment horizontal="left" vertical="top" wrapText="1"/>
      <protection locked="0"/>
    </xf>
    <xf numFmtId="4" fontId="3" fillId="9" borderId="22" xfId="12" applyNumberFormat="1" applyFont="1" applyFill="1" applyBorder="1" applyAlignment="1" applyProtection="1">
      <alignment horizontal="left" vertical="top" wrapText="1"/>
      <protection locked="0"/>
    </xf>
    <xf numFmtId="0" fontId="10" fillId="0" borderId="0" xfId="25"/>
    <xf numFmtId="0" fontId="10" fillId="0" borderId="0" xfId="25" applyAlignment="1">
      <alignment horizontal="center" wrapText="1"/>
    </xf>
    <xf numFmtId="0" fontId="10" fillId="0" borderId="0" xfId="25" applyAlignment="1">
      <alignment horizontal="right" vertical="center"/>
    </xf>
    <xf numFmtId="0" fontId="31" fillId="0" borderId="0" xfId="25" applyFont="1" applyAlignment="1">
      <alignment horizontal="left" vertical="top" wrapText="1"/>
    </xf>
    <xf numFmtId="0" fontId="31" fillId="0" borderId="0" xfId="25" applyFont="1" applyAlignment="1">
      <alignment horizontal="right" vertical="top" wrapText="1" indent="1"/>
    </xf>
    <xf numFmtId="0" fontId="31" fillId="0" borderId="0" xfId="25" applyFont="1" applyAlignment="1">
      <alignment horizontal="right" vertical="top" wrapText="1"/>
    </xf>
    <xf numFmtId="0" fontId="31" fillId="21" borderId="0" xfId="25" applyFont="1" applyFill="1" applyAlignment="1">
      <alignment horizontal="left" vertical="top" wrapText="1"/>
    </xf>
    <xf numFmtId="0" fontId="31" fillId="21" borderId="0" xfId="25" applyFont="1" applyFill="1" applyAlignment="1">
      <alignment horizontal="right" vertical="top" wrapText="1"/>
    </xf>
    <xf numFmtId="0" fontId="10" fillId="21" borderId="0" xfId="25" applyFill="1" applyAlignment="1">
      <alignment horizontal="left" vertical="top" wrapText="1"/>
    </xf>
    <xf numFmtId="0" fontId="31" fillId="21" borderId="0" xfId="25" applyFont="1" applyFill="1" applyAlignment="1">
      <alignment horizontal="right" vertical="top" wrapText="1" indent="1"/>
    </xf>
    <xf numFmtId="0" fontId="10" fillId="0" borderId="0" xfId="25" applyAlignment="1">
      <alignment horizontal="left" vertical="top" wrapText="1"/>
    </xf>
    <xf numFmtId="0" fontId="33" fillId="0" borderId="0" xfId="25" applyFont="1" applyAlignment="1">
      <alignment horizontal="left" vertical="top" wrapText="1"/>
    </xf>
    <xf numFmtId="0" fontId="11" fillId="0" borderId="0" xfId="28" applyAlignment="1" applyProtection="1">
      <alignment horizontal="left" vertical="top" wrapText="1"/>
    </xf>
    <xf numFmtId="0" fontId="10" fillId="0" borderId="0" xfId="28" applyFont="1" applyAlignment="1" applyProtection="1">
      <alignment horizontal="left" vertical="top" wrapText="1"/>
    </xf>
    <xf numFmtId="0" fontId="34" fillId="0" borderId="0" xfId="25" applyFont="1" applyAlignment="1">
      <alignment horizontal="left" vertical="top" wrapText="1"/>
    </xf>
    <xf numFmtId="0" fontId="31" fillId="0" borderId="0" xfId="25" applyFont="1" applyAlignment="1">
      <alignment horizontal="right" vertical="center"/>
    </xf>
    <xf numFmtId="0" fontId="5" fillId="0" borderId="0" xfId="29"/>
    <xf numFmtId="0" fontId="5" fillId="0" borderId="1" xfId="29" applyBorder="1"/>
    <xf numFmtId="0" fontId="5" fillId="23" borderId="1" xfId="29" applyFill="1" applyBorder="1"/>
    <xf numFmtId="0" fontId="5" fillId="23" borderId="0" xfId="29" applyFill="1"/>
    <xf numFmtId="0" fontId="36" fillId="0" borderId="0" xfId="29" applyFont="1"/>
    <xf numFmtId="0" fontId="38" fillId="0" borderId="0" xfId="29" applyFont="1"/>
    <xf numFmtId="0" fontId="5" fillId="22" borderId="0" xfId="29" applyFill="1"/>
    <xf numFmtId="0" fontId="39" fillId="0" borderId="0" xfId="25" applyFont="1"/>
    <xf numFmtId="0" fontId="36" fillId="0" borderId="0" xfId="25" applyFont="1"/>
    <xf numFmtId="0" fontId="38" fillId="23" borderId="0" xfId="29" applyFont="1" applyFill="1"/>
    <xf numFmtId="0" fontId="38" fillId="22" borderId="0" xfId="29" applyFont="1" applyFill="1"/>
    <xf numFmtId="2" fontId="2" fillId="0" borderId="0" xfId="0" applyNumberFormat="1" applyFont="1" applyAlignment="1">
      <alignment horizontal="left" vertical="top" wrapText="1"/>
    </xf>
    <xf numFmtId="2" fontId="3" fillId="14" borderId="31" xfId="0" applyNumberFormat="1" applyFont="1" applyFill="1" applyBorder="1" applyAlignment="1" applyProtection="1">
      <alignment horizontal="left" vertical="top" wrapText="1"/>
      <protection locked="0"/>
    </xf>
    <xf numFmtId="2" fontId="3" fillId="9" borderId="31" xfId="0" applyNumberFormat="1" applyFont="1" applyFill="1" applyBorder="1" applyAlignment="1" applyProtection="1">
      <alignment horizontal="left" vertical="top" wrapText="1"/>
      <protection locked="0"/>
    </xf>
    <xf numFmtId="2" fontId="3" fillId="9" borderId="31" xfId="8" applyNumberFormat="1" applyFont="1" applyFill="1" applyBorder="1" applyAlignment="1">
      <alignment horizontal="left" vertical="top" wrapText="1"/>
    </xf>
    <xf numFmtId="2" fontId="3" fillId="9" borderId="13" xfId="8" applyNumberFormat="1" applyFont="1" applyFill="1" applyBorder="1" applyAlignment="1">
      <alignment horizontal="left" vertical="top" wrapText="1"/>
    </xf>
    <xf numFmtId="2" fontId="3" fillId="9" borderId="31" xfId="0" applyNumberFormat="1" applyFont="1" applyFill="1" applyBorder="1" applyAlignment="1">
      <alignment horizontal="left" vertical="top"/>
    </xf>
    <xf numFmtId="2" fontId="3" fillId="9" borderId="31" xfId="0" applyNumberFormat="1" applyFont="1" applyFill="1" applyBorder="1" applyAlignment="1">
      <alignment horizontal="left" vertical="top" wrapText="1"/>
    </xf>
    <xf numFmtId="2" fontId="3" fillId="9" borderId="31" xfId="12" applyNumberFormat="1" applyFont="1" applyFill="1" applyBorder="1" applyAlignment="1">
      <alignment horizontal="left" vertical="top" wrapText="1"/>
    </xf>
    <xf numFmtId="2" fontId="3" fillId="9" borderId="31" xfId="12" applyNumberFormat="1" applyFont="1" applyFill="1" applyBorder="1" applyAlignment="1" applyProtection="1">
      <alignment horizontal="left" vertical="top" wrapText="1"/>
      <protection locked="0"/>
    </xf>
    <xf numFmtId="2" fontId="3" fillId="9" borderId="14" xfId="0" applyNumberFormat="1" applyFont="1" applyFill="1" applyBorder="1" applyAlignment="1" applyProtection="1">
      <alignment horizontal="left" vertical="top" wrapText="1"/>
      <protection locked="0"/>
    </xf>
    <xf numFmtId="2" fontId="3" fillId="10" borderId="3" xfId="12" applyNumberFormat="1" applyFont="1" applyFill="1" applyBorder="1" applyAlignment="1" applyProtection="1">
      <alignment horizontal="left" vertical="top" wrapText="1"/>
      <protection locked="0"/>
    </xf>
    <xf numFmtId="2" fontId="3" fillId="14" borderId="31" xfId="12" applyNumberFormat="1" applyFont="1" applyFill="1" applyBorder="1" applyAlignment="1" applyProtection="1">
      <alignment horizontal="left" vertical="top" wrapText="1"/>
      <protection locked="0"/>
    </xf>
    <xf numFmtId="2" fontId="3" fillId="9" borderId="14" xfId="0" applyNumberFormat="1" applyFont="1" applyFill="1" applyBorder="1" applyAlignment="1" applyProtection="1">
      <alignment horizontal="left" vertical="top"/>
      <protection locked="0"/>
    </xf>
    <xf numFmtId="2" fontId="3" fillId="15" borderId="13" xfId="0" applyNumberFormat="1" applyFont="1" applyFill="1" applyBorder="1" applyAlignment="1">
      <alignment horizontal="left" vertical="top" wrapText="1"/>
    </xf>
    <xf numFmtId="2" fontId="3" fillId="15" borderId="31" xfId="0" applyNumberFormat="1" applyFont="1" applyFill="1" applyBorder="1" applyAlignment="1">
      <alignment horizontal="left" vertical="top" wrapText="1"/>
    </xf>
    <xf numFmtId="2" fontId="3" fillId="12" borderId="3" xfId="0" applyNumberFormat="1" applyFont="1" applyFill="1" applyBorder="1" applyAlignment="1">
      <alignment horizontal="left" vertical="top" wrapText="1"/>
    </xf>
    <xf numFmtId="2" fontId="3" fillId="15" borderId="14" xfId="0" applyNumberFormat="1" applyFont="1" applyFill="1" applyBorder="1" applyAlignment="1">
      <alignment horizontal="left" vertical="top" wrapText="1"/>
    </xf>
    <xf numFmtId="2" fontId="3" fillId="15" borderId="3" xfId="0" applyNumberFormat="1" applyFont="1" applyFill="1" applyBorder="1" applyAlignment="1">
      <alignment horizontal="left" vertical="top" wrapText="1"/>
    </xf>
    <xf numFmtId="2" fontId="3" fillId="9" borderId="3" xfId="0" applyNumberFormat="1" applyFont="1" applyFill="1" applyBorder="1" applyAlignment="1">
      <alignment horizontal="left" vertical="top" wrapText="1"/>
    </xf>
    <xf numFmtId="2" fontId="3" fillId="16" borderId="31" xfId="0" applyNumberFormat="1" applyFont="1" applyFill="1" applyBorder="1" applyAlignment="1">
      <alignment horizontal="left" vertical="top" wrapText="1"/>
    </xf>
    <xf numFmtId="2" fontId="3" fillId="9" borderId="31" xfId="1" applyNumberFormat="1" applyFont="1" applyFill="1" applyBorder="1" applyAlignment="1" applyProtection="1">
      <alignment horizontal="left" vertical="top" wrapText="1"/>
      <protection locked="0"/>
    </xf>
    <xf numFmtId="2" fontId="3" fillId="9" borderId="32" xfId="0" applyNumberFormat="1" applyFont="1" applyFill="1" applyBorder="1" applyAlignment="1" applyProtection="1">
      <alignment horizontal="left" vertical="top" wrapText="1"/>
      <protection locked="0"/>
    </xf>
    <xf numFmtId="2" fontId="3" fillId="9" borderId="33" xfId="0" applyNumberFormat="1" applyFont="1" applyFill="1" applyBorder="1" applyAlignment="1" applyProtection="1">
      <alignment horizontal="left" vertical="top" wrapText="1"/>
      <protection locked="0"/>
    </xf>
    <xf numFmtId="2" fontId="3" fillId="9" borderId="24" xfId="0" applyNumberFormat="1" applyFont="1" applyFill="1" applyBorder="1" applyAlignment="1" applyProtection="1">
      <alignment horizontal="left" vertical="top" wrapText="1"/>
      <protection locked="0"/>
    </xf>
    <xf numFmtId="2" fontId="3" fillId="9" borderId="34" xfId="0" applyNumberFormat="1" applyFont="1" applyFill="1" applyBorder="1" applyAlignment="1" applyProtection="1">
      <alignment horizontal="left" vertical="top" wrapText="1"/>
      <protection locked="0"/>
    </xf>
    <xf numFmtId="2" fontId="3" fillId="9" borderId="24" xfId="12" applyNumberFormat="1" applyFont="1" applyFill="1" applyBorder="1" applyAlignment="1" applyProtection="1">
      <alignment horizontal="left" vertical="top" wrapText="1"/>
      <protection locked="0"/>
    </xf>
    <xf numFmtId="0" fontId="3" fillId="14" borderId="4" xfId="0" applyFont="1" applyFill="1" applyBorder="1" applyAlignment="1" applyProtection="1">
      <alignment horizontal="left" vertical="top" wrapText="1"/>
      <protection locked="0"/>
    </xf>
    <xf numFmtId="0" fontId="24" fillId="9" borderId="4" xfId="7" applyNumberFormat="1" applyFont="1" applyFill="1" applyBorder="1" applyAlignment="1" applyProtection="1">
      <alignment horizontal="left" vertical="top" wrapText="1"/>
      <protection locked="0"/>
    </xf>
    <xf numFmtId="0" fontId="24" fillId="9" borderId="16" xfId="7" applyFont="1" applyFill="1" applyBorder="1" applyAlignment="1">
      <alignment horizontal="left" vertical="top" wrapText="1"/>
      <protection locked="0"/>
    </xf>
    <xf numFmtId="0" fontId="24" fillId="9" borderId="6" xfId="7" applyFont="1" applyFill="1" applyBorder="1" applyAlignment="1">
      <alignment horizontal="left" vertical="top" wrapText="1"/>
      <protection locked="0"/>
    </xf>
    <xf numFmtId="0" fontId="24" fillId="9" borderId="4" xfId="15" applyFont="1" applyFill="1" applyBorder="1" applyAlignment="1">
      <alignment horizontal="left" vertical="top" wrapText="1"/>
      <protection locked="0"/>
    </xf>
    <xf numFmtId="0" fontId="3" fillId="9" borderId="16" xfId="0" applyFont="1" applyFill="1" applyBorder="1" applyAlignment="1" applyProtection="1">
      <alignment horizontal="left" vertical="top" wrapText="1"/>
      <protection locked="0"/>
    </xf>
    <xf numFmtId="0" fontId="3" fillId="9" borderId="4" xfId="12" applyFont="1" applyFill="1" applyBorder="1" applyAlignment="1">
      <alignment horizontal="left" vertical="top" wrapText="1"/>
    </xf>
    <xf numFmtId="0" fontId="24" fillId="9" borderId="6" xfId="7" applyNumberFormat="1" applyFont="1" applyFill="1" applyBorder="1" applyAlignment="1" applyProtection="1">
      <alignment horizontal="left" vertical="top" wrapText="1"/>
      <protection locked="0"/>
    </xf>
    <xf numFmtId="0" fontId="3" fillId="14" borderId="4" xfId="12" applyFont="1" applyFill="1" applyBorder="1" applyAlignment="1" applyProtection="1">
      <alignment horizontal="left" vertical="top" wrapText="1"/>
      <protection locked="0"/>
    </xf>
    <xf numFmtId="0" fontId="24" fillId="15" borderId="16" xfId="0" applyFont="1" applyFill="1" applyBorder="1" applyAlignment="1">
      <alignment horizontal="left" vertical="top" wrapText="1"/>
    </xf>
    <xf numFmtId="0" fontId="24" fillId="15" borderId="4" xfId="0" applyFont="1" applyFill="1" applyBorder="1" applyAlignment="1">
      <alignment horizontal="left" vertical="top" wrapText="1"/>
    </xf>
    <xf numFmtId="0" fontId="24" fillId="17" borderId="4" xfId="0" applyFont="1" applyFill="1" applyBorder="1" applyAlignment="1">
      <alignment horizontal="left" vertical="top" wrapText="1"/>
    </xf>
    <xf numFmtId="0" fontId="3" fillId="15" borderId="6" xfId="0" applyFont="1" applyFill="1" applyBorder="1" applyAlignment="1">
      <alignment horizontal="left" vertical="top" wrapText="1"/>
    </xf>
    <xf numFmtId="0" fontId="24" fillId="9" borderId="4" xfId="0" applyFont="1" applyFill="1" applyBorder="1" applyAlignment="1">
      <alignment horizontal="left" vertical="top" wrapText="1"/>
    </xf>
    <xf numFmtId="0" fontId="24" fillId="9" borderId="4" xfId="27" applyFont="1" applyFill="1" applyBorder="1" applyAlignment="1" applyProtection="1">
      <alignment horizontal="left" vertical="top" wrapText="1"/>
      <protection locked="0"/>
    </xf>
    <xf numFmtId="2" fontId="24" fillId="9" borderId="4" xfId="7" applyNumberFormat="1" applyFont="1" applyFill="1" applyBorder="1" applyAlignment="1" applyProtection="1">
      <alignment horizontal="left" vertical="top" wrapText="1"/>
      <protection locked="0"/>
    </xf>
    <xf numFmtId="0" fontId="24" fillId="9" borderId="35" xfId="7" applyNumberFormat="1" applyFont="1" applyFill="1" applyBorder="1" applyAlignment="1" applyProtection="1">
      <alignment horizontal="left" vertical="top" wrapText="1"/>
      <protection locked="0"/>
    </xf>
    <xf numFmtId="0" fontId="24" fillId="9" borderId="36" xfId="7" applyNumberFormat="1" applyFont="1" applyFill="1" applyBorder="1" applyAlignment="1" applyProtection="1">
      <alignment horizontal="left" vertical="top" wrapText="1"/>
      <protection locked="0"/>
    </xf>
    <xf numFmtId="0" fontId="24" fillId="9" borderId="37" xfId="7" applyFont="1" applyFill="1" applyBorder="1" applyAlignment="1" applyProtection="1">
      <alignment horizontal="left" vertical="top" wrapText="1"/>
      <protection locked="0"/>
    </xf>
    <xf numFmtId="0" fontId="24" fillId="9" borderId="38" xfId="7" applyFont="1" applyFill="1" applyBorder="1" applyAlignment="1" applyProtection="1">
      <alignment horizontal="left" vertical="top" wrapText="1"/>
      <protection locked="0"/>
    </xf>
    <xf numFmtId="0" fontId="24" fillId="9" borderId="37" xfId="7" applyNumberFormat="1" applyFont="1" applyFill="1" applyBorder="1" applyAlignment="1" applyProtection="1">
      <alignment horizontal="left" vertical="top" wrapText="1"/>
      <protection locked="0"/>
    </xf>
    <xf numFmtId="0" fontId="3" fillId="9" borderId="37" xfId="0" applyFont="1" applyFill="1" applyBorder="1" applyAlignment="1" applyProtection="1">
      <alignment horizontal="left" vertical="top" wrapText="1"/>
      <protection locked="0"/>
    </xf>
    <xf numFmtId="0" fontId="24" fillId="9" borderId="39" xfId="7" applyFont="1" applyFill="1" applyBorder="1" applyAlignment="1" applyProtection="1">
      <alignment horizontal="left" vertical="top" wrapText="1"/>
      <protection locked="0"/>
    </xf>
    <xf numFmtId="0" fontId="3" fillId="9" borderId="37" xfId="12" applyFont="1" applyFill="1" applyBorder="1" applyAlignment="1" applyProtection="1">
      <alignment horizontal="left" vertical="top" wrapText="1"/>
      <protection locked="0"/>
    </xf>
    <xf numFmtId="2" fontId="3" fillId="14" borderId="22" xfId="0" applyNumberFormat="1" applyFont="1" applyFill="1" applyBorder="1" applyAlignment="1" applyProtection="1">
      <alignment horizontal="left" vertical="top" wrapText="1"/>
      <protection locked="0"/>
    </xf>
    <xf numFmtId="2" fontId="3" fillId="9" borderId="22" xfId="8" applyNumberFormat="1" applyFont="1" applyFill="1" applyBorder="1" applyAlignment="1">
      <alignment horizontal="left" vertical="top" wrapText="1"/>
    </xf>
    <xf numFmtId="2" fontId="3" fillId="10" borderId="22" xfId="12" applyNumberFormat="1" applyFont="1" applyFill="1" applyBorder="1" applyAlignment="1" applyProtection="1">
      <alignment horizontal="left" vertical="top" wrapText="1"/>
      <protection locked="0"/>
    </xf>
    <xf numFmtId="2" fontId="3" fillId="14" borderId="22" xfId="12" applyNumberFormat="1" applyFont="1" applyFill="1" applyBorder="1" applyAlignment="1" applyProtection="1">
      <alignment horizontal="left" vertical="top" wrapText="1"/>
      <protection locked="0"/>
    </xf>
    <xf numFmtId="2" fontId="3" fillId="9" borderId="22" xfId="0" applyNumberFormat="1" applyFont="1" applyFill="1" applyBorder="1" applyAlignment="1" applyProtection="1">
      <alignment horizontal="left" vertical="top"/>
      <protection locked="0"/>
    </xf>
    <xf numFmtId="2" fontId="3" fillId="15" borderId="22" xfId="0" applyNumberFormat="1" applyFont="1" applyFill="1" applyBorder="1" applyAlignment="1">
      <alignment horizontal="left" vertical="top" wrapText="1"/>
    </xf>
    <xf numFmtId="2" fontId="3" fillId="12" borderId="22" xfId="0" applyNumberFormat="1" applyFont="1" applyFill="1" applyBorder="1" applyAlignment="1">
      <alignment horizontal="left" vertical="top" wrapText="1"/>
    </xf>
    <xf numFmtId="2" fontId="3" fillId="16" borderId="22" xfId="0" applyNumberFormat="1" applyFont="1" applyFill="1" applyBorder="1" applyAlignment="1">
      <alignment horizontal="left" vertical="top" wrapText="1"/>
    </xf>
    <xf numFmtId="2" fontId="3" fillId="9" borderId="22" xfId="1" applyNumberFormat="1" applyFont="1" applyFill="1" applyBorder="1" applyAlignment="1" applyProtection="1">
      <alignment horizontal="left" vertical="top" wrapText="1"/>
      <protection locked="0"/>
    </xf>
    <xf numFmtId="0" fontId="29" fillId="7" borderId="2" xfId="0" applyFont="1" applyFill="1" applyBorder="1" applyAlignment="1" applyProtection="1">
      <alignment horizontal="left" vertical="top" wrapText="1"/>
      <protection locked="0"/>
    </xf>
    <xf numFmtId="0" fontId="29" fillId="7" borderId="3" xfId="0" applyFont="1" applyFill="1" applyBorder="1" applyAlignment="1" applyProtection="1">
      <alignment horizontal="left" vertical="top" wrapText="1"/>
      <protection locked="0"/>
    </xf>
    <xf numFmtId="0" fontId="29" fillId="7" borderId="4" xfId="0" applyFont="1" applyFill="1" applyBorder="1" applyAlignment="1" applyProtection="1">
      <alignment horizontal="left" vertical="top" wrapText="1"/>
      <protection locked="0"/>
    </xf>
    <xf numFmtId="1" fontId="29" fillId="6" borderId="7" xfId="0" applyNumberFormat="1" applyFont="1" applyFill="1" applyBorder="1" applyAlignment="1" applyProtection="1">
      <alignment horizontal="left" vertical="top" wrapText="1"/>
      <protection locked="0"/>
    </xf>
    <xf numFmtId="1" fontId="29" fillId="6" borderId="8" xfId="0" applyNumberFormat="1" applyFont="1" applyFill="1" applyBorder="1" applyAlignment="1" applyProtection="1">
      <alignment horizontal="left" vertical="top" wrapText="1"/>
      <protection locked="0"/>
    </xf>
    <xf numFmtId="0" fontId="29" fillId="6" borderId="7" xfId="0" applyFont="1" applyFill="1" applyBorder="1" applyAlignment="1" applyProtection="1">
      <alignment horizontal="left" vertical="top" wrapText="1"/>
      <protection locked="0"/>
    </xf>
    <xf numFmtId="0" fontId="29" fillId="6" borderId="8" xfId="0" applyFont="1" applyFill="1" applyBorder="1" applyAlignment="1" applyProtection="1">
      <alignment horizontal="left" vertical="top" wrapText="1"/>
      <protection locked="0"/>
    </xf>
    <xf numFmtId="0" fontId="29" fillId="5" borderId="7" xfId="0" applyFont="1" applyFill="1" applyBorder="1" applyAlignment="1" applyProtection="1">
      <alignment horizontal="left" vertical="top" wrapText="1"/>
      <protection locked="0"/>
    </xf>
    <xf numFmtId="0" fontId="29" fillId="5" borderId="8" xfId="0" applyFont="1" applyFill="1" applyBorder="1" applyAlignment="1" applyProtection="1">
      <alignment horizontal="left" vertical="top" wrapText="1"/>
      <protection locked="0"/>
    </xf>
    <xf numFmtId="4" fontId="29" fillId="5" borderId="7" xfId="0" applyNumberFormat="1" applyFont="1" applyFill="1" applyBorder="1" applyAlignment="1" applyProtection="1">
      <alignment horizontal="left" vertical="top" wrapText="1"/>
      <protection locked="0"/>
    </xf>
    <xf numFmtId="4" fontId="29" fillId="5" borderId="8" xfId="0" applyNumberFormat="1" applyFont="1" applyFill="1" applyBorder="1" applyAlignment="1" applyProtection="1">
      <alignment horizontal="left" vertical="top" wrapText="1"/>
      <protection locked="0"/>
    </xf>
    <xf numFmtId="1" fontId="21" fillId="0" borderId="0" xfId="0" applyNumberFormat="1" applyFont="1" applyAlignment="1" applyProtection="1">
      <alignment horizontal="left" vertical="top" wrapText="1"/>
      <protection locked="0"/>
    </xf>
    <xf numFmtId="2" fontId="21" fillId="0" borderId="0" xfId="0" applyNumberFormat="1"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9" fillId="5" borderId="2" xfId="0" applyFont="1" applyFill="1" applyBorder="1" applyAlignment="1" applyProtection="1">
      <alignment horizontal="left" vertical="top" wrapText="1"/>
      <protection locked="0"/>
    </xf>
    <xf numFmtId="0" fontId="29" fillId="5" borderId="3" xfId="0" applyFont="1" applyFill="1" applyBorder="1" applyAlignment="1" applyProtection="1">
      <alignment horizontal="left" vertical="top" wrapText="1"/>
      <protection locked="0"/>
    </xf>
    <xf numFmtId="0" fontId="29" fillId="5" borderId="4" xfId="0" applyFont="1" applyFill="1" applyBorder="1" applyAlignment="1" applyProtection="1">
      <alignment horizontal="left" vertical="top" wrapText="1"/>
      <protection locked="0"/>
    </xf>
    <xf numFmtId="0" fontId="29" fillId="6" borderId="2" xfId="0" applyFont="1" applyFill="1" applyBorder="1" applyAlignment="1" applyProtection="1">
      <alignment horizontal="left" vertical="top" wrapText="1"/>
      <protection locked="0"/>
    </xf>
    <xf numFmtId="0" fontId="29" fillId="6" borderId="3" xfId="0" applyFont="1" applyFill="1" applyBorder="1" applyAlignment="1" applyProtection="1">
      <alignment horizontal="left" vertical="top" wrapText="1"/>
      <protection locked="0"/>
    </xf>
    <xf numFmtId="0" fontId="29" fillId="6" borderId="4" xfId="0" applyFont="1" applyFill="1" applyBorder="1" applyAlignment="1" applyProtection="1">
      <alignment horizontal="left" vertical="top" wrapText="1"/>
      <protection locked="0"/>
    </xf>
    <xf numFmtId="0" fontId="29" fillId="7" borderId="5" xfId="0" applyFont="1" applyFill="1" applyBorder="1" applyAlignment="1" applyProtection="1">
      <alignment horizontal="left" vertical="top" wrapText="1"/>
      <protection locked="0"/>
    </xf>
    <xf numFmtId="0" fontId="29" fillId="7" borderId="0" xfId="0" applyFont="1" applyFill="1" applyAlignment="1" applyProtection="1">
      <alignment horizontal="left" vertical="top" wrapText="1"/>
      <protection locked="0"/>
    </xf>
    <xf numFmtId="0" fontId="26" fillId="0" borderId="0" xfId="0" applyFont="1" applyAlignment="1">
      <alignment horizontal="left" vertical="top"/>
    </xf>
    <xf numFmtId="2" fontId="29" fillId="6" borderId="7" xfId="0" applyNumberFormat="1" applyFont="1" applyFill="1" applyBorder="1" applyAlignment="1" applyProtection="1">
      <alignment horizontal="left" vertical="top" wrapText="1"/>
      <protection locked="0"/>
    </xf>
    <xf numFmtId="2" fontId="29" fillId="6" borderId="8" xfId="0" applyNumberFormat="1" applyFont="1" applyFill="1" applyBorder="1" applyAlignment="1" applyProtection="1">
      <alignment horizontal="left" vertical="top" wrapText="1"/>
      <protection locked="0"/>
    </xf>
    <xf numFmtId="2" fontId="29" fillId="20" borderId="7" xfId="0" applyNumberFormat="1" applyFont="1" applyFill="1" applyBorder="1" applyAlignment="1" applyProtection="1">
      <alignment horizontal="left" vertical="top" wrapText="1"/>
      <protection locked="0"/>
    </xf>
    <xf numFmtId="2" fontId="29" fillId="20" borderId="8" xfId="0" applyNumberFormat="1" applyFont="1" applyFill="1" applyBorder="1" applyAlignment="1" applyProtection="1">
      <alignment horizontal="left" vertical="top" wrapText="1"/>
      <protection locked="0"/>
    </xf>
    <xf numFmtId="1" fontId="29" fillId="7" borderId="7" xfId="0" applyNumberFormat="1" applyFont="1" applyFill="1" applyBorder="1" applyAlignment="1" applyProtection="1">
      <alignment horizontal="left" vertical="top" wrapText="1"/>
      <protection locked="0"/>
    </xf>
    <xf numFmtId="1" fontId="29" fillId="7" borderId="8" xfId="0" applyNumberFormat="1" applyFont="1" applyFill="1" applyBorder="1" applyAlignment="1" applyProtection="1">
      <alignment horizontal="left" vertical="top" wrapText="1"/>
      <protection locked="0"/>
    </xf>
    <xf numFmtId="0" fontId="31" fillId="22" borderId="0" xfId="25" applyFont="1" applyFill="1" applyAlignment="1">
      <alignment horizontal="left" vertical="center"/>
    </xf>
    <xf numFmtId="0" fontId="5" fillId="0" borderId="30" xfId="29" applyBorder="1" applyAlignment="1">
      <alignment horizontal="left" vertical="top" wrapText="1"/>
    </xf>
    <xf numFmtId="0" fontId="5" fillId="0" borderId="0" xfId="29" applyAlignment="1">
      <alignment horizontal="left" vertical="top" wrapText="1"/>
    </xf>
  </cellXfs>
  <cellStyles count="30">
    <cellStyle name="Dobro" xfId="4" builtinId="26"/>
    <cellStyle name="Excel Built-in Explanatory Text" xfId="10" xr:uid="{29D3B455-565C-4991-8920-FB10E0866B99}"/>
    <cellStyle name="Excel Built-in Neutral" xfId="22" xr:uid="{964EFD4B-2DBC-4706-89C8-A3392AE2BDFA}"/>
    <cellStyle name="Hiperpovezava" xfId="7" builtinId="8"/>
    <cellStyle name="Hiperpovezava 2" xfId="27" xr:uid="{DA05A6E8-BC8E-4F19-B53D-8D8579919E9E}"/>
    <cellStyle name="Hiperpovezava 3" xfId="28" xr:uid="{93F7E865-848C-4B26-BAAB-13F9BAAFA2F3}"/>
    <cellStyle name="Hyperlink 2" xfId="15" xr:uid="{8EF71804-CFDB-4F19-8E5E-8146514B7B34}"/>
    <cellStyle name="Navadno" xfId="0" builtinId="0"/>
    <cellStyle name="Navadno 2" xfId="12" xr:uid="{7349D143-BEA1-4395-A301-8BAD88014D56}"/>
    <cellStyle name="Navadno 2 3" xfId="25" xr:uid="{48B0FA28-CDEE-43F7-A836-A29F376D10D9}"/>
    <cellStyle name="Navadno 3" xfId="23" xr:uid="{16F329A6-8B4C-4EDF-B5B0-8AD6F7C19BEC}"/>
    <cellStyle name="Nevtralno" xfId="5" builtinId="28"/>
    <cellStyle name="Normal 2" xfId="8" xr:uid="{4AD0907A-B442-4370-B02E-A006095EFCC5}"/>
    <cellStyle name="Normal 2 2" xfId="26" xr:uid="{CA717AFC-E8BC-431B-8B2D-57B82AB2A7D8}"/>
    <cellStyle name="Normal 2 2 2 2" xfId="29" xr:uid="{350F54A1-7EE8-4389-8482-A1D03DC99245}"/>
    <cellStyle name="Normal 2 2 4" xfId="11" xr:uid="{2BB41F76-784B-48F7-900B-4A8607226882}"/>
    <cellStyle name="Normal 2 8 2 2" xfId="24" xr:uid="{175DAD2A-ECBA-4F3A-82D6-77A96A1CD33D}"/>
    <cellStyle name="Normal 3" xfId="20" xr:uid="{417AFEC9-783A-4F84-A81D-CDACFF9C53B9}"/>
    <cellStyle name="Normal 3 2" xfId="9" xr:uid="{99DD66A2-EEB0-408C-BB79-1B33BBABFA2F}"/>
    <cellStyle name="Normal 3 2 2" xfId="21" xr:uid="{8AFFA771-6575-45E6-A04D-835BE809EB30}"/>
    <cellStyle name="Normal 4" xfId="17" xr:uid="{255456B1-86B1-4D31-8059-360D72896741}"/>
    <cellStyle name="Normal 4 2" xfId="18" xr:uid="{7FDDA6B2-7224-470F-A114-77964DA4C44D}"/>
    <cellStyle name="Normal 5" xfId="13" xr:uid="{003C231D-9904-4C8D-9E59-073AC0884283}"/>
    <cellStyle name="Normal 5 2 2" xfId="14" xr:uid="{FE6D1294-0867-47ED-867A-F86CA10224D8}"/>
    <cellStyle name="Normal 7" xfId="19" xr:uid="{1E0AA1D0-B747-4B0D-B688-3D933D3BEB10}"/>
    <cellStyle name="Normal_centri-plani-2000-IC Planta" xfId="16" xr:uid="{E08E1679-3A26-405C-88CF-AC02485D6D8E}"/>
    <cellStyle name="Odstotek" xfId="3" builtinId="5"/>
    <cellStyle name="Pojasnjevalno besedilo" xfId="6" builtinId="53"/>
    <cellStyle name="Valuta" xfId="2" builtinId="4"/>
    <cellStyle name="Vejic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7" Type="http://schemas.openxmlformats.org/officeDocument/2006/relationships/customXml" Target="../ink/ink2.xml"/><Relationship Id="rId1" Type="http://schemas.openxmlformats.org/officeDocument/2006/relationships/customXml" Target="../ink/ink1.xml"/><Relationship Id="rId6" Type="http://schemas.openxmlformats.org/officeDocument/2006/relationships/image" Target="NULL"/><Relationship Id="rId14" Type="http://schemas.openxmlformats.org/officeDocument/2006/relationships/image" Target="NULL"/></Relationships>
</file>

<file path=xl/drawings/drawing1.xml><?xml version="1.0" encoding="utf-8"?>
<xdr:wsDr xmlns:xdr="http://schemas.openxmlformats.org/drawingml/2006/spreadsheetDrawing" xmlns:a="http://schemas.openxmlformats.org/drawingml/2006/main">
  <xdr:twoCellAnchor editAs="oneCell">
    <xdr:from>
      <xdr:col>16</xdr:col>
      <xdr:colOff>285530</xdr:colOff>
      <xdr:row>724</xdr:row>
      <xdr:rowOff>312228</xdr:rowOff>
    </xdr:from>
    <xdr:to>
      <xdr:col>16</xdr:col>
      <xdr:colOff>293413</xdr:colOff>
      <xdr:row>725</xdr:row>
      <xdr:rowOff>1333879</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Ink 1">
              <a:extLst>
                <a:ext uri="{FF2B5EF4-FFF2-40B4-BE49-F238E27FC236}">
                  <a16:creationId xmlns:a16="http://schemas.microsoft.com/office/drawing/2014/main" id="{8569B2A3-72F2-4FCC-B0F7-EBAC7343C488}"/>
                </a:ext>
              </a:extLst>
            </xdr14:cNvPr>
            <xdr14:cNvContentPartPr/>
          </xdr14:nvContentPartPr>
          <xdr14:nvPr macro=""/>
          <xdr14:xfrm>
            <a:off x="23367780" y="149214437"/>
            <a:ext cx="5760" cy="360"/>
          </xdr14:xfrm>
        </xdr:contentPart>
      </mc:Choice>
      <mc:Fallback xmlns="">
        <xdr:pic>
          <xdr:nvPicPr>
            <xdr:cNvPr id="7" name="Ink 6">
              <a:extLst>
                <a:ext uri="{FF2B5EF4-FFF2-40B4-BE49-F238E27FC236}">
                  <a16:creationId xmlns:a16="http://schemas.microsoft.com/office/drawing/2014/main" id="{2FF45B96-68E6-DD00-943D-4BFA1BD2ABC2}"/>
                </a:ext>
              </a:extLst>
            </xdr:cNvPr>
            <xdr:cNvPicPr/>
          </xdr:nvPicPr>
          <xdr:blipFill>
            <a:blip xmlns:r="http://schemas.openxmlformats.org/officeDocument/2006/relationships" r:embed="rId6"/>
            <a:stretch>
              <a:fillRect/>
            </a:stretch>
          </xdr:blipFill>
          <xdr:spPr>
            <a:xfrm>
              <a:off x="23358780" y="149205437"/>
              <a:ext cx="23400" cy="18000"/>
            </a:xfrm>
            <a:prstGeom prst="rect">
              <a:avLst/>
            </a:prstGeom>
          </xdr:spPr>
        </xdr:pic>
      </mc:Fallback>
    </mc:AlternateContent>
    <xdr:clientData/>
  </xdr:twoCellAnchor>
  <xdr:twoCellAnchor editAs="oneCell">
    <xdr:from>
      <xdr:col>16</xdr:col>
      <xdr:colOff>206225</xdr:colOff>
      <xdr:row>724</xdr:row>
      <xdr:rowOff>100668</xdr:rowOff>
    </xdr:from>
    <xdr:to>
      <xdr:col>16</xdr:col>
      <xdr:colOff>218068</xdr:colOff>
      <xdr:row>724</xdr:row>
      <xdr:rowOff>100668</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3" name="Ink 2">
              <a:extLst>
                <a:ext uri="{FF2B5EF4-FFF2-40B4-BE49-F238E27FC236}">
                  <a16:creationId xmlns:a16="http://schemas.microsoft.com/office/drawing/2014/main" id="{E178A46B-DDB0-41B8-BE6E-938BB855DC62}"/>
                </a:ext>
              </a:extLst>
            </xdr14:cNvPr>
            <xdr14:cNvContentPartPr/>
          </xdr14:nvContentPartPr>
          <xdr14:nvPr macro=""/>
          <xdr14:xfrm>
            <a:off x="23288475" y="149002877"/>
            <a:ext cx="9720" cy="360"/>
          </xdr14:xfrm>
        </xdr:contentPart>
      </mc:Choice>
      <mc:Fallback xmlns="">
        <xdr:pic>
          <xdr:nvPicPr>
            <xdr:cNvPr id="15" name="Ink 14">
              <a:extLst>
                <a:ext uri="{FF2B5EF4-FFF2-40B4-BE49-F238E27FC236}">
                  <a16:creationId xmlns:a16="http://schemas.microsoft.com/office/drawing/2014/main" id="{776CA10A-BC34-037A-7907-DB327661786C}"/>
                </a:ext>
              </a:extLst>
            </xdr:cNvPr>
            <xdr:cNvPicPr/>
          </xdr:nvPicPr>
          <xdr:blipFill>
            <a:blip xmlns:r="http://schemas.openxmlformats.org/officeDocument/2006/relationships" r:embed="rId14"/>
            <a:stretch>
              <a:fillRect/>
            </a:stretch>
          </xdr:blipFill>
          <xdr:spPr>
            <a:xfrm>
              <a:off x="23279835" y="148993877"/>
              <a:ext cx="27360" cy="18000"/>
            </a:xfrm>
            <a:prstGeom prst="rect">
              <a:avLst/>
            </a:prstGeom>
          </xdr:spPr>
        </xdr:pic>
      </mc:Fallback>
    </mc:AlternateContent>
    <xdr:clientData/>
  </xdr:twoCellAnchor>
  <xdr:oneCellAnchor>
    <xdr:from>
      <xdr:col>7</xdr:col>
      <xdr:colOff>0</xdr:colOff>
      <xdr:row>1549</xdr:row>
      <xdr:rowOff>151137</xdr:rowOff>
    </xdr:from>
    <xdr:ext cx="184731" cy="264560"/>
    <xdr:sp macro="" textlink="">
      <xdr:nvSpPr>
        <xdr:cNvPr id="4" name="PoljeZBesedilom 2">
          <a:extLst>
            <a:ext uri="{FF2B5EF4-FFF2-40B4-BE49-F238E27FC236}">
              <a16:creationId xmlns:a16="http://schemas.microsoft.com/office/drawing/2014/main" id="{2A8F7983-C93D-41C6-8D1E-00705751DA8F}"/>
            </a:ext>
          </a:extLst>
        </xdr:cNvPr>
        <xdr:cNvSpPr txBox="1"/>
      </xdr:nvSpPr>
      <xdr:spPr>
        <a:xfrm>
          <a:off x="6791325" y="1208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1549</xdr:row>
      <xdr:rowOff>151137</xdr:rowOff>
    </xdr:from>
    <xdr:ext cx="184731" cy="264560"/>
    <xdr:sp macro="" textlink="">
      <xdr:nvSpPr>
        <xdr:cNvPr id="5" name="PoljeZBesedilom 4">
          <a:extLst>
            <a:ext uri="{FF2B5EF4-FFF2-40B4-BE49-F238E27FC236}">
              <a16:creationId xmlns:a16="http://schemas.microsoft.com/office/drawing/2014/main" id="{9829278F-E225-444C-BBCB-04FEDA5D8A61}"/>
            </a:ext>
          </a:extLst>
        </xdr:cNvPr>
        <xdr:cNvSpPr txBox="1"/>
      </xdr:nvSpPr>
      <xdr:spPr>
        <a:xfrm>
          <a:off x="6791325" y="1208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1549</xdr:row>
      <xdr:rowOff>151137</xdr:rowOff>
    </xdr:from>
    <xdr:ext cx="184731" cy="264560"/>
    <xdr:sp macro="" textlink="">
      <xdr:nvSpPr>
        <xdr:cNvPr id="6" name="PoljeZBesedilom 2">
          <a:extLst>
            <a:ext uri="{FF2B5EF4-FFF2-40B4-BE49-F238E27FC236}">
              <a16:creationId xmlns:a16="http://schemas.microsoft.com/office/drawing/2014/main" id="{730D269A-7483-47FF-9975-655E2865DD8F}"/>
            </a:ext>
          </a:extLst>
        </xdr:cNvPr>
        <xdr:cNvSpPr txBox="1"/>
      </xdr:nvSpPr>
      <xdr:spPr>
        <a:xfrm>
          <a:off x="6791325" y="1208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1549</xdr:row>
      <xdr:rowOff>151137</xdr:rowOff>
    </xdr:from>
    <xdr:ext cx="184731" cy="264560"/>
    <xdr:sp macro="" textlink="">
      <xdr:nvSpPr>
        <xdr:cNvPr id="7" name="PoljeZBesedilom 6">
          <a:extLst>
            <a:ext uri="{FF2B5EF4-FFF2-40B4-BE49-F238E27FC236}">
              <a16:creationId xmlns:a16="http://schemas.microsoft.com/office/drawing/2014/main" id="{58AF6929-D4CA-4FF6-A0A0-0CFA6A72AF65}"/>
            </a:ext>
          </a:extLst>
        </xdr:cNvPr>
        <xdr:cNvSpPr txBox="1"/>
      </xdr:nvSpPr>
      <xdr:spPr>
        <a:xfrm>
          <a:off x="6791325" y="1208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0T10:43:00.599"/>
    </inkml:context>
    <inkml:brush xml:id="br0">
      <inkml:brushProperty name="width" value="0.05" units="cm"/>
      <inkml:brushProperty name="height" value="0.05" units="cm"/>
      <inkml:brushProperty name="color" value="#AE198D"/>
      <inkml:brushProperty name="inkEffects" value="galaxy"/>
      <inkml:brushProperty name="anchorX" value="119.93239"/>
      <inkml:brushProperty name="anchorY" value="-82.54028"/>
      <inkml:brushProperty name="scaleFactor" value="0.5"/>
    </inkml:brush>
    <inkml:brush xml:id="br1">
      <inkml:brushProperty name="width" value="0.05" units="cm"/>
      <inkml:brushProperty name="height" value="0.05" units="cm"/>
      <inkml:brushProperty name="color" value="#AE198D"/>
      <inkml:brushProperty name="inkEffects" value="galaxy"/>
      <inkml:brushProperty name="anchorX" value="690.46027"/>
      <inkml:brushProperty name="anchorY" value="481.90421"/>
      <inkml:brushProperty name="scaleFactor" value="0.5"/>
    </inkml:brush>
  </inkml:definitions>
  <inkml:trace contextRef="#ctx0" brushRef="#br0">21 0 24575,'0'0'0,"-3"0"0,-3 0 0</inkml:trace>
  <inkml:trace contextRef="#ctx0" brushRef="#br1" timeOffset="1">0 0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2-10T10:43:00.601"/>
    </inkml:context>
    <inkml:brush xml:id="br0">
      <inkml:brushProperty name="width" value="0.05" units="cm"/>
      <inkml:brushProperty name="height" value="0.05" units="cm"/>
      <inkml:brushProperty name="color" value="#AE198D"/>
      <inkml:brushProperty name="inkEffects" value="galaxy"/>
      <inkml:brushProperty name="anchorX" value="-2822.22217"/>
      <inkml:brushProperty name="anchorY" value="-2822.22217"/>
      <inkml:brushProperty name="scaleFactor" value="0.5"/>
    </inkml:brush>
    <inkml:brush xml:id="br1">
      <inkml:brushProperty name="width" value="0.05" units="cm"/>
      <inkml:brushProperty name="height" value="0.05" units="cm"/>
      <inkml:brushProperty name="color" value="#AE198D"/>
      <inkml:brushProperty name="inkEffects" value="galaxy"/>
      <inkml:brushProperty name="anchorX" value="-3392.24512"/>
      <inkml:brushProperty name="anchorY" value="-3386.66675"/>
      <inkml:brushProperty name="scaleFactor" value="0.5"/>
    </inkml:brush>
  </inkml:definitions>
  <inkml:trace contextRef="#ctx0" brushRef="#br0">1 0 24575,'0'0'0,"2"0"0,2 0 0</inkml:trace>
  <inkml:trace contextRef="#ctx0" brushRef="#br1" timeOffset="1">15 0 24575,'0'0'0,"5"0"0,2 0 0</inkml:trace>
</inkml:ink>
</file>

<file path=xl/persons/person.xml><?xml version="1.0" encoding="utf-8"?>
<personList xmlns="http://schemas.microsoft.com/office/spreadsheetml/2018/threadedcomments" xmlns:x="http://schemas.openxmlformats.org/spreadsheetml/2006/main">
  <person displayName="Gostujoči uporabniki" id="{C9EB7EE8-FA1E-4BCB-9AD4-363B97489D8F}" userId="S::urn:spo:tenantanon#a6cc90df-f580-49dc-903f-87af5a75338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952" dT="2026-01-27T11:49:06.83" personId="{C9EB7EE8-FA1E-4BCB-9AD4-363B97489D8F}" id="{AF190E93-2CE7-48A4-8080-F18F85AA5DEA}">
    <text>Oberčkal ni več zaposlen na BF. Prosim zamenjavo skrbništva. Nova skrbnica: Bojana Bogovič Matijašić</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imt.si/organizacijske-enote/infrastrukturna-organizacijska-enota" TargetMode="External"/><Relationship Id="rId299" Type="http://schemas.openxmlformats.org/officeDocument/2006/relationships/hyperlink" Target="https://www.fmf.uni-lj.si/sl/raziskave/raziskovalna-oprema/astronomski-teleskop/" TargetMode="External"/><Relationship Id="rId21" Type="http://schemas.openxmlformats.org/officeDocument/2006/relationships/hyperlink" Target="https://www.ki.si/odseki/d09-odsek-za-anorgansko-kemijo-in-tehnologijo/" TargetMode="External"/><Relationship Id="rId63" Type="http://schemas.openxmlformats.org/officeDocument/2006/relationships/hyperlink" Target="https://www.ki.si/odseki/d09-odsek-za-anorgansko-kemijo-in-tehnologijo/" TargetMode="External"/><Relationship Id="rId159" Type="http://schemas.openxmlformats.org/officeDocument/2006/relationships/hyperlink" Target="https://www.fs.uni-lj.si/research-equipment/merilna-in-racunalniska-oprema-za-specialna-razvojna-vrednotenja/" TargetMode="External"/><Relationship Id="rId170" Type="http://schemas.openxmlformats.org/officeDocument/2006/relationships/hyperlink" Target="https://www.fs.uni-lj.si/research-equipment/profilometer-opticni-3d/" TargetMode="External"/><Relationship Id="rId226" Type="http://schemas.openxmlformats.org/officeDocument/2006/relationships/hyperlink" Target="https://www.fs.uni-lj.si/research-equipment/ftir-spektroskopija-z-fourierjevo-transformacijo/" TargetMode="External"/><Relationship Id="rId268" Type="http://schemas.openxmlformats.org/officeDocument/2006/relationships/hyperlink" Target="https://www.fs.uni-lj.si/research-equipment/eksperimentalni-sistem-za-identifikacijo-vecosnega-vibracijskega-utrujanja-v-skoraj-realnem-casu/" TargetMode="External"/><Relationship Id="rId32" Type="http://schemas.openxmlformats.org/officeDocument/2006/relationships/hyperlink" Target="http://www.ki.si/index.php?id=704" TargetMode="External"/><Relationship Id="rId74" Type="http://schemas.openxmlformats.org/officeDocument/2006/relationships/hyperlink" Target="https://www.ki.si/o-institutu/raziskovalna-infrastruktura/" TargetMode="External"/><Relationship Id="rId128" Type="http://schemas.openxmlformats.org/officeDocument/2006/relationships/hyperlink" Target="https://www.vf.uni-lj.si/podrocje/raziskovalna-oprema" TargetMode="External"/><Relationship Id="rId5" Type="http://schemas.openxmlformats.org/officeDocument/2006/relationships/hyperlink" Target="https://www.ki.si/odseki/d12-odsek-za-sintezno-biologijo-in-imunologijo/oprema/" TargetMode="External"/><Relationship Id="rId181" Type="http://schemas.openxmlformats.org/officeDocument/2006/relationships/hyperlink" Target="https://www.fs.uni-lj.si/research-equipment/xrd-system-za-merjenje-zaostalih-napetosti-in-zaostalega-avstenita/" TargetMode="External"/><Relationship Id="rId237" Type="http://schemas.openxmlformats.org/officeDocument/2006/relationships/hyperlink" Target="https://www.fs.uni-lj.si/research-equipment/sistem-za-tribolosko-in-nanomehansko-karakterizacijo-mejnih-povrsinskih-mazalnih-filmov-v-sirokem-obmocju-mehanskih-in-temperaturnih-obremenitev/" TargetMode="External"/><Relationship Id="rId279" Type="http://schemas.openxmlformats.org/officeDocument/2006/relationships/hyperlink" Target="https://www.fs.uni-lj.si/research-equipment/sistem-za-analizo-elektrokemijskih-celic-in-razvoj-naprednih-opazovalecev-stanj-celic/" TargetMode="External"/><Relationship Id="rId43" Type="http://schemas.openxmlformats.org/officeDocument/2006/relationships/hyperlink" Target="http://www.ki.si/" TargetMode="External"/><Relationship Id="rId139" Type="http://schemas.openxmlformats.org/officeDocument/2006/relationships/hyperlink" Target="https://www.vf.uni-lj.si/podrocje/raziskovalna-oprema" TargetMode="External"/><Relationship Id="rId290" Type="http://schemas.openxmlformats.org/officeDocument/2006/relationships/hyperlink" Target="http://www.fgg.uni-lj.si/" TargetMode="External"/><Relationship Id="rId304" Type="http://schemas.openxmlformats.org/officeDocument/2006/relationships/hyperlink" Target="http://www.ntf.uni-lj.si/ntf/raziskovanje/raziskovalno-delo/raziskovalna-oprema/" TargetMode="External"/><Relationship Id="rId85" Type="http://schemas.openxmlformats.org/officeDocument/2006/relationships/hyperlink" Target="http://www.nib.si/infrastruktura/infrastrukturni-center-planta" TargetMode="External"/><Relationship Id="rId150" Type="http://schemas.openxmlformats.org/officeDocument/2006/relationships/hyperlink" Target="https://www.fs.uni-lj.si/research-equipment/sistem-za-vizualno-karakterizacijo-obdelovalnih-procesov-in-parametrov/" TargetMode="External"/><Relationship Id="rId192" Type="http://schemas.openxmlformats.org/officeDocument/2006/relationships/hyperlink" Target="https://www.fs.uni-lj.si/research-equipment/diagnosticna-oprema-za-hidravlicno-olje/" TargetMode="External"/><Relationship Id="rId206" Type="http://schemas.openxmlformats.org/officeDocument/2006/relationships/hyperlink" Target="https://www.fs.uni-lj.si/research-equipment/laserski-sistem-za-raziskave-dielektricnega-preboja-v-vodi/" TargetMode="External"/><Relationship Id="rId248" Type="http://schemas.openxmlformats.org/officeDocument/2006/relationships/hyperlink" Target="https://www.fs.uni-lj.si/research-equipment/napredni-testni-sistem-gorivnih-celic/" TargetMode="External"/><Relationship Id="rId12" Type="http://schemas.openxmlformats.org/officeDocument/2006/relationships/hyperlink" Target="https://www.ki.si/index.php?id=704" TargetMode="External"/><Relationship Id="rId108" Type="http://schemas.openxmlformats.org/officeDocument/2006/relationships/hyperlink" Target="https://www.nib.si/infrastruktura/raziskovalna-oprema" TargetMode="External"/><Relationship Id="rId315" Type="http://schemas.openxmlformats.org/officeDocument/2006/relationships/vmlDrawing" Target="../drawings/vmlDrawing1.vml"/><Relationship Id="rId54" Type="http://schemas.openxmlformats.org/officeDocument/2006/relationships/hyperlink" Target="https://www.ki.si/odseki/d04-odsek-za-analizno-kemijo/" TargetMode="External"/><Relationship Id="rId96" Type="http://schemas.openxmlformats.org/officeDocument/2006/relationships/hyperlink" Target="http://www.nib.si/infrastruktura/infrastrukturni-center-planta" TargetMode="External"/><Relationship Id="rId161" Type="http://schemas.openxmlformats.org/officeDocument/2006/relationships/hyperlink" Target="https://www.fs.uni-lj.si/research-equipment/laserska-izvora-z-opremo/" TargetMode="External"/><Relationship Id="rId217" Type="http://schemas.openxmlformats.org/officeDocument/2006/relationships/hyperlink" Target="https://www.fs.uni-lj.si/research-equipment/modulna-robotizirana-montazna-linija/" TargetMode="External"/><Relationship Id="rId259" Type="http://schemas.openxmlformats.org/officeDocument/2006/relationships/hyperlink" Target="https://www.fs.uni-lj.si/research-equipment/delovna-postaja-za-obdelavo-steklenih-opticnih-komponent/" TargetMode="External"/><Relationship Id="rId23" Type="http://schemas.openxmlformats.org/officeDocument/2006/relationships/hyperlink" Target="https://www.ki.si/odseki/d07-odsek-za-polimerno-kemijo-in-tehnologijo/" TargetMode="External"/><Relationship Id="rId119" Type="http://schemas.openxmlformats.org/officeDocument/2006/relationships/hyperlink" Target="https://www.imt.si/organizacijske-enote/infrastrukturna-organizacijska-enota" TargetMode="External"/><Relationship Id="rId270" Type="http://schemas.openxmlformats.org/officeDocument/2006/relationships/hyperlink" Target="https://www.fs.uni-lj.si/research-equipment/podatkovna-baza-za-simulacijo-mikrostruktur-aluminijevih-zlitin-in-jekel/" TargetMode="External"/><Relationship Id="rId65" Type="http://schemas.openxmlformats.org/officeDocument/2006/relationships/hyperlink" Target="https://www.ki.si/odseki/d13-odsek-za-katalizo-in-reakcijsko-inzenirstvo/oprema-1/" TargetMode="External"/><Relationship Id="rId130" Type="http://schemas.openxmlformats.org/officeDocument/2006/relationships/hyperlink" Target="https://www.vf.uni-lj.si/podrocje/raziskovalna-oprema" TargetMode="External"/><Relationship Id="rId172" Type="http://schemas.openxmlformats.org/officeDocument/2006/relationships/hyperlink" Target="https://www.fs.uni-lj.si/research-equipment/oprema-za-nadzor-in-procesiranja-aktivnih-opticnih-vlaken-z-ohranjanjem-polarizacije/" TargetMode="External"/><Relationship Id="rId228" Type="http://schemas.openxmlformats.org/officeDocument/2006/relationships/hyperlink" Target="https://www.fs.uni-lj.si/research-equipment/bmf-precision-inc-bmf-microarch-s240-10-micron-3d-printer-stereolitografski-dlp-3d-tiskalnik-z-locljivostjo-10-um-in-delovnim-obmocjem-100-x-100-x-75-mm/" TargetMode="External"/><Relationship Id="rId13" Type="http://schemas.openxmlformats.org/officeDocument/2006/relationships/hyperlink" Target="https://www.ki.si/odseki/d10-odsek-za-kemijo-materialov/razvoj-premazov/oprema/" TargetMode="External"/><Relationship Id="rId109" Type="http://schemas.openxmlformats.org/officeDocument/2006/relationships/hyperlink" Target="https://www.nib.si/mbp/sl/oprema-v-laboratoriju/" TargetMode="External"/><Relationship Id="rId260" Type="http://schemas.openxmlformats.org/officeDocument/2006/relationships/hyperlink" Target="https://www.fs.uni-lj.si/research-equipment/raziskovalna-oprema-za-diagnosticiranje-hidravlicnih-komponent-in-sistemov/" TargetMode="External"/><Relationship Id="rId281" Type="http://schemas.openxmlformats.org/officeDocument/2006/relationships/hyperlink" Target="http://www3.fgg.uni-lj.si/" TargetMode="External"/><Relationship Id="rId316" Type="http://schemas.openxmlformats.org/officeDocument/2006/relationships/comments" Target="../comments1.xml"/><Relationship Id="rId34" Type="http://schemas.openxmlformats.org/officeDocument/2006/relationships/hyperlink" Target="https://www.ki.si/odseki/d10-odsek-za-kemijo-materialov/elektrokataliza/oprema/" TargetMode="External"/><Relationship Id="rId55" Type="http://schemas.openxmlformats.org/officeDocument/2006/relationships/hyperlink" Target="https://www.ki.si/odseki/d04-odsek-za-analizno-kemijo/" TargetMode="External"/><Relationship Id="rId76" Type="http://schemas.openxmlformats.org/officeDocument/2006/relationships/hyperlink" Target="https://www.ki.si/odseki/d12-odsek-za-sintezno-biologijo-in-imunologijo/oprema/" TargetMode="External"/><Relationship Id="rId97" Type="http://schemas.openxmlformats.org/officeDocument/2006/relationships/hyperlink" Target="http://www.nib.si/infrastruktura/infrastrukturni-center-planta" TargetMode="External"/><Relationship Id="rId120" Type="http://schemas.openxmlformats.org/officeDocument/2006/relationships/hyperlink" Target="https://www.kis.si/Cenik_storitev_KIS_1/" TargetMode="External"/><Relationship Id="rId141" Type="http://schemas.openxmlformats.org/officeDocument/2006/relationships/hyperlink" Target="https://www.vf.uni-lj.si/podrocje/raziskovalna-oprema" TargetMode="External"/><Relationship Id="rId7" Type="http://schemas.openxmlformats.org/officeDocument/2006/relationships/hyperlink" Target="https://www.ki.si/odseki/d12-odsek-za-sintezno-biologijo-in-imunologijo/oprema/" TargetMode="External"/><Relationship Id="rId162" Type="http://schemas.openxmlformats.org/officeDocument/2006/relationships/hyperlink" Target="https://www.fs.uni-lj.si/research-equipment/merilna-oprema-za-merjenje-temparaturnih-polj-termovizijska-kamera/" TargetMode="External"/><Relationship Id="rId183" Type="http://schemas.openxmlformats.org/officeDocument/2006/relationships/hyperlink" Target="https://www.fs.uni-lj.si/research-equipment/nadgradnja-mts-100-kn-sistema-z-enoosnim-25-kn-servo-pulzirnim-preskusevaliscem/" TargetMode="External"/><Relationship Id="rId218" Type="http://schemas.openxmlformats.org/officeDocument/2006/relationships/hyperlink" Target="https://www.fs.uni-lj.si/research-equipment/streznik-supermicro-sys-1029tp-dtr/" TargetMode="External"/><Relationship Id="rId239" Type="http://schemas.openxmlformats.org/officeDocument/2006/relationships/hyperlink" Target="https://www.fs.uni-lj.si/research-equipment/univerzalna-naprava-za-mehansko-preizkusanje-materialov-in-nosilnosti-strukturnih-elementov/" TargetMode="External"/><Relationship Id="rId250" Type="http://schemas.openxmlformats.org/officeDocument/2006/relationships/hyperlink" Target="https://www.fs.uni-lj.si/research-equipment/naprava-za-plazemsko-elektropolitsko-poliranje/" TargetMode="External"/><Relationship Id="rId271" Type="http://schemas.openxmlformats.org/officeDocument/2006/relationships/hyperlink" Target="https://www.fs.uni-lj.si/research-equipment/studija-interakcije-med-clovekom-in-robotom/" TargetMode="External"/><Relationship Id="rId292" Type="http://schemas.openxmlformats.org/officeDocument/2006/relationships/hyperlink" Target="http://lmk.si/raziskave/merilna-oprema-laboratorija/" TargetMode="External"/><Relationship Id="rId306" Type="http://schemas.openxmlformats.org/officeDocument/2006/relationships/hyperlink" Target="http://www.ntf.uni-lj.si/ntf/raziskovanje/raziskovalno-delo/raziskovalna-oprema/" TargetMode="External"/><Relationship Id="rId24" Type="http://schemas.openxmlformats.org/officeDocument/2006/relationships/hyperlink" Target="https://www.ki.si/odseki/d01-teoreticni-odsek/azmanov-racunski-center/" TargetMode="External"/><Relationship Id="rId45" Type="http://schemas.openxmlformats.org/officeDocument/2006/relationships/hyperlink" Target="http://www.ki.si/" TargetMode="External"/><Relationship Id="rId66" Type="http://schemas.openxmlformats.org/officeDocument/2006/relationships/hyperlink" Target="https://www.ki.si/o-institutu/raziskovalna-infrastruktura/" TargetMode="External"/><Relationship Id="rId87" Type="http://schemas.openxmlformats.org/officeDocument/2006/relationships/hyperlink" Target="http://www.nib.si/infrastruktura/infrastrukturni-center-planta" TargetMode="External"/><Relationship Id="rId110" Type="http://schemas.openxmlformats.org/officeDocument/2006/relationships/hyperlink" Target="https://www.ijs.si/ijsw/Znotraj%20hi%C5%A1e/Desno?action=AttachFile&amp;do=get&amp;target=ARIS_Evidenca_opreme_2024.xlsx" TargetMode="External"/><Relationship Id="rId131" Type="http://schemas.openxmlformats.org/officeDocument/2006/relationships/hyperlink" Target="https://www.vf.uni-lj.si/podrocje/raziskovalna-oprema" TargetMode="External"/><Relationship Id="rId152" Type="http://schemas.openxmlformats.org/officeDocument/2006/relationships/hyperlink" Target="https://www.fs.uni-lj.si/research-equipment/laserski-izvori-z-opremo/" TargetMode="External"/><Relationship Id="rId173" Type="http://schemas.openxmlformats.org/officeDocument/2006/relationships/hyperlink" Target="https://www.fs.uni-lj.si/research-equipment/laserski-sistemi-in-merilni-pribor/" TargetMode="External"/><Relationship Id="rId194" Type="http://schemas.openxmlformats.org/officeDocument/2006/relationships/hyperlink" Target="https://www.fs.uni-lj.si/research-equipment/preizkusevalisce-virtual/" TargetMode="External"/><Relationship Id="rId208" Type="http://schemas.openxmlformats.org/officeDocument/2006/relationships/hyperlink" Target="https://www.fs.uni-lj.si/research-equipment/sistem-za-3d-tisk-s-selektivnim-laserskim-pretaljevanjem-kovinskega-prahu/" TargetMode="External"/><Relationship Id="rId229" Type="http://schemas.openxmlformats.org/officeDocument/2006/relationships/hyperlink" Target="https://www.fs.uni-lj.si/research-equipment/oprema-za-raziskave-pametnih-3d-natisnjenih-vibracijsko-in-temperaturno-obremenjenih-struktur/" TargetMode="External"/><Relationship Id="rId240" Type="http://schemas.openxmlformats.org/officeDocument/2006/relationships/hyperlink" Target="https://www.fs.uni-lj.si/research-equipment/sistem-za-termicno-karakterizacijo-multifunkcionalnih-energijskih-materialov/" TargetMode="External"/><Relationship Id="rId261" Type="http://schemas.openxmlformats.org/officeDocument/2006/relationships/hyperlink" Target="https://www.fs.uni-lj.si/research-equipment/visokonatancni-6-osni-laserski-merilni-sistem-za-umerjanje-in-diagnostiko-obdelovalnih-strojev/" TargetMode="External"/><Relationship Id="rId14" Type="http://schemas.openxmlformats.org/officeDocument/2006/relationships/hyperlink" Target="https://www.ki.si/odseki/d10-odsek-za-kemijo-materialov/" TargetMode="External"/><Relationship Id="rId35" Type="http://schemas.openxmlformats.org/officeDocument/2006/relationships/hyperlink" Target="https://www.ki.si/o-institutu/raziskovalna-infrastruktura/" TargetMode="External"/><Relationship Id="rId56" Type="http://schemas.openxmlformats.org/officeDocument/2006/relationships/hyperlink" Target="https://www.nanion.de/en/products/orbit-mini.html" TargetMode="External"/><Relationship Id="rId77" Type="http://schemas.openxmlformats.org/officeDocument/2006/relationships/hyperlink" Target="https://www.ki.si/odseki/d12-odsek-za-sintezno-biologijo-in-imunologijo/oprema/" TargetMode="External"/><Relationship Id="rId100" Type="http://schemas.openxmlformats.org/officeDocument/2006/relationships/hyperlink" Target="http://www.nib.si/infrastruktura/infrastrukturni-center-planta" TargetMode="External"/><Relationship Id="rId282" Type="http://schemas.openxmlformats.org/officeDocument/2006/relationships/hyperlink" Target="http://www3.fgg.uni-lj.si/" TargetMode="External"/><Relationship Id="rId317" Type="http://schemas.microsoft.com/office/2017/10/relationships/threadedComment" Target="../threadedComments/threadedComment1.xml"/><Relationship Id="rId8" Type="http://schemas.openxmlformats.org/officeDocument/2006/relationships/hyperlink" Target="https://www.ki.si/odseki/d12-odsek-za-sintezno-biologijo-in-imunologijo/oprema/" TargetMode="External"/><Relationship Id="rId98" Type="http://schemas.openxmlformats.org/officeDocument/2006/relationships/hyperlink" Target="http://www.nib.si/infrastruktura/infrastrukturni-center-planta" TargetMode="External"/><Relationship Id="rId121" Type="http://schemas.openxmlformats.org/officeDocument/2006/relationships/hyperlink" Target="https://www.kis.si/Cenik_storitev_KIS_1/" TargetMode="External"/><Relationship Id="rId142" Type="http://schemas.openxmlformats.org/officeDocument/2006/relationships/hyperlink" Target="https://www.vf.uni-lj.si/podrocje/raziskovalna-oprema" TargetMode="External"/><Relationship Id="rId163" Type="http://schemas.openxmlformats.org/officeDocument/2006/relationships/hyperlink" Target="https://www.fs.uni-lj.si/research-equipment/tlacni-senzor-s-procesno-enoto/" TargetMode="External"/><Relationship Id="rId184" Type="http://schemas.openxmlformats.org/officeDocument/2006/relationships/hyperlink" Target="https://www.fs.uni-lj.si/research-equipment/mikroskop-na-atomsko-silo-atomic-force-microscope-afm-z-moznostjo-kvantitativne-analize-mehanskih-lastnosti-inzenirskih-triboloskih-povrsin-in-mejnih-filmov/" TargetMode="External"/><Relationship Id="rId219" Type="http://schemas.openxmlformats.org/officeDocument/2006/relationships/hyperlink" Target="https://www.fs.uni-lj.si/research-equipment/naprava-za-testiranje-baterij/" TargetMode="External"/><Relationship Id="rId230" Type="http://schemas.openxmlformats.org/officeDocument/2006/relationships/hyperlink" Target="https://www.fs.uni-lj.si/research-equipment/hitrotekoca-video-kamera/" TargetMode="External"/><Relationship Id="rId251" Type="http://schemas.openxmlformats.org/officeDocument/2006/relationships/hyperlink" Target="https://www.fs.uni-lj.si/research-equipment/oprema-za-robotski-strojni-vid-pickit-edu-hd-kit/" TargetMode="External"/><Relationship Id="rId25" Type="http://schemas.openxmlformats.org/officeDocument/2006/relationships/hyperlink" Target="https://www.ki.si/odseki/d01-teoreticni-odsek/azmanov-racunski-center/" TargetMode="External"/><Relationship Id="rId46" Type="http://schemas.openxmlformats.org/officeDocument/2006/relationships/hyperlink" Target="http://www.ki.si/" TargetMode="External"/><Relationship Id="rId67" Type="http://schemas.openxmlformats.org/officeDocument/2006/relationships/hyperlink" Target="https://www.ki.si/odseki/d13-odsek-za-katalizo-in-reakcijsko-inzenirstvo/oprema-1/" TargetMode="External"/><Relationship Id="rId272" Type="http://schemas.openxmlformats.org/officeDocument/2006/relationships/hyperlink" Target="https://www.fs.uni-lj.si/research-equipment/naprava-za-zajem-akusticne-emisije-s-senzorji/" TargetMode="External"/><Relationship Id="rId293" Type="http://schemas.openxmlformats.org/officeDocument/2006/relationships/hyperlink" Target="https://lmse.fe.uni-lj.si/activities/arrs.shtml" TargetMode="External"/><Relationship Id="rId307" Type="http://schemas.openxmlformats.org/officeDocument/2006/relationships/hyperlink" Target="http://www.ntf.uni-lj.si/ntf/raziskovanje/raziskovalno-delo/raziskovalna-oprema/" TargetMode="External"/><Relationship Id="rId88" Type="http://schemas.openxmlformats.org/officeDocument/2006/relationships/hyperlink" Target="http://www.nib.si/infrastruktura/infrastrukturni-center-planta" TargetMode="External"/><Relationship Id="rId111" Type="http://schemas.openxmlformats.org/officeDocument/2006/relationships/hyperlink" Target="https://www.imt.si/organizacijske-enote/infrastrukturna-organizacijska-enota" TargetMode="External"/><Relationship Id="rId132" Type="http://schemas.openxmlformats.org/officeDocument/2006/relationships/hyperlink" Target="https://www.vf.uni-lj.si/podrocje/raziskovalna-oprema" TargetMode="External"/><Relationship Id="rId153" Type="http://schemas.openxmlformats.org/officeDocument/2006/relationships/hyperlink" Target="https://www.fs.uni-lj.si/research-equipment/naprava-za-analizo-degredacije-biolosko-razgradljivih-olj/" TargetMode="External"/><Relationship Id="rId174" Type="http://schemas.openxmlformats.org/officeDocument/2006/relationships/hyperlink" Target="https://www.fs.uni-lj.si/research-equipment/pems-sistem/" TargetMode="External"/><Relationship Id="rId195" Type="http://schemas.openxmlformats.org/officeDocument/2006/relationships/hyperlink" Target="https://www.fs.uni-lj.si/research-equipment/kibernetsko-fizicni-obdelovalni-sistem/" TargetMode="External"/><Relationship Id="rId209" Type="http://schemas.openxmlformats.org/officeDocument/2006/relationships/hyperlink" Target="https://www.fs.uni-lj.si/research-equipment/sistem-za-raziskave-in-analizo-nir-in-swir-vlakenskih-laserjev/" TargetMode="External"/><Relationship Id="rId220" Type="http://schemas.openxmlformats.org/officeDocument/2006/relationships/hyperlink" Target="https://www.fs.uni-lj.si/research-equipment/laserski-sistem-z-velikim-razponom-repeticije-ultrakratkih-bliskov-s-spremenljivo-dolzino-za-raziskave-v-optodinamiki/" TargetMode="External"/><Relationship Id="rId241" Type="http://schemas.openxmlformats.org/officeDocument/2006/relationships/hyperlink" Target="https://www.fs.uni-lj.si/research-equipment/sistem-za-ultra-hitro-opazovanje-procesov/" TargetMode="External"/><Relationship Id="rId15" Type="http://schemas.openxmlformats.org/officeDocument/2006/relationships/hyperlink" Target="https://www.ki.si/odseki/d11-odsek-za-molekularno-biologijo-in-nanobiotehnologijo/oprema/" TargetMode="External"/><Relationship Id="rId36" Type="http://schemas.openxmlformats.org/officeDocument/2006/relationships/hyperlink" Target="https://www.ki.si/o-institutu/raziskovalna-infrastruktura/" TargetMode="External"/><Relationship Id="rId57" Type="http://schemas.openxmlformats.org/officeDocument/2006/relationships/hyperlink" Target="https://www.ki.si/" TargetMode="External"/><Relationship Id="rId262" Type="http://schemas.openxmlformats.org/officeDocument/2006/relationships/hyperlink" Target="https://www.fs.uni-lj.si/research-equipment/visokoresolucijski-sistem-analize-povrsin-za-izboljsan-prenos-toplote/" TargetMode="External"/><Relationship Id="rId283" Type="http://schemas.openxmlformats.org/officeDocument/2006/relationships/hyperlink" Target="http://www3.fgg.uni-lj.si/" TargetMode="External"/><Relationship Id="rId78" Type="http://schemas.openxmlformats.org/officeDocument/2006/relationships/hyperlink" Target="https://www.ki.si/odseki/d10-odsek-za-kemijo-materialov/" TargetMode="External"/><Relationship Id="rId99" Type="http://schemas.openxmlformats.org/officeDocument/2006/relationships/hyperlink" Target="http://www.nib.si/infrastruktura/infrastrukturni-center-planta" TargetMode="External"/><Relationship Id="rId101" Type="http://schemas.openxmlformats.org/officeDocument/2006/relationships/hyperlink" Target="http://www.nib.si/infrastruktura/infrastrukturni-center-planta" TargetMode="External"/><Relationship Id="rId122" Type="http://schemas.openxmlformats.org/officeDocument/2006/relationships/hyperlink" Target="https://www.kis.si/Cenik_storitev_KIS_1/" TargetMode="External"/><Relationship Id="rId143" Type="http://schemas.openxmlformats.org/officeDocument/2006/relationships/hyperlink" Target="https://www.vf.uni-lj.si/podrocje/raziskovalna-oprema" TargetMode="External"/><Relationship Id="rId164" Type="http://schemas.openxmlformats.org/officeDocument/2006/relationships/hyperlink" Target="https://www.fs.uni-lj.si/research-equipment/sistem-za-refunkcionalizacijo-konstrukcijskih-polimerov/" TargetMode="External"/><Relationship Id="rId185" Type="http://schemas.openxmlformats.org/officeDocument/2006/relationships/hyperlink" Target="https://www.fs.uni-lj.si/research-equipment/modularni-raziskovalni-hladilni-sistem/" TargetMode="External"/><Relationship Id="rId9" Type="http://schemas.openxmlformats.org/officeDocument/2006/relationships/hyperlink" Target="https://www.ki.si/index.php?id=704" TargetMode="External"/><Relationship Id="rId210" Type="http://schemas.openxmlformats.org/officeDocument/2006/relationships/hyperlink" Target="https://www.fs.uni-lj.si/research-equipment/hitra-termokamera/" TargetMode="External"/><Relationship Id="rId26" Type="http://schemas.openxmlformats.org/officeDocument/2006/relationships/hyperlink" Target="https://www.ki.si/odseki/d12-odsek-za-sintezno-biologijo-in-imunologijo/oprema/" TargetMode="External"/><Relationship Id="rId231" Type="http://schemas.openxmlformats.org/officeDocument/2006/relationships/hyperlink" Target="https://www.fs.uni-lj.si/research-equipment/laboratorijska-naprava-smart-viscometer/" TargetMode="External"/><Relationship Id="rId252" Type="http://schemas.openxmlformats.org/officeDocument/2006/relationships/hyperlink" Target="https://www.fs.uni-lj.si/research-equipment/streznik-supermicro-superserver-sys-241e/" TargetMode="External"/><Relationship Id="rId273" Type="http://schemas.openxmlformats.org/officeDocument/2006/relationships/hyperlink" Target="https://www.fs.uni-lj.si/research-equipment/mikro-elektroerozijski-obdelovalni-sistem/" TargetMode="External"/><Relationship Id="rId294" Type="http://schemas.openxmlformats.org/officeDocument/2006/relationships/hyperlink" Target="http://lbk.fe.uni-lj.si/ic/sl/oprema" TargetMode="External"/><Relationship Id="rId308" Type="http://schemas.openxmlformats.org/officeDocument/2006/relationships/hyperlink" Target="http://www.ntf.uni-lj.si/ntf/raziskovanje/raziskovalno-delo/raziskovalna-oprema/" TargetMode="External"/><Relationship Id="rId47" Type="http://schemas.openxmlformats.org/officeDocument/2006/relationships/hyperlink" Target="http://www.ki.si/" TargetMode="External"/><Relationship Id="rId68" Type="http://schemas.openxmlformats.org/officeDocument/2006/relationships/hyperlink" Target="https://www.ki.si/odseki/d11-odsek-za-molekularno-biologijo-in-nanobiotehnologijo/" TargetMode="External"/><Relationship Id="rId89" Type="http://schemas.openxmlformats.org/officeDocument/2006/relationships/hyperlink" Target="http://www.nib.si/infrastruktura/infrastrukturni-center-planta" TargetMode="External"/><Relationship Id="rId112" Type="http://schemas.openxmlformats.org/officeDocument/2006/relationships/hyperlink" Target="https://www.imt.si/organizacijske-enote/infrastrukturna-organizacijska-enota" TargetMode="External"/><Relationship Id="rId133" Type="http://schemas.openxmlformats.org/officeDocument/2006/relationships/hyperlink" Target="https://www.vf.uni-lj.si/podrocje/raziskovalna-oprema" TargetMode="External"/><Relationship Id="rId154" Type="http://schemas.openxmlformats.org/officeDocument/2006/relationships/hyperlink" Target="https://www.fs.uni-lj.si/research-equipment/sistem-za-analizo-mikrodeformacij-submikronskih-vlaken-pri-termomehanskem-obremenjevanju-s-pulznim-laserjem/" TargetMode="External"/><Relationship Id="rId175" Type="http://schemas.openxmlformats.org/officeDocument/2006/relationships/hyperlink" Target="https://www.fs.uni-lj.si/research-equipment/3d-tiskalnik-projet-3510-sd/" TargetMode="External"/><Relationship Id="rId196" Type="http://schemas.openxmlformats.org/officeDocument/2006/relationships/hyperlink" Target="https://www.fs.uni-lj.si/research-equipment/polirni-stroj-ecoflow-80-afc/" TargetMode="External"/><Relationship Id="rId200" Type="http://schemas.openxmlformats.org/officeDocument/2006/relationships/hyperlink" Target="https://www.fs.uni-lj.si/research-equipment/modularni-raziskovalni-sistem-za-analizo-mikrofluidnih-toplotnih-stikal/" TargetMode="External"/><Relationship Id="rId16" Type="http://schemas.openxmlformats.org/officeDocument/2006/relationships/hyperlink" Target="https://www.ki.si/odseki/d04-odsek-za-analizno-kemijo/l06-laboratorij-za-prehrambeno-kemijo/oprema/" TargetMode="External"/><Relationship Id="rId221" Type="http://schemas.openxmlformats.org/officeDocument/2006/relationships/hyperlink" Target="https://www.fs.uni-lj.si/research-equipment/ramanski-spektrometer-z-opticnim-mikroskopom/" TargetMode="External"/><Relationship Id="rId242" Type="http://schemas.openxmlformats.org/officeDocument/2006/relationships/hyperlink" Target="https://www.fs.uni-lj.si/research-equipment/visoko-kvalitetni-merilni-instrumentalni-sistem-za-zajem-podatkov-testiranje-in-kontrolo-fizicnih-fenomenov-proizvodnih-procesov-za-njihovo-zeleno-preobrazbo-in-izboljsanje-delovnega-okolja/" TargetMode="External"/><Relationship Id="rId263" Type="http://schemas.openxmlformats.org/officeDocument/2006/relationships/hyperlink" Target="https://www.fs.uni-lj.si/research-equipment/robot-arm-franka-research-3-mbs-rob-33/" TargetMode="External"/><Relationship Id="rId284" Type="http://schemas.openxmlformats.org/officeDocument/2006/relationships/hyperlink" Target="http://www3.fgg.uni-lj.si/" TargetMode="External"/><Relationship Id="rId37" Type="http://schemas.openxmlformats.org/officeDocument/2006/relationships/hyperlink" Target="https://www.ki.si/o-institutu/raziskovalna-infrastruktura/" TargetMode="External"/><Relationship Id="rId58" Type="http://schemas.openxmlformats.org/officeDocument/2006/relationships/hyperlink" Target="http://www.ki.si/" TargetMode="External"/><Relationship Id="rId79" Type="http://schemas.openxmlformats.org/officeDocument/2006/relationships/hyperlink" Target="http://www.nib.si/infrastruktura/infrastrukturni-center-planta" TargetMode="External"/><Relationship Id="rId102" Type="http://schemas.openxmlformats.org/officeDocument/2006/relationships/hyperlink" Target="http://www.nib.si/infrastruktura/infrastrukturni-center-planta" TargetMode="External"/><Relationship Id="rId123" Type="http://schemas.openxmlformats.org/officeDocument/2006/relationships/hyperlink" Target="https://www.kis.si/Cenik_storitev_KIS_1/" TargetMode="External"/><Relationship Id="rId144" Type="http://schemas.openxmlformats.org/officeDocument/2006/relationships/hyperlink" Target="https://www.fsp.uni-lj.si/raziskovanje/projekti/raziskovalna-oprema/" TargetMode="External"/><Relationship Id="rId90" Type="http://schemas.openxmlformats.org/officeDocument/2006/relationships/hyperlink" Target="http://www.nib.si/images/stories/datoteke2/Delovanje_centra/arrs-ri-evidenca-opreme-105-nib.pdf" TargetMode="External"/><Relationship Id="rId165" Type="http://schemas.openxmlformats.org/officeDocument/2006/relationships/hyperlink" Target="https://www.fs.uni-lj.si/research-equipment/naprava-za-izvajanje-prilagojenih-triboloskih-testov/" TargetMode="External"/><Relationship Id="rId186" Type="http://schemas.openxmlformats.org/officeDocument/2006/relationships/hyperlink" Target="https://www.fs.uni-lj.si/research-equipment/stereo-vizualizacijski-sistem-za-analizo-visokofrekvencnih-pojavov-s-podrocja-dinamike-tekocin/" TargetMode="External"/><Relationship Id="rId211" Type="http://schemas.openxmlformats.org/officeDocument/2006/relationships/hyperlink" Target="https://www.fs.uni-lj.si/research-equipment/staticno-in-dinamicno-preizkusevalisce-step-engineering-ud08/" TargetMode="External"/><Relationship Id="rId232" Type="http://schemas.openxmlformats.org/officeDocument/2006/relationships/hyperlink" Target="https://www.fs.uni-lj.si/research-equipment/profilometer-kontaktni-merilnik-hrapavosti/" TargetMode="External"/><Relationship Id="rId253" Type="http://schemas.openxmlformats.org/officeDocument/2006/relationships/hyperlink" Target="https://www.fs.uni-lj.si/research-equipment/raziskovalno-razvojni-sistem-za-uporovno-varjenje/" TargetMode="External"/><Relationship Id="rId274" Type="http://schemas.openxmlformats.org/officeDocument/2006/relationships/hyperlink" Target="https://www.fs.uni-lj.si/research-equipment/komora-s-termografsko-kamero-za-natancno-aktivno-kontrolo-klimatskih-pogojev-pri-testiranju-polimernih-in-kompozitnih-zobnikov/" TargetMode="External"/><Relationship Id="rId295" Type="http://schemas.openxmlformats.org/officeDocument/2006/relationships/hyperlink" Target="https://www.fmf.uni-lj.si/sl/raziskave/raziskovalna-oprema/analizo-povrsin-in-tankih-plasti/" TargetMode="External"/><Relationship Id="rId309" Type="http://schemas.openxmlformats.org/officeDocument/2006/relationships/hyperlink" Target="http://www.ntf.uni-lj.si/ntf/raziskovanje/raziskovalno-delo/raziskovalna-oprema/" TargetMode="External"/><Relationship Id="rId27" Type="http://schemas.openxmlformats.org/officeDocument/2006/relationships/hyperlink" Target="https://www.ki.si/odseki/d12-odsek-za-sintezno-biologijo-in-imunologijo/oprema/" TargetMode="External"/><Relationship Id="rId48" Type="http://schemas.openxmlformats.org/officeDocument/2006/relationships/hyperlink" Target="http://www.cmm.ki.si/vrana/" TargetMode="External"/><Relationship Id="rId69" Type="http://schemas.openxmlformats.org/officeDocument/2006/relationships/hyperlink" Target="https://www.ki.si/o-institutu/raziskovalna-infrastruktura/" TargetMode="External"/><Relationship Id="rId113" Type="http://schemas.openxmlformats.org/officeDocument/2006/relationships/hyperlink" Target="https://www.imt.si/organizacijske-enote/infrastrukturna-organizacijska-enota" TargetMode="External"/><Relationship Id="rId134" Type="http://schemas.openxmlformats.org/officeDocument/2006/relationships/hyperlink" Target="https://www.vf.uni-lj.si/podrocje/raziskovalna-oprema" TargetMode="External"/><Relationship Id="rId80" Type="http://schemas.openxmlformats.org/officeDocument/2006/relationships/hyperlink" Target="http://www.nib.si/infrastruktura/infrastrukturni-center-planta" TargetMode="External"/><Relationship Id="rId155" Type="http://schemas.openxmlformats.org/officeDocument/2006/relationships/hyperlink" Target="https://www.fs.uni-lj.si/research-equipment/skenirna-naprava-cyclom-s-tipali/" TargetMode="External"/><Relationship Id="rId176" Type="http://schemas.openxmlformats.org/officeDocument/2006/relationships/hyperlink" Target="https://www.fs.uni-lj.si/research-equipment/sistem-za-analizo-hitrih-dogodkov-pri-prenosu-toplote-in-snovi-v-infrardecem-spektru/" TargetMode="External"/><Relationship Id="rId197" Type="http://schemas.openxmlformats.org/officeDocument/2006/relationships/hyperlink" Target="https://www.fs.uni-lj.si/research-equipment/elektrodinamicni-stresalnik-s-kontrolerjem-za-nadzor-ne-gaussovih-processov/" TargetMode="External"/><Relationship Id="rId201" Type="http://schemas.openxmlformats.org/officeDocument/2006/relationships/hyperlink" Target="https://www.fs.uni-lj.si/research-equipment/naprava-za-merjenje-trenja-in-3d-porazdelitve-debelin-elasto-hidrodinamicnih-filmov-v-mikrometrskem-obmocju/" TargetMode="External"/><Relationship Id="rId222" Type="http://schemas.openxmlformats.org/officeDocument/2006/relationships/hyperlink" Target="https://www.fs.uni-lj.si/research-equipment/modularni-sistem-za-karakterizacijo-izotropnih-in-anizotropnih-termicnih-lastnosti-aplikativnih-multifunkcionalnih-materialov/" TargetMode="External"/><Relationship Id="rId243" Type="http://schemas.openxmlformats.org/officeDocument/2006/relationships/hyperlink" Target="https://www.fs.uni-lj.si/research-equipment/procesni-sistem-za-spremljanje-prenosa-toplote-in-snovi-z-visoko-krajevno-in-casovno-resolucijo/" TargetMode="External"/><Relationship Id="rId264" Type="http://schemas.openxmlformats.org/officeDocument/2006/relationships/hyperlink" Target="https://www.fs.uni-lj.si/research-equipment/visoko-resolucijski-spektrometer-xps-za-tribokemijsko-karakterizacijo-mejnih-mazalnih-filmov-in-povrsin-z-mikrometrsko-natancnim-pozicioniranjem-in-analizo/" TargetMode="External"/><Relationship Id="rId285" Type="http://schemas.openxmlformats.org/officeDocument/2006/relationships/hyperlink" Target="http://www.fgg.uni-lj.si/" TargetMode="External"/><Relationship Id="rId17" Type="http://schemas.openxmlformats.org/officeDocument/2006/relationships/hyperlink" Target="http://www.ki.si/" TargetMode="External"/><Relationship Id="rId38" Type="http://schemas.openxmlformats.org/officeDocument/2006/relationships/hyperlink" Target="https://www.ki.si/o-institutu/raziskovalna-infrastruktura/" TargetMode="External"/><Relationship Id="rId59" Type="http://schemas.openxmlformats.org/officeDocument/2006/relationships/hyperlink" Target="http://www.ki.si/" TargetMode="External"/><Relationship Id="rId103" Type="http://schemas.openxmlformats.org/officeDocument/2006/relationships/hyperlink" Target="http://www.nib.si/infrastruktura/infrastrukturni-center-planta" TargetMode="External"/><Relationship Id="rId124" Type="http://schemas.openxmlformats.org/officeDocument/2006/relationships/hyperlink" Target="https://www.kis.si/Cenik_storitev_KIS_1/" TargetMode="External"/><Relationship Id="rId310" Type="http://schemas.openxmlformats.org/officeDocument/2006/relationships/hyperlink" Target="http://www.ntf.uni-lj.si/ntf/raziskovanje/raziskovalno-delo/raziskovalna-oprema/" TargetMode="External"/><Relationship Id="rId70" Type="http://schemas.openxmlformats.org/officeDocument/2006/relationships/hyperlink" Target="https://www.ki.si/odseki/d10-odsek-za-kemijo-materialov/" TargetMode="External"/><Relationship Id="rId91" Type="http://schemas.openxmlformats.org/officeDocument/2006/relationships/hyperlink" Target="http://www.nib.si/mbp/sl/about-us/products-and-services/laboratory-equipment" TargetMode="External"/><Relationship Id="rId145" Type="http://schemas.openxmlformats.org/officeDocument/2006/relationships/hyperlink" Target="https://www.fpp.uni-lj.si/raziskovanje/laboratoriji-in-programska-skupina/lvslo/" TargetMode="External"/><Relationship Id="rId166" Type="http://schemas.openxmlformats.org/officeDocument/2006/relationships/hyperlink" Target="https://www.fs.uni-lj.si/research-equipment/naprava-za-merjenje-debelin-in-situ-mejnih-mazalnih-filmov-v-rangu-nanometrske-skale-2/" TargetMode="External"/><Relationship Id="rId187" Type="http://schemas.openxmlformats.org/officeDocument/2006/relationships/hyperlink" Target="https://www.fs.uni-lj.si/research-equipment/vlakenski-laser-visokih-moci-z-nadzorom-in-upravljanjem-procesnih-parametrov-v-realnem-casu/" TargetMode="External"/><Relationship Id="rId1" Type="http://schemas.openxmlformats.org/officeDocument/2006/relationships/hyperlink" Target="https://www.ki.si/odseki/d04-odsek-za-analizno-kemijo/l06-laboratorij-za-prehrambeno-kemijo/oprema/" TargetMode="External"/><Relationship Id="rId212" Type="http://schemas.openxmlformats.org/officeDocument/2006/relationships/hyperlink" Target="https://www.fs.uni-lj.si/research-equipment/metalurski-opticni-mikroskop-zeiss-axioscope-5-z-dodatki/" TargetMode="External"/><Relationship Id="rId233" Type="http://schemas.openxmlformats.org/officeDocument/2006/relationships/hyperlink" Target="https://www.fs.uni-lj.si/research-equipment/stroj-za-oblikovanje-z-vbrizgavanjem-xplore/" TargetMode="External"/><Relationship Id="rId254" Type="http://schemas.openxmlformats.org/officeDocument/2006/relationships/hyperlink" Target="http://hpc.fs.uni-lj.si/" TargetMode="External"/><Relationship Id="rId28" Type="http://schemas.openxmlformats.org/officeDocument/2006/relationships/hyperlink" Target="https://www.ki.si/odseki/d12-odsek-za-sintezno-biologijo-in-imunologijo/oprema/" TargetMode="External"/><Relationship Id="rId49" Type="http://schemas.openxmlformats.org/officeDocument/2006/relationships/hyperlink" Target="https://www.ki.si/za-gospodarstvo/storitve/kemijska-analiza/termicna-analiza/termicna-karakterizacija-polimerov/" TargetMode="External"/><Relationship Id="rId114" Type="http://schemas.openxmlformats.org/officeDocument/2006/relationships/hyperlink" Target="https://www.imt.si/organizacijske-enote/infrastrukturna-organizacijska-enota" TargetMode="External"/><Relationship Id="rId275" Type="http://schemas.openxmlformats.org/officeDocument/2006/relationships/hyperlink" Target="https://www.fs.uni-lj.si/research-equipment/kopel-za-ultra-nizke-temperature/" TargetMode="External"/><Relationship Id="rId296" Type="http://schemas.openxmlformats.org/officeDocument/2006/relationships/hyperlink" Target="https://www.fmf.uni-lj.si/sl/raziskave/raziskovalna-oprema/sistem-za-fotostrukturiranje/" TargetMode="External"/><Relationship Id="rId300" Type="http://schemas.openxmlformats.org/officeDocument/2006/relationships/hyperlink" Target="https://www.fmf.uni-lj.si/sl/raziskave/raziskovalna-oprema/mpms-3-squid-magnetometer-paket-22/" TargetMode="External"/><Relationship Id="rId60" Type="http://schemas.openxmlformats.org/officeDocument/2006/relationships/hyperlink" Target="http://www.ki.si/" TargetMode="External"/><Relationship Id="rId81" Type="http://schemas.openxmlformats.org/officeDocument/2006/relationships/hyperlink" Target="http://www.nib.si/infrastruktura/infrastrukturni-center-planta" TargetMode="External"/><Relationship Id="rId135" Type="http://schemas.openxmlformats.org/officeDocument/2006/relationships/hyperlink" Target="https://www.vf.uni-lj.si/podrocje/raziskovalna-oprema" TargetMode="External"/><Relationship Id="rId156" Type="http://schemas.openxmlformats.org/officeDocument/2006/relationships/hyperlink" Target="https://www.fs.uni-lj.si/research-equipment/cta-anemometer/" TargetMode="External"/><Relationship Id="rId177" Type="http://schemas.openxmlformats.org/officeDocument/2006/relationships/hyperlink" Target="https://www.fs.uni-lj.si/research-equipment/vrsticni-elektronski-mikroskop-sem-z-delovanjem-pri-nizkem-vakuumu-lv-sem-in-eds-analizatorjem-z-moznostjo-analize-z-oljem-kontaminiranih-in-neprevodnih-vzorcev/" TargetMode="External"/><Relationship Id="rId198" Type="http://schemas.openxmlformats.org/officeDocument/2006/relationships/hyperlink" Target="https://www.fs.uni-lj.si/research-equipment/merilni-sistem-za-360-merjenje-deformacij-povrsin-objektov-na-podlagi-korelacije-digitalnih-slik/" TargetMode="External"/><Relationship Id="rId202" Type="http://schemas.openxmlformats.org/officeDocument/2006/relationships/hyperlink" Target="https://www.fs.uni-lj.si/research-equipment/pametni-sistem-nadzora-izdelovalnega-procesa/" TargetMode="External"/><Relationship Id="rId223" Type="http://schemas.openxmlformats.org/officeDocument/2006/relationships/hyperlink" Target="https://www.fs.uni-lj.si/research-equipment/etalonski-merilnik-pretoka-plina-s-pomicnim-batom/" TargetMode="External"/><Relationship Id="rId244" Type="http://schemas.openxmlformats.org/officeDocument/2006/relationships/hyperlink" Target="https://www.fs.uni-lj.si/research-equipment/elektronsko-opticni-analitski-sistem-za-karakterizacijo-pikosekundnih-laserskih-pulzov/" TargetMode="External"/><Relationship Id="rId18" Type="http://schemas.openxmlformats.org/officeDocument/2006/relationships/hyperlink" Target="https://www.ki.si/departments/d06-department-of-food-chemistry/equipment/" TargetMode="External"/><Relationship Id="rId39" Type="http://schemas.openxmlformats.org/officeDocument/2006/relationships/hyperlink" Target="https://www.ki.si/o-institutu/raziskovalna-infrastruktura/" TargetMode="External"/><Relationship Id="rId265" Type="http://schemas.openxmlformats.org/officeDocument/2006/relationships/hyperlink" Target="https://www.fs.uni-lj.si/research-equipment/merilni-sistem-za-sprotni-nadzor-topografije-povrsine-med-laserskim-procesiranjem/" TargetMode="External"/><Relationship Id="rId286" Type="http://schemas.openxmlformats.org/officeDocument/2006/relationships/hyperlink" Target="http://www3.fgg.uni-lj.si/" TargetMode="External"/><Relationship Id="rId50" Type="http://schemas.openxmlformats.org/officeDocument/2006/relationships/hyperlink" Target="https://www.ki.si/odseki/d01-teoreticni-odsek/azmanov-racunski-center/" TargetMode="External"/><Relationship Id="rId104" Type="http://schemas.openxmlformats.org/officeDocument/2006/relationships/hyperlink" Target="http://www.nib.si/infrastruktura/infrastrukturni-center-planta" TargetMode="External"/><Relationship Id="rId125" Type="http://schemas.openxmlformats.org/officeDocument/2006/relationships/hyperlink" Target="https://www.kis.si/analize-storitve-in-pridelki/najem-opreme/cenik-najema-opreme/" TargetMode="External"/><Relationship Id="rId146" Type="http://schemas.openxmlformats.org/officeDocument/2006/relationships/hyperlink" Target="http://hpc.fs.uni-lj.si/sites/default/files/FS_HPC_cenik_24032011.pdf" TargetMode="External"/><Relationship Id="rId167" Type="http://schemas.openxmlformats.org/officeDocument/2006/relationships/hyperlink" Target="https://www.fs.uni-lj.si/research-equipment/sistem-za-karakterizacijo-vedenja-casovno-odvisnih-materialov-na-nano-in-mikro-skali-nanoindenter-sistem-za-nanoin-dentacijo/" TargetMode="External"/><Relationship Id="rId188" Type="http://schemas.openxmlformats.org/officeDocument/2006/relationships/hyperlink" Target="https://www.fs.uni-lj.si/research-equipment/laserski-dopplerjev-merilni-sistem-za-merjenje-hitrosti-zraka/" TargetMode="External"/><Relationship Id="rId311" Type="http://schemas.openxmlformats.org/officeDocument/2006/relationships/hyperlink" Target="http://www.ntf.uni-lj.si/ntf/raziskovanje/raziskovalno-delo/raziskovalna-oprema/" TargetMode="External"/><Relationship Id="rId71" Type="http://schemas.openxmlformats.org/officeDocument/2006/relationships/hyperlink" Target="https://www.ki.si/odseki/d10-odsek-za-kemijo-materialov/" TargetMode="External"/><Relationship Id="rId92" Type="http://schemas.openxmlformats.org/officeDocument/2006/relationships/hyperlink" Target="http://www.nib.si/mbp/sl/about-us/products-and-services/laboratory-equipment" TargetMode="External"/><Relationship Id="rId213" Type="http://schemas.openxmlformats.org/officeDocument/2006/relationships/hyperlink" Target="https://www.fs.uni-lj.si/research-equipment/nano-tockovni-konfokalni-profilometer-z-visokolocljivo-3d-digitalno-mikroskopijo-za-sub-mikronske-analize-triboloskih-povrsin-na-realnih-inzenirskih-komponentah/" TargetMode="External"/><Relationship Id="rId234" Type="http://schemas.openxmlformats.org/officeDocument/2006/relationships/hyperlink" Target="https://www.fs.uni-lj.si/research-equipment/simulacijska-oprema-flexsim-gp/" TargetMode="External"/><Relationship Id="rId2" Type="http://schemas.openxmlformats.org/officeDocument/2006/relationships/hyperlink" Target="https://www.ki.si/odseki/d12-odsek-za-sintezno-biologijo-in-imunologijo/oprema/" TargetMode="External"/><Relationship Id="rId29" Type="http://schemas.openxmlformats.org/officeDocument/2006/relationships/hyperlink" Target="https://www.ki.si/odseki/d12-odsek-za-sintezno-biologijo-in-imunologijo/oprema/" TargetMode="External"/><Relationship Id="rId255" Type="http://schemas.openxmlformats.org/officeDocument/2006/relationships/hyperlink" Target="https://www.fs.uni-lj.si/research-equipment/aktivna-racunalnisko-krmiljena-temperaturna-komora-kompatibilna-z-univerzalno-napravo-za-preizkusanje-materialov/" TargetMode="External"/><Relationship Id="rId276" Type="http://schemas.openxmlformats.org/officeDocument/2006/relationships/hyperlink" Target="https://www.fs.uni-lj.si/research-equipment/sistem-za-karakterizacijo-mikro-toplotnih-procesov/" TargetMode="External"/><Relationship Id="rId297" Type="http://schemas.openxmlformats.org/officeDocument/2006/relationships/hyperlink" Target="https://www.fmf.uni-lj.si/sl/raziskave/raziskovalna-oprema/cpu-gpu/" TargetMode="External"/><Relationship Id="rId40" Type="http://schemas.openxmlformats.org/officeDocument/2006/relationships/hyperlink" Target="https://www.ki.si/o-institutu/raziskovalna-infrastruktura/" TargetMode="External"/><Relationship Id="rId115" Type="http://schemas.openxmlformats.org/officeDocument/2006/relationships/hyperlink" Target="https://www.imt.si/organizacijske-enote/infrastrukturna-organizacijska-enota" TargetMode="External"/><Relationship Id="rId136" Type="http://schemas.openxmlformats.org/officeDocument/2006/relationships/hyperlink" Target="https://www.vf.uni-lj.si/podrocje/raziskovalna-oprema" TargetMode="External"/><Relationship Id="rId157" Type="http://schemas.openxmlformats.org/officeDocument/2006/relationships/hyperlink" Target="https://www.fs.uni-lj.si/research-equipment/sistem-za-popis-integritete-povrsin-po-mehanski-in-toplotni-obdelavi/" TargetMode="External"/><Relationship Id="rId178" Type="http://schemas.openxmlformats.org/officeDocument/2006/relationships/hyperlink" Target="https://www.fs.uni-lj.si/research-equipment/opticni-brezkontaktni-3d-mikroskop/" TargetMode="External"/><Relationship Id="rId301" Type="http://schemas.openxmlformats.org/officeDocument/2006/relationships/hyperlink" Target="http://www.ntf.uni-lj.si/ntf/raziskovanje/raziskovalno-delo/raziskovalna-oprema/" TargetMode="External"/><Relationship Id="rId61" Type="http://schemas.openxmlformats.org/officeDocument/2006/relationships/hyperlink" Target="https://www.ki.si/odseki/d07-odsek-za-polimerno-kemijo-in-tehnologijo/oprema/" TargetMode="External"/><Relationship Id="rId82" Type="http://schemas.openxmlformats.org/officeDocument/2006/relationships/hyperlink" Target="http://www.nib.si/infrastruktura/infrastrukturni-center-planta" TargetMode="External"/><Relationship Id="rId199" Type="http://schemas.openxmlformats.org/officeDocument/2006/relationships/hyperlink" Target="https://www.fs.uni-lj.si/research-equipment/vh1202-stacionarni-merilec-trdote/" TargetMode="External"/><Relationship Id="rId203" Type="http://schemas.openxmlformats.org/officeDocument/2006/relationships/hyperlink" Target="https://www.fs.uni-lj.si/research-equipment/oprema-za-raziskave-distribuiranega-vodenja-naprednih-proizvodnih-sistemov/" TargetMode="External"/><Relationship Id="rId19" Type="http://schemas.openxmlformats.org/officeDocument/2006/relationships/hyperlink" Target="https://www.ki.si/odseki/d01-teoreticni-odsek/azmanov-racunski-center/" TargetMode="External"/><Relationship Id="rId224" Type="http://schemas.openxmlformats.org/officeDocument/2006/relationships/hyperlink" Target="https://www.fs.uni-lj.si/research-equipment/pozicionirno-analiticni-sistem-za-laserske-nano-obdelave/" TargetMode="External"/><Relationship Id="rId245" Type="http://schemas.openxmlformats.org/officeDocument/2006/relationships/hyperlink" Target="https://www.fs.uni-lj.si/research-equipment/opticni-analitski-sistem-za-meritve-povrsin-v-vakuumu/" TargetMode="External"/><Relationship Id="rId266" Type="http://schemas.openxmlformats.org/officeDocument/2006/relationships/hyperlink" Target="https://www.fs.uni-lj.si/research-equipment/preizkusevalisce-za-elektro-tribolosko-karakterizacijo-mejnih-povrsinskih-filmov-in-kontaktov-v-sirokem-obmocju-mehanskih-temperaturnih-in-elektricnih-obremenitev/" TargetMode="External"/><Relationship Id="rId287" Type="http://schemas.openxmlformats.org/officeDocument/2006/relationships/hyperlink" Target="https://www.en.fgg.uni-lj.si/raziskovalna-oprema/" TargetMode="External"/><Relationship Id="rId30" Type="http://schemas.openxmlformats.org/officeDocument/2006/relationships/hyperlink" Target="https://www.ki.si/odseki/d10-odsek-za-kemijo-materialov/moderni-baterijski-sistemi/" TargetMode="External"/><Relationship Id="rId105" Type="http://schemas.openxmlformats.org/officeDocument/2006/relationships/hyperlink" Target="http://www.nib.si/infrastruktura/infrastrukturni-center-planta" TargetMode="External"/><Relationship Id="rId126" Type="http://schemas.openxmlformats.org/officeDocument/2006/relationships/hyperlink" Target="https://www.kis.si/analize-storitve-in-pridelki/najem-opreme/cenik-najema-opreme/" TargetMode="External"/><Relationship Id="rId147" Type="http://schemas.openxmlformats.org/officeDocument/2006/relationships/hyperlink" Target="http://hpc.fs.uni-lj.si/sites/default/files/FS_HPC_cenik_24032011.pdf" TargetMode="External"/><Relationship Id="rId168" Type="http://schemas.openxmlformats.org/officeDocument/2006/relationships/hyperlink" Target="https://www.fs.uni-lj.si/research-equipment/eksperimentalni-laserski-sistem-za-mikro-obdelave/" TargetMode="External"/><Relationship Id="rId312" Type="http://schemas.openxmlformats.org/officeDocument/2006/relationships/hyperlink" Target="http://www.ntf.uni-lj.si/ntf/raziskovanje/raziskovalno-delo/raziskovalna-oprema/" TargetMode="External"/><Relationship Id="rId51" Type="http://schemas.openxmlformats.org/officeDocument/2006/relationships/hyperlink" Target="https://www.ki.si/odseki/d01-teoreticni-odsek/azmanov-racunski-center/" TargetMode="External"/><Relationship Id="rId72" Type="http://schemas.openxmlformats.org/officeDocument/2006/relationships/hyperlink" Target="https://www.ki.si/odseki/d04-odsek-za-analizno-kemijo/raziskovalna-oprema/" TargetMode="External"/><Relationship Id="rId93" Type="http://schemas.openxmlformats.org/officeDocument/2006/relationships/hyperlink" Target="http://www.nib.si/images/stories/datoteke2/Delovanje_centra/arrs-ri-evidenca-opreme-105-nib.pdf" TargetMode="External"/><Relationship Id="rId189" Type="http://schemas.openxmlformats.org/officeDocument/2006/relationships/hyperlink" Target="https://www.fs.uni-lj.si/research-equipment/naprava-za-merjenje-koncentracije-stevila-delcev-v-izpusnih-plinih-vozil-v-realnem-prometnem-toku/" TargetMode="External"/><Relationship Id="rId3" Type="http://schemas.openxmlformats.org/officeDocument/2006/relationships/hyperlink" Target="https://www.ki.si/odseki/d12-odsek-za-sintezno-biologijo-in-imunologijo/oprema/" TargetMode="External"/><Relationship Id="rId214" Type="http://schemas.openxmlformats.org/officeDocument/2006/relationships/hyperlink" Target="https://www.fs.uni-lj.si/research-equipment/pulzni-dinamicni-generator-tlaka-kapljevine/" TargetMode="External"/><Relationship Id="rId235" Type="http://schemas.openxmlformats.org/officeDocument/2006/relationships/hyperlink" Target="https://www.fs.uni-lj.si/research-equipment/robotiziran-laserski-obdelovalni-sistem-z-optodinamskim-nadzorom/" TargetMode="External"/><Relationship Id="rId256" Type="http://schemas.openxmlformats.org/officeDocument/2006/relationships/hyperlink" Target="https://www.fs.uni-lj.si/research-equipment/klimatska-komora-za-karakterizacijo-materialov-in-procesov-ter-naprav-in-sistemov-na-podrocju-upravljanja-toplote/" TargetMode="External"/><Relationship Id="rId277" Type="http://schemas.openxmlformats.org/officeDocument/2006/relationships/hyperlink" Target="https://www.fs.uni-lj.si/research-equipment/napredni-modularni-in-integrativni-merilni-sistem-za-multifunkcijsko-analizo-pametnih-materialov-in-njihovih-kompozitov/" TargetMode="External"/><Relationship Id="rId298" Type="http://schemas.openxmlformats.org/officeDocument/2006/relationships/hyperlink" Target="https://www.fmf.uni-lj.si/sl/raziskave/raziskovalna-oprema/presevno-opticno-slikanje/" TargetMode="External"/><Relationship Id="rId116" Type="http://schemas.openxmlformats.org/officeDocument/2006/relationships/hyperlink" Target="https://www.imt.si/organizacijske-enote/infrastrukturna-organizacijska-enota" TargetMode="External"/><Relationship Id="rId137" Type="http://schemas.openxmlformats.org/officeDocument/2006/relationships/hyperlink" Target="https://www.vf.uni-lj.si/podrocje/raziskovalna-oprema" TargetMode="External"/><Relationship Id="rId158" Type="http://schemas.openxmlformats.org/officeDocument/2006/relationships/hyperlink" Target="https://www.fs.uni-lj.si/research-equipment/modificiran-ekstruder-z-regulacijo-termo-mehanske-obremenitve-materiala/" TargetMode="External"/><Relationship Id="rId302" Type="http://schemas.openxmlformats.org/officeDocument/2006/relationships/hyperlink" Target="http://www.ntf.uni-lj.si/ntf/raziskovanje/raziskovalno-delo/raziskovalna-oprema/" TargetMode="External"/><Relationship Id="rId20" Type="http://schemas.openxmlformats.org/officeDocument/2006/relationships/hyperlink" Target="https://www.ki.si/odseki/d09-odsek-za-anorgansko-kemijo-in-tehnologijo/" TargetMode="External"/><Relationship Id="rId41" Type="http://schemas.openxmlformats.org/officeDocument/2006/relationships/hyperlink" Target="https://www.ki.si/o-institutu/raziskovalna-infrastruktura/" TargetMode="External"/><Relationship Id="rId62" Type="http://schemas.openxmlformats.org/officeDocument/2006/relationships/hyperlink" Target="https://www.ki.si/odseki/d07-odsek-za-polimerno-kemijo-in-tehnologijo/oprema/" TargetMode="External"/><Relationship Id="rId83" Type="http://schemas.openxmlformats.org/officeDocument/2006/relationships/hyperlink" Target="http://www.nib.si/infrastruktura/infrastrukturni-center-planta" TargetMode="External"/><Relationship Id="rId179" Type="http://schemas.openxmlformats.org/officeDocument/2006/relationships/hyperlink" Target="https://www.fs.uni-lj.si/research-equipment/visokolocljiva-hitra-kamera-za-raziskave-laserskih-procesov-kavitacije-in-deformacij/" TargetMode="External"/><Relationship Id="rId190" Type="http://schemas.openxmlformats.org/officeDocument/2006/relationships/hyperlink" Target="https://www.fs.uni-lj.si/research-equipment/visoko-prilagodljiv-laserski-obdelovalni-sistem/" TargetMode="External"/><Relationship Id="rId204" Type="http://schemas.openxmlformats.org/officeDocument/2006/relationships/hyperlink" Target="https://www.fs.uni-lj.si/research-equipment/multifunkcionalni-merilni-sistem-za-dolocanje-casovno-in-frekvencno-odvisnih-mehanskih-lastnosti-polimerov-in-kompozitov/" TargetMode="External"/><Relationship Id="rId225" Type="http://schemas.openxmlformats.org/officeDocument/2006/relationships/hyperlink" Target="https://www.fs.uni-lj.si/research-equipment/visoko-natancni-3d-mikro-edm-electircal-discharge-maschining-cnc-obdelovalni-stroj/" TargetMode="External"/><Relationship Id="rId246" Type="http://schemas.openxmlformats.org/officeDocument/2006/relationships/hyperlink" Target="https://www.fs.uni-lj.si/research-equipment/vecnamenska-naprava-nove-generacije-za-izdelavo-in-spremljanje-tokovnega-vedenja-visokokoncentriranih-multifunkcijskih-naprednih-materialov-v-majhnem-volumnu/" TargetMode="External"/><Relationship Id="rId267" Type="http://schemas.openxmlformats.org/officeDocument/2006/relationships/hyperlink" Target="https://www.fs.uni-lj.si/research-equipment/simulirano-lunarno-okolje-za-testiranje-avtonomnih-robotskih-terenskih-vozil-start/" TargetMode="External"/><Relationship Id="rId288" Type="http://schemas.openxmlformats.org/officeDocument/2006/relationships/hyperlink" Target="https://www.en.fgg.uni-lj.si/raziskovalna-oprema/" TargetMode="External"/><Relationship Id="rId106" Type="http://schemas.openxmlformats.org/officeDocument/2006/relationships/hyperlink" Target="http://www.nib.si/infrastruktura/infrastrukturni-center-planta" TargetMode="External"/><Relationship Id="rId127" Type="http://schemas.openxmlformats.org/officeDocument/2006/relationships/hyperlink" Target="https://www.kis.si/analize-storitve-in-pridelki/najem-opreme/cenik-najema-opreme/" TargetMode="External"/><Relationship Id="rId313" Type="http://schemas.openxmlformats.org/officeDocument/2006/relationships/hyperlink" Target="https://www.upr.si/si/up--okolje/projekti-univerze-na-primorskem-/aris/drugi-projekti/paket-23-visoko-zmogljivi-racunalniski-sistem-in-xr-tehnoloski-sklopi-za-napredno-izobrazevanje-in-" TargetMode="External"/><Relationship Id="rId10" Type="http://schemas.openxmlformats.org/officeDocument/2006/relationships/hyperlink" Target="https://www.ki.si/odseki/d10-odsek-za-kemijo-materialov/elektronska-mikroskopija-in-katalizatorji/elektronska-mikroskopija/" TargetMode="External"/><Relationship Id="rId31" Type="http://schemas.openxmlformats.org/officeDocument/2006/relationships/hyperlink" Target="https://www.ki.si/odseki/d04-odsek-za-analizno-kemijo/l06-laboratorij-za-prehrambeno-kemijo/oprema/" TargetMode="External"/><Relationship Id="rId52" Type="http://schemas.openxmlformats.org/officeDocument/2006/relationships/hyperlink" Target="https://www.ki.si/odseki/d04-odsek-za-analizno-kemijo/" TargetMode="External"/><Relationship Id="rId73" Type="http://schemas.openxmlformats.org/officeDocument/2006/relationships/hyperlink" Target="https://www.ki.si/odseki/d01-teoreticni-odsek/azmanov-racunski-center/" TargetMode="External"/><Relationship Id="rId94" Type="http://schemas.openxmlformats.org/officeDocument/2006/relationships/hyperlink" Target="http://www.nib.si/images/stories/datoteke2/Delovanje_centra/arrs-ri-evidenca-opreme-105-nib.pdf" TargetMode="External"/><Relationship Id="rId148" Type="http://schemas.openxmlformats.org/officeDocument/2006/relationships/hyperlink" Target="http://hpc.fs.uni-lj.si/" TargetMode="External"/><Relationship Id="rId169" Type="http://schemas.openxmlformats.org/officeDocument/2006/relationships/hyperlink" Target="https://www.fs.uni-lj.si/research-equipment/vertikalni-rezkalni-center-visokohitrostni-obdelovalni-stroj/" TargetMode="External"/><Relationship Id="rId4" Type="http://schemas.openxmlformats.org/officeDocument/2006/relationships/hyperlink" Target="https://www.ki.si/odseki/d04-odsek-za-analizno-kemijo/l06-laboratorij-za-prehrambeno-kemijo/oprema/" TargetMode="External"/><Relationship Id="rId180" Type="http://schemas.openxmlformats.org/officeDocument/2006/relationships/hyperlink" Target="https://www.fs.uni-lj.si/research-equipment/pikosekundni-vlakenski-laser-s-spremenljivo-dolzino-bliskov-za-optodinamske-mikroobdelave/" TargetMode="External"/><Relationship Id="rId215" Type="http://schemas.openxmlformats.org/officeDocument/2006/relationships/hyperlink" Target="https://www.fs.uni-lj.si/research-equipment/napredni-izdelovalni-in-testni-sistem-gorivnih-celic/" TargetMode="External"/><Relationship Id="rId236" Type="http://schemas.openxmlformats.org/officeDocument/2006/relationships/hyperlink" Target="https://www.fs.uni-lj.si/research-equipment/oprema-za-raziskave-na-podrocju-razvoja-hibridnih-digitalnih-dvojckov-za-ovrednotenje-vibracijske-poskodovanosti-naprav/" TargetMode="External"/><Relationship Id="rId257" Type="http://schemas.openxmlformats.org/officeDocument/2006/relationships/hyperlink" Target="https://www.fs.uni-lj.si/research-equipment/hitra-kamera-za-visokofrekvencna-opticna-merjenja-v-tekocinah/" TargetMode="External"/><Relationship Id="rId278" Type="http://schemas.openxmlformats.org/officeDocument/2006/relationships/hyperlink" Target="https://www.fs.uni-lj.si/research-equipment/oprema-za-karakterizacijo-laserskih-opticnih-kanalov-v-vodi-in-zraku/" TargetMode="External"/><Relationship Id="rId303" Type="http://schemas.openxmlformats.org/officeDocument/2006/relationships/hyperlink" Target="http://www.ntf.uni-lj.si/ntf/raziskovanje/raziskovalno-delo/raziskovalna-oprema/" TargetMode="External"/><Relationship Id="rId42" Type="http://schemas.openxmlformats.org/officeDocument/2006/relationships/hyperlink" Target="http://www.molekulske-interakcije.si/en/equipment/6/mst-monolith-nt115" TargetMode="External"/><Relationship Id="rId84" Type="http://schemas.openxmlformats.org/officeDocument/2006/relationships/hyperlink" Target="http://www.nib.si/infrastruktura/infrastrukturni-center-planta" TargetMode="External"/><Relationship Id="rId138" Type="http://schemas.openxmlformats.org/officeDocument/2006/relationships/hyperlink" Target="https://www.vf.uni-lj.si/podrocje/raziskovalna-oprema" TargetMode="External"/><Relationship Id="rId191" Type="http://schemas.openxmlformats.org/officeDocument/2006/relationships/hyperlink" Target="https://www.fs.uni-lj.si/research-equipment/reometrski-sistem/" TargetMode="External"/><Relationship Id="rId205" Type="http://schemas.openxmlformats.org/officeDocument/2006/relationships/hyperlink" Target="https://www.fs.uni-lj.si/research-equipment/sistem-za-spremljanje-nestacionarnih-procesov-pri-prenosu-toplote-in-snovi-z-infrardeco-hitrotekoco-kamero/" TargetMode="External"/><Relationship Id="rId247" Type="http://schemas.openxmlformats.org/officeDocument/2006/relationships/hyperlink" Target="https://www.fs.uni-lj.si/research-equipment/termeraturna-komora-za-veckamerni-dvostranski-merilni-sistem/" TargetMode="External"/><Relationship Id="rId107" Type="http://schemas.openxmlformats.org/officeDocument/2006/relationships/hyperlink" Target="https://www.nib.si/infrastruktura/raziskovalna-oprema" TargetMode="External"/><Relationship Id="rId289" Type="http://schemas.openxmlformats.org/officeDocument/2006/relationships/hyperlink" Target="https://www.fgg.uni-lj.si/wp-content/uploads/2024/03/ARRS-RI-Evidenca-opreme-UL-FGG-2024-koncna.pdf" TargetMode="External"/><Relationship Id="rId11" Type="http://schemas.openxmlformats.org/officeDocument/2006/relationships/hyperlink" Target="https://www.ki.si/odseki/d10-odsek-za-kemijo-materialov/elektronska-mikroskopija-in-katalizatorji/elektronska-mikroskopija/" TargetMode="External"/><Relationship Id="rId53" Type="http://schemas.openxmlformats.org/officeDocument/2006/relationships/hyperlink" Target="https://www.ki.si/odseki/d04-odsek-za-analizno-kemijo/" TargetMode="External"/><Relationship Id="rId149" Type="http://schemas.openxmlformats.org/officeDocument/2006/relationships/hyperlink" Target="https://www.fs.uni-lj.si/research-equipment/hitrotekoci-sistem-za-spremljanje-dinamicnih-in-termicnih-procesov/" TargetMode="External"/><Relationship Id="rId314" Type="http://schemas.openxmlformats.org/officeDocument/2006/relationships/drawing" Target="../drawings/drawing1.xml"/><Relationship Id="rId95" Type="http://schemas.openxmlformats.org/officeDocument/2006/relationships/hyperlink" Target="https://www.nib.si/mbp/sl/oprema-v-laboratoriju/1120-vrsticni-elektronski-mikroskop-sem-tescan-mira" TargetMode="External"/><Relationship Id="rId160" Type="http://schemas.openxmlformats.org/officeDocument/2006/relationships/hyperlink" Target="https://www.fs.uni-lj.si/research-equipment/oprema-za-raziskave-in-karakterizacijo-obrabnih-mehanizmov-na-podrocju-nanotribologije/" TargetMode="External"/><Relationship Id="rId216" Type="http://schemas.openxmlformats.org/officeDocument/2006/relationships/hyperlink" Target="https://www.fs.uni-lj.si/research-equipment/instrument-discovery-dsc-2500-diferencna-dinamicna-kalorimetrija-z-vgrajenim-avtomatskim-vzorcevalnikom/" TargetMode="External"/><Relationship Id="rId258" Type="http://schemas.openxmlformats.org/officeDocument/2006/relationships/hyperlink" Target="https://www.fs.uni-lj.si/research-equipment/sklopljen-sistem-za-pripravo-in-karakterizacijo-povrsin-narejenih-po-meri-z-namenom-manipulacije-vecfaznih-tokov/" TargetMode="External"/><Relationship Id="rId22" Type="http://schemas.openxmlformats.org/officeDocument/2006/relationships/hyperlink" Target="http://www.ki.si/" TargetMode="External"/><Relationship Id="rId64" Type="http://schemas.openxmlformats.org/officeDocument/2006/relationships/hyperlink" Target="https://www.ki.si/odseki/d04-odsek-za-analizno-kemijo/l06-laboratorij-za-prehrambeno-kemijo/oprema/" TargetMode="External"/><Relationship Id="rId118" Type="http://schemas.openxmlformats.org/officeDocument/2006/relationships/hyperlink" Target="https://www.imt.si/organizacijske-enote/infrastrukturna-organizacijska-enota" TargetMode="External"/><Relationship Id="rId171" Type="http://schemas.openxmlformats.org/officeDocument/2006/relationships/hyperlink" Target="https://www.fs.uni-lj.si/research-equipment/kalibrator-pospeskov-z-opremo/" TargetMode="External"/><Relationship Id="rId227" Type="http://schemas.openxmlformats.org/officeDocument/2006/relationships/hyperlink" Target="https://www.fs.uni-lj.si/research-equipment/opticno-laserski-sistem-za-karakterizacijo-hitrostnih-razmer-v-posebnih-makro-in-mini-fluidnih-sistemih/" TargetMode="External"/><Relationship Id="rId269" Type="http://schemas.openxmlformats.org/officeDocument/2006/relationships/hyperlink" Target="https://www.fs.uni-lj.si/research-equipment/napredni-modularni-hidravlicni-agregat-za-raziskave-in-razvoj-hidravlicnih-in-drugih-strojnih-komponent/" TargetMode="External"/><Relationship Id="rId33" Type="http://schemas.openxmlformats.org/officeDocument/2006/relationships/hyperlink" Target="https://www.ki.si/index.php?id=704" TargetMode="External"/><Relationship Id="rId129" Type="http://schemas.openxmlformats.org/officeDocument/2006/relationships/hyperlink" Target="https://www.vf.uni-lj.si/podrocje/raziskovalna-oprema" TargetMode="External"/><Relationship Id="rId280" Type="http://schemas.openxmlformats.org/officeDocument/2006/relationships/hyperlink" Target="https://www.fs.uni-lj.si/research-equipment/laser-zracno-hlajen-e-o-q-preklopni-laser/" TargetMode="External"/><Relationship Id="rId75" Type="http://schemas.openxmlformats.org/officeDocument/2006/relationships/hyperlink" Target="https://www.ki.si/za-gospodarstvo/storitve/kemijska-analiza/mikroskopija/" TargetMode="External"/><Relationship Id="rId140" Type="http://schemas.openxmlformats.org/officeDocument/2006/relationships/hyperlink" Target="https://www.vf.uni-lj.si/podrocje/raziskovalna-oprema" TargetMode="External"/><Relationship Id="rId182" Type="http://schemas.openxmlformats.org/officeDocument/2006/relationships/hyperlink" Target="https://www.fs.uni-lj.si/research-equipment/digitalni-opticni-mikroskop-z-zajemom-topografije/" TargetMode="External"/><Relationship Id="rId6" Type="http://schemas.openxmlformats.org/officeDocument/2006/relationships/hyperlink" Target="https://www.ki.si/odseki/d12-odsek-za-sintezno-biologijo-in-imunologijo/oprema/" TargetMode="External"/><Relationship Id="rId238" Type="http://schemas.openxmlformats.org/officeDocument/2006/relationships/hyperlink" Target="https://www.fs.uni-lj.si/research-equipment/ft-i04-femto-indenter-z-dodatki/" TargetMode="External"/><Relationship Id="rId291" Type="http://schemas.openxmlformats.org/officeDocument/2006/relationships/hyperlink" Target="http://www.fgg.uni-lj.si/" TargetMode="External"/><Relationship Id="rId305" Type="http://schemas.openxmlformats.org/officeDocument/2006/relationships/hyperlink" Target="http://www.ntf.uni-lj.si/ntf/raziskovanje/raziskovalno-delo/raziskovalna-oprema/" TargetMode="External"/><Relationship Id="rId44" Type="http://schemas.openxmlformats.org/officeDocument/2006/relationships/hyperlink" Target="http://www.ki.si/" TargetMode="External"/><Relationship Id="rId86" Type="http://schemas.openxmlformats.org/officeDocument/2006/relationships/hyperlink" Target="http://www.nib.si/infrastruktura/infrastrukturni-center-planta" TargetMode="External"/><Relationship Id="rId151" Type="http://schemas.openxmlformats.org/officeDocument/2006/relationships/hyperlink" Target="https://www.fs.uni-lj.si/research-equipment/naprava-za-raziskavo-fretinga-s-pripradajoco-opremo-za-analizo-povrsin/" TargetMode="External"/><Relationship Id="rId193" Type="http://schemas.openxmlformats.org/officeDocument/2006/relationships/hyperlink" Target="https://www.fs.uni-lj.si/research-equipment/visoko-tog-visoko-precizen-in-visoko-hitrostni-vertikalni-obdelovalni-center-s-5-simultanimi-obdelovalnimi-osmi/" TargetMode="External"/><Relationship Id="rId207" Type="http://schemas.openxmlformats.org/officeDocument/2006/relationships/hyperlink" Target="https://www.fs.uni-lj.si/research-equipment/oprema-za-nadgradnjo-robotskega-sistema-v-napredni-3d-tiskalnik-kovin/" TargetMode="External"/><Relationship Id="rId249" Type="http://schemas.openxmlformats.org/officeDocument/2006/relationships/hyperlink" Target="https://www.fs.uni-lj.si/research-equipment/opticni-sistem-za-spremljanje-emisije-reaktivnih-tokov-v-ir-in-uv-spektru/"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814"/>
  <sheetViews>
    <sheetView tabSelected="1" zoomScale="70" zoomScaleNormal="70" workbookViewId="0">
      <selection activeCell="H10" sqref="H10"/>
    </sheetView>
  </sheetViews>
  <sheetFormatPr defaultRowHeight="15" x14ac:dyDescent="0.25"/>
  <cols>
    <col min="1" max="1" width="9.28515625" style="12" bestFit="1" customWidth="1"/>
    <col min="2" max="2" width="35.7109375" style="12" customWidth="1"/>
    <col min="3" max="3" width="11.5703125" style="12" customWidth="1"/>
    <col min="4" max="4" width="9.28515625" style="12" bestFit="1" customWidth="1"/>
    <col min="5" max="5" width="16.85546875" style="12" customWidth="1"/>
    <col min="6" max="6" width="9.28515625" style="12" bestFit="1" customWidth="1"/>
    <col min="7" max="7" width="26.140625" style="12" customWidth="1"/>
    <col min="8" max="8" width="9.28515625" style="12" bestFit="1" customWidth="1"/>
    <col min="9" max="9" width="27" style="12" customWidth="1"/>
    <col min="10" max="10" width="14.28515625" style="29" bestFit="1" customWidth="1"/>
    <col min="11" max="11" width="19" style="12" customWidth="1"/>
    <col min="12" max="12" width="49.42578125" style="12" customWidth="1"/>
    <col min="13" max="13" width="48.140625" style="12" customWidth="1"/>
    <col min="14" max="14" width="43.28515625" style="12" customWidth="1"/>
    <col min="15" max="15" width="39.140625" style="12" customWidth="1"/>
    <col min="16" max="17" width="12.140625" style="12" bestFit="1" customWidth="1"/>
    <col min="18" max="18" width="12.7109375" style="297" customWidth="1"/>
    <col min="19" max="19" width="10.140625" style="12" bestFit="1" customWidth="1"/>
    <col min="20" max="20" width="11" style="12" customWidth="1"/>
    <col min="21" max="21" width="12.140625" style="297" bestFit="1" customWidth="1"/>
    <col min="22" max="22" width="11.42578125" style="370" bestFit="1" customWidth="1"/>
    <col min="23" max="23" width="9.28515625" style="370" bestFit="1" customWidth="1"/>
    <col min="24" max="24" width="24.140625" style="25" customWidth="1"/>
    <col min="25" max="29" width="9.28515625" style="12" bestFit="1" customWidth="1"/>
    <col min="30" max="30" width="12.140625" style="12" bestFit="1" customWidth="1"/>
    <col min="31" max="31" width="9.28515625" style="12" bestFit="1" customWidth="1"/>
    <col min="32" max="32" width="20.7109375" style="306" customWidth="1"/>
    <col min="33" max="65" width="20.7109375" style="12" customWidth="1"/>
    <col min="66" max="16384" width="9.140625" style="12"/>
  </cols>
  <sheetData>
    <row r="1" spans="1:65" s="1" customFormat="1" ht="20.25" customHeight="1" x14ac:dyDescent="0.25">
      <c r="A1" s="483" t="s">
        <v>0</v>
      </c>
      <c r="B1" s="483"/>
      <c r="C1" s="483"/>
      <c r="D1" s="483"/>
      <c r="E1" s="483"/>
      <c r="F1" s="483"/>
      <c r="G1" s="483"/>
      <c r="H1" s="483"/>
      <c r="I1" s="483"/>
      <c r="J1" s="483"/>
      <c r="K1" s="483"/>
      <c r="L1" s="483"/>
      <c r="M1" s="483"/>
      <c r="N1" s="483"/>
      <c r="O1" s="483"/>
      <c r="P1" s="483"/>
      <c r="Q1" s="483"/>
      <c r="R1" s="483"/>
      <c r="S1" s="483"/>
      <c r="T1" s="483"/>
      <c r="U1" s="483"/>
      <c r="V1" s="483"/>
      <c r="W1" s="484"/>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row>
    <row r="2" spans="1:65" s="1" customFormat="1" x14ac:dyDescent="0.25">
      <c r="A2" s="2"/>
      <c r="B2" s="3"/>
      <c r="C2" s="4"/>
      <c r="D2" s="3"/>
      <c r="E2" s="3"/>
      <c r="F2" s="3"/>
      <c r="G2" s="3"/>
      <c r="H2" s="3"/>
      <c r="I2" s="3"/>
      <c r="J2" s="371"/>
      <c r="K2" s="3"/>
      <c r="L2" s="3"/>
      <c r="M2" s="3"/>
      <c r="N2" s="3"/>
      <c r="O2" s="3"/>
      <c r="P2" s="4"/>
      <c r="Q2" s="4"/>
      <c r="R2" s="5"/>
      <c r="S2" s="5"/>
      <c r="T2" s="5"/>
      <c r="U2" s="5"/>
      <c r="V2" s="366"/>
      <c r="W2" s="366"/>
      <c r="X2" s="3"/>
      <c r="Y2" s="485"/>
      <c r="Z2" s="485"/>
      <c r="AA2" s="485"/>
      <c r="AB2" s="485"/>
      <c r="AC2" s="485"/>
      <c r="AD2" s="485"/>
      <c r="AE2" s="485"/>
      <c r="AF2" s="2"/>
      <c r="AG2" s="3"/>
      <c r="AH2" s="3"/>
      <c r="AI2" s="5"/>
      <c r="AJ2" s="3"/>
      <c r="AK2" s="3"/>
      <c r="AL2" s="5"/>
      <c r="AM2" s="3"/>
      <c r="AN2" s="3"/>
      <c r="AO2" s="3"/>
      <c r="AP2" s="3"/>
      <c r="AQ2" s="3"/>
      <c r="AR2" s="3"/>
      <c r="AS2" s="3"/>
      <c r="AT2" s="3"/>
      <c r="AU2" s="3"/>
      <c r="AV2" s="3"/>
      <c r="AW2" s="3"/>
      <c r="AX2" s="3"/>
      <c r="AY2" s="7"/>
      <c r="AZ2" s="7"/>
      <c r="BA2" s="7"/>
    </row>
    <row r="3" spans="1:65" s="1" customFormat="1" x14ac:dyDescent="0.25">
      <c r="A3" s="2"/>
      <c r="B3" s="3"/>
      <c r="C3" s="3"/>
      <c r="D3" s="8"/>
      <c r="E3" s="3"/>
      <c r="F3" s="3"/>
      <c r="G3" s="3"/>
      <c r="H3" s="3"/>
      <c r="I3" s="3"/>
      <c r="J3" s="371"/>
      <c r="K3" s="3"/>
      <c r="L3" s="3"/>
      <c r="M3" s="3"/>
      <c r="N3" s="3"/>
      <c r="O3" s="3"/>
      <c r="P3" s="4"/>
      <c r="Q3" s="4"/>
      <c r="R3" s="5"/>
      <c r="S3" s="5"/>
      <c r="T3" s="5"/>
      <c r="U3" s="5"/>
      <c r="V3" s="366"/>
      <c r="W3" s="366"/>
      <c r="X3" s="3"/>
      <c r="Y3" s="6"/>
      <c r="Z3" s="6"/>
      <c r="AA3" s="6"/>
      <c r="AB3" s="6"/>
      <c r="AC3" s="6"/>
      <c r="AD3" s="6"/>
      <c r="AE3" s="6"/>
      <c r="AF3" s="2"/>
      <c r="AG3" s="3"/>
      <c r="AH3" s="3"/>
      <c r="AI3" s="5"/>
      <c r="AJ3" s="3"/>
      <c r="AK3" s="3"/>
      <c r="AL3" s="5"/>
      <c r="AM3" s="3"/>
      <c r="AN3" s="3"/>
      <c r="AO3" s="3"/>
      <c r="AP3" s="3"/>
      <c r="AQ3" s="3"/>
      <c r="AR3" s="3"/>
      <c r="AS3" s="3"/>
      <c r="AT3" s="3"/>
      <c r="AU3" s="3"/>
      <c r="AV3" s="3"/>
      <c r="AW3" s="3"/>
      <c r="AX3" s="3"/>
      <c r="AY3" s="7"/>
      <c r="AZ3" s="7"/>
      <c r="BA3" s="7"/>
    </row>
    <row r="4" spans="1:65" s="136" customFormat="1" ht="15.75" x14ac:dyDescent="0.25">
      <c r="A4" s="130"/>
      <c r="B4" s="131"/>
      <c r="C4" s="132"/>
      <c r="D4" s="131"/>
      <c r="E4" s="131"/>
      <c r="F4" s="131"/>
      <c r="G4" s="131"/>
      <c r="H4" s="131"/>
      <c r="I4" s="131"/>
      <c r="J4" s="372"/>
      <c r="K4" s="131"/>
      <c r="L4" s="131"/>
      <c r="M4" s="131"/>
      <c r="N4" s="131"/>
      <c r="O4" s="131"/>
      <c r="P4" s="132"/>
      <c r="Q4" s="132"/>
      <c r="R4" s="133"/>
      <c r="S4" s="133"/>
      <c r="T4" s="133"/>
      <c r="U4" s="133"/>
      <c r="V4" s="367"/>
      <c r="W4" s="367"/>
      <c r="X4" s="131"/>
      <c r="Y4" s="134"/>
      <c r="Z4" s="134"/>
      <c r="AA4" s="134"/>
      <c r="AB4" s="134"/>
      <c r="AC4" s="134"/>
      <c r="AD4" s="134"/>
      <c r="AE4" s="134"/>
      <c r="AF4" s="130"/>
      <c r="AG4" s="131"/>
      <c r="AH4" s="131"/>
      <c r="AI4" s="133"/>
      <c r="AJ4" s="131"/>
      <c r="AK4" s="131"/>
      <c r="AL4" s="133"/>
      <c r="AM4" s="131"/>
      <c r="AN4" s="131"/>
      <c r="AO4" s="131"/>
      <c r="AP4" s="131"/>
      <c r="AQ4" s="131"/>
      <c r="AR4" s="131"/>
      <c r="AS4" s="131"/>
      <c r="AT4" s="131"/>
      <c r="AU4" s="131"/>
      <c r="AV4" s="131"/>
      <c r="AW4" s="131"/>
      <c r="AX4" s="131"/>
      <c r="AY4" s="135"/>
      <c r="AZ4" s="135"/>
      <c r="BA4" s="135"/>
    </row>
    <row r="5" spans="1:65" s="136" customFormat="1" ht="15" customHeight="1" x14ac:dyDescent="0.25">
      <c r="A5" s="130"/>
      <c r="B5" s="131"/>
      <c r="C5" s="137"/>
      <c r="D5" s="137"/>
      <c r="E5" s="486" t="s">
        <v>1</v>
      </c>
      <c r="F5" s="487"/>
      <c r="G5" s="487"/>
      <c r="H5" s="487"/>
      <c r="I5" s="487"/>
      <c r="J5" s="487"/>
      <c r="K5" s="487"/>
      <c r="L5" s="487"/>
      <c r="M5" s="487"/>
      <c r="N5" s="487"/>
      <c r="O5" s="488"/>
      <c r="P5" s="137"/>
      <c r="Q5" s="134"/>
      <c r="R5" s="489" t="s">
        <v>2</v>
      </c>
      <c r="S5" s="490"/>
      <c r="T5" s="490"/>
      <c r="U5" s="491"/>
      <c r="V5" s="368"/>
      <c r="W5" s="369"/>
      <c r="X5" s="137"/>
      <c r="Y5" s="137"/>
      <c r="Z5" s="137"/>
      <c r="AA5" s="137"/>
      <c r="AB5" s="137"/>
      <c r="AC5" s="137"/>
      <c r="AD5" s="137"/>
      <c r="AE5" s="138"/>
      <c r="AF5" s="492" t="s">
        <v>3</v>
      </c>
      <c r="AG5" s="493"/>
      <c r="AH5" s="493"/>
      <c r="AI5" s="493"/>
      <c r="AJ5" s="493"/>
      <c r="AK5" s="493"/>
      <c r="AL5" s="493"/>
      <c r="AM5" s="493"/>
      <c r="AN5" s="493"/>
      <c r="AO5" s="493"/>
      <c r="AP5" s="493"/>
      <c r="AQ5" s="493"/>
      <c r="AR5" s="493"/>
      <c r="AS5" s="493"/>
      <c r="AT5" s="493"/>
      <c r="AU5" s="493"/>
      <c r="AV5" s="493"/>
      <c r="AW5" s="493"/>
      <c r="AX5" s="493"/>
      <c r="AY5" s="493"/>
      <c r="AZ5" s="493"/>
      <c r="BA5" s="493"/>
      <c r="BB5" s="494"/>
      <c r="BC5" s="494"/>
      <c r="BD5" s="494"/>
      <c r="BE5" s="494"/>
      <c r="BF5" s="494"/>
      <c r="BG5" s="494"/>
      <c r="BH5" s="494"/>
      <c r="BI5" s="494"/>
      <c r="BJ5" s="494"/>
      <c r="BK5" s="494"/>
      <c r="BL5" s="494"/>
      <c r="BM5" s="494"/>
    </row>
    <row r="6" spans="1:65" s="136" customFormat="1" ht="15" customHeight="1" x14ac:dyDescent="0.25">
      <c r="A6" s="475" t="s">
        <v>4</v>
      </c>
      <c r="B6" s="477" t="s">
        <v>5</v>
      </c>
      <c r="C6" s="477" t="s">
        <v>6</v>
      </c>
      <c r="D6" s="477" t="s">
        <v>7</v>
      </c>
      <c r="E6" s="479" t="s">
        <v>8</v>
      </c>
      <c r="F6" s="479" t="s">
        <v>9</v>
      </c>
      <c r="G6" s="479" t="s">
        <v>10</v>
      </c>
      <c r="H6" s="479" t="s">
        <v>11</v>
      </c>
      <c r="I6" s="479" t="s">
        <v>12</v>
      </c>
      <c r="J6" s="481" t="s">
        <v>13</v>
      </c>
      <c r="K6" s="479" t="s">
        <v>14</v>
      </c>
      <c r="L6" s="479" t="s">
        <v>15</v>
      </c>
      <c r="M6" s="479" t="s">
        <v>16</v>
      </c>
      <c r="N6" s="479" t="s">
        <v>17</v>
      </c>
      <c r="O6" s="479" t="s">
        <v>18</v>
      </c>
      <c r="P6" s="477" t="s">
        <v>19</v>
      </c>
      <c r="Q6" s="477" t="s">
        <v>20</v>
      </c>
      <c r="R6" s="495" t="s">
        <v>21</v>
      </c>
      <c r="S6" s="477" t="s">
        <v>22</v>
      </c>
      <c r="T6" s="477" t="s">
        <v>23</v>
      </c>
      <c r="U6" s="495" t="s">
        <v>24</v>
      </c>
      <c r="V6" s="497" t="s">
        <v>25</v>
      </c>
      <c r="W6" s="497" t="s">
        <v>26</v>
      </c>
      <c r="X6" s="477" t="s">
        <v>27</v>
      </c>
      <c r="Y6" s="489" t="s">
        <v>28</v>
      </c>
      <c r="Z6" s="490"/>
      <c r="AA6" s="491"/>
      <c r="AB6" s="477" t="s">
        <v>29</v>
      </c>
      <c r="AC6" s="477" t="s">
        <v>30</v>
      </c>
      <c r="AD6" s="477" t="s">
        <v>31</v>
      </c>
      <c r="AE6" s="477" t="s">
        <v>32</v>
      </c>
      <c r="AF6" s="499" t="s">
        <v>33</v>
      </c>
      <c r="AG6" s="472" t="s">
        <v>34</v>
      </c>
      <c r="AH6" s="473"/>
      <c r="AI6" s="474"/>
      <c r="AJ6" s="472" t="s">
        <v>35</v>
      </c>
      <c r="AK6" s="473"/>
      <c r="AL6" s="474"/>
      <c r="AM6" s="472" t="s">
        <v>36</v>
      </c>
      <c r="AN6" s="473"/>
      <c r="AO6" s="474"/>
      <c r="AP6" s="472" t="s">
        <v>37</v>
      </c>
      <c r="AQ6" s="473"/>
      <c r="AR6" s="474"/>
      <c r="AS6" s="472" t="s">
        <v>38</v>
      </c>
      <c r="AT6" s="473"/>
      <c r="AU6" s="474"/>
      <c r="AV6" s="472" t="s">
        <v>39</v>
      </c>
      <c r="AW6" s="473"/>
      <c r="AX6" s="474"/>
      <c r="AY6" s="472" t="s">
        <v>40</v>
      </c>
      <c r="AZ6" s="473"/>
      <c r="BA6" s="474"/>
      <c r="BB6" s="472" t="s">
        <v>40</v>
      </c>
      <c r="BC6" s="473"/>
      <c r="BD6" s="474"/>
      <c r="BE6" s="472" t="s">
        <v>40</v>
      </c>
      <c r="BF6" s="473"/>
      <c r="BG6" s="474"/>
      <c r="BH6" s="472" t="s">
        <v>40</v>
      </c>
      <c r="BI6" s="473"/>
      <c r="BJ6" s="474"/>
      <c r="BK6" s="472" t="s">
        <v>40</v>
      </c>
      <c r="BL6" s="473"/>
      <c r="BM6" s="474"/>
    </row>
    <row r="7" spans="1:65" s="136" customFormat="1" ht="81.75" customHeight="1" x14ac:dyDescent="0.25">
      <c r="A7" s="476"/>
      <c r="B7" s="478"/>
      <c r="C7" s="478"/>
      <c r="D7" s="478"/>
      <c r="E7" s="480"/>
      <c r="F7" s="480"/>
      <c r="G7" s="480"/>
      <c r="H7" s="480"/>
      <c r="I7" s="480"/>
      <c r="J7" s="482"/>
      <c r="K7" s="480"/>
      <c r="L7" s="480"/>
      <c r="M7" s="480"/>
      <c r="N7" s="480"/>
      <c r="O7" s="480"/>
      <c r="P7" s="478"/>
      <c r="Q7" s="478"/>
      <c r="R7" s="496"/>
      <c r="S7" s="478"/>
      <c r="T7" s="478"/>
      <c r="U7" s="496"/>
      <c r="V7" s="498"/>
      <c r="W7" s="498"/>
      <c r="X7" s="478"/>
      <c r="Y7" s="139" t="s">
        <v>41</v>
      </c>
      <c r="Z7" s="139" t="s">
        <v>42</v>
      </c>
      <c r="AA7" s="139" t="s">
        <v>43</v>
      </c>
      <c r="AB7" s="478"/>
      <c r="AC7" s="478"/>
      <c r="AD7" s="478"/>
      <c r="AE7" s="478"/>
      <c r="AF7" s="500"/>
      <c r="AG7" s="140" t="s">
        <v>44</v>
      </c>
      <c r="AH7" s="140" t="s">
        <v>45</v>
      </c>
      <c r="AI7" s="140" t="s">
        <v>46</v>
      </c>
      <c r="AJ7" s="140" t="s">
        <v>47</v>
      </c>
      <c r="AK7" s="140" t="s">
        <v>45</v>
      </c>
      <c r="AL7" s="140" t="s">
        <v>46</v>
      </c>
      <c r="AM7" s="140" t="s">
        <v>44</v>
      </c>
      <c r="AN7" s="140" t="s">
        <v>45</v>
      </c>
      <c r="AO7" s="140" t="s">
        <v>46</v>
      </c>
      <c r="AP7" s="140" t="s">
        <v>44</v>
      </c>
      <c r="AQ7" s="140" t="s">
        <v>45</v>
      </c>
      <c r="AR7" s="140" t="s">
        <v>46</v>
      </c>
      <c r="AS7" s="140" t="s">
        <v>44</v>
      </c>
      <c r="AT7" s="140" t="s">
        <v>45</v>
      </c>
      <c r="AU7" s="140" t="s">
        <v>46</v>
      </c>
      <c r="AV7" s="140" t="s">
        <v>48</v>
      </c>
      <c r="AW7" s="140" t="s">
        <v>45</v>
      </c>
      <c r="AX7" s="140" t="s">
        <v>46</v>
      </c>
      <c r="AY7" s="140" t="s">
        <v>49</v>
      </c>
      <c r="AZ7" s="140" t="s">
        <v>45</v>
      </c>
      <c r="BA7" s="140" t="s">
        <v>46</v>
      </c>
      <c r="BB7" s="140" t="s">
        <v>49</v>
      </c>
      <c r="BC7" s="140" t="s">
        <v>45</v>
      </c>
      <c r="BD7" s="140" t="s">
        <v>46</v>
      </c>
      <c r="BE7" s="140" t="s">
        <v>49</v>
      </c>
      <c r="BF7" s="140" t="s">
        <v>45</v>
      </c>
      <c r="BG7" s="140" t="s">
        <v>46</v>
      </c>
      <c r="BH7" s="140" t="s">
        <v>49</v>
      </c>
      <c r="BI7" s="140" t="s">
        <v>45</v>
      </c>
      <c r="BJ7" s="140" t="s">
        <v>46</v>
      </c>
      <c r="BK7" s="140" t="s">
        <v>49</v>
      </c>
      <c r="BL7" s="140" t="s">
        <v>45</v>
      </c>
      <c r="BM7" s="140" t="s">
        <v>46</v>
      </c>
    </row>
    <row r="8" spans="1:65" s="1" customFormat="1" x14ac:dyDescent="0.25">
      <c r="A8" s="9">
        <v>1</v>
      </c>
      <c r="B8" s="9">
        <v>2</v>
      </c>
      <c r="C8" s="9">
        <v>3</v>
      </c>
      <c r="D8" s="9">
        <v>4</v>
      </c>
      <c r="E8" s="9">
        <v>5</v>
      </c>
      <c r="F8" s="9">
        <v>6</v>
      </c>
      <c r="G8" s="9">
        <v>7</v>
      </c>
      <c r="H8" s="9">
        <v>8</v>
      </c>
      <c r="I8" s="9">
        <v>9</v>
      </c>
      <c r="J8" s="373">
        <v>10</v>
      </c>
      <c r="K8" s="9">
        <v>11</v>
      </c>
      <c r="L8" s="9">
        <v>12</v>
      </c>
      <c r="M8" s="9">
        <v>13</v>
      </c>
      <c r="N8" s="9">
        <v>14</v>
      </c>
      <c r="O8" s="9">
        <v>15</v>
      </c>
      <c r="P8" s="9">
        <v>16</v>
      </c>
      <c r="Q8" s="9">
        <v>17</v>
      </c>
      <c r="R8" s="292">
        <v>18</v>
      </c>
      <c r="S8" s="9">
        <v>19</v>
      </c>
      <c r="T8" s="9">
        <v>20</v>
      </c>
      <c r="U8" s="9">
        <v>21</v>
      </c>
      <c r="V8" s="9">
        <v>22</v>
      </c>
      <c r="W8" s="9">
        <v>23</v>
      </c>
      <c r="X8" s="9">
        <v>24</v>
      </c>
      <c r="Y8" s="9">
        <v>25</v>
      </c>
      <c r="Z8" s="9">
        <v>26</v>
      </c>
      <c r="AA8" s="9">
        <v>27</v>
      </c>
      <c r="AB8" s="9">
        <v>28</v>
      </c>
      <c r="AC8" s="9">
        <v>29</v>
      </c>
      <c r="AD8" s="9">
        <v>30</v>
      </c>
      <c r="AE8" s="9">
        <v>31</v>
      </c>
      <c r="AF8" s="9">
        <v>32</v>
      </c>
      <c r="AG8" s="9">
        <v>33</v>
      </c>
      <c r="AH8" s="9">
        <v>34</v>
      </c>
      <c r="AI8" s="9">
        <v>35</v>
      </c>
      <c r="AJ8" s="9">
        <v>36</v>
      </c>
      <c r="AK8" s="9">
        <v>37</v>
      </c>
      <c r="AL8" s="9">
        <v>38</v>
      </c>
      <c r="AM8" s="9">
        <v>39</v>
      </c>
      <c r="AN8" s="9">
        <v>40</v>
      </c>
      <c r="AO8" s="9">
        <v>41</v>
      </c>
      <c r="AP8" s="9">
        <v>42</v>
      </c>
      <c r="AQ8" s="9">
        <v>43</v>
      </c>
      <c r="AR8" s="9">
        <v>44</v>
      </c>
      <c r="AS8" s="9">
        <v>45</v>
      </c>
      <c r="AT8" s="9">
        <v>46</v>
      </c>
      <c r="AU8" s="9">
        <v>47</v>
      </c>
      <c r="AV8" s="9">
        <v>48</v>
      </c>
      <c r="AW8" s="9">
        <v>49</v>
      </c>
      <c r="AX8" s="9">
        <v>50</v>
      </c>
      <c r="AY8" s="9">
        <v>51</v>
      </c>
      <c r="AZ8" s="9">
        <v>52</v>
      </c>
      <c r="BA8" s="10">
        <v>53</v>
      </c>
      <c r="BB8" s="11">
        <v>54</v>
      </c>
      <c r="BC8" s="11">
        <v>55</v>
      </c>
      <c r="BD8" s="11">
        <v>56</v>
      </c>
      <c r="BE8" s="11">
        <v>57</v>
      </c>
      <c r="BF8" s="11">
        <v>58</v>
      </c>
      <c r="BG8" s="11">
        <v>59</v>
      </c>
      <c r="BH8" s="11">
        <v>60</v>
      </c>
      <c r="BI8" s="11">
        <v>61</v>
      </c>
      <c r="BJ8" s="11">
        <v>62</v>
      </c>
      <c r="BK8" s="11">
        <v>63</v>
      </c>
      <c r="BL8" s="11">
        <v>64</v>
      </c>
      <c r="BM8" s="11">
        <v>65</v>
      </c>
    </row>
    <row r="9" spans="1:65" s="1" customFormat="1" ht="120" customHeight="1" x14ac:dyDescent="0.25">
      <c r="A9" s="63">
        <v>101</v>
      </c>
      <c r="B9" s="64" t="s">
        <v>50</v>
      </c>
      <c r="C9" s="64" t="s">
        <v>51</v>
      </c>
      <c r="D9" s="64" t="s">
        <v>52</v>
      </c>
      <c r="E9" s="64" t="s">
        <v>53</v>
      </c>
      <c r="F9" s="64">
        <v>8888</v>
      </c>
      <c r="G9" s="64" t="s">
        <v>54</v>
      </c>
      <c r="H9" s="64">
        <v>2002</v>
      </c>
      <c r="I9" s="64" t="s">
        <v>55</v>
      </c>
      <c r="J9" s="374">
        <v>322000</v>
      </c>
      <c r="K9" s="64" t="s">
        <v>56</v>
      </c>
      <c r="L9" s="64" t="s">
        <v>57</v>
      </c>
      <c r="M9" s="64" t="s">
        <v>58</v>
      </c>
      <c r="N9" s="64" t="s">
        <v>59</v>
      </c>
      <c r="O9" s="64" t="s">
        <v>60</v>
      </c>
      <c r="P9" s="64">
        <v>2454</v>
      </c>
      <c r="Q9" s="65">
        <v>48.2</v>
      </c>
      <c r="R9" s="65">
        <v>0</v>
      </c>
      <c r="S9" s="65">
        <v>16.8</v>
      </c>
      <c r="T9" s="65">
        <v>31.4</v>
      </c>
      <c r="U9" s="65">
        <f t="shared" ref="U9:U60" si="0">R9+S9+T9</f>
        <v>48.2</v>
      </c>
      <c r="V9" s="414">
        <v>100</v>
      </c>
      <c r="W9" s="463">
        <v>100</v>
      </c>
      <c r="X9" s="439" t="s">
        <v>61</v>
      </c>
      <c r="Y9" s="64">
        <v>3</v>
      </c>
      <c r="Z9" s="64">
        <v>9</v>
      </c>
      <c r="AA9" s="64">
        <v>2</v>
      </c>
      <c r="AB9" s="64">
        <v>44</v>
      </c>
      <c r="AC9" s="64">
        <v>202</v>
      </c>
      <c r="AD9" s="65">
        <v>23.3</v>
      </c>
      <c r="AE9" s="64">
        <v>5</v>
      </c>
      <c r="AF9" s="63">
        <v>100</v>
      </c>
      <c r="AG9" s="64" t="s">
        <v>62</v>
      </c>
      <c r="AH9" s="64" t="s">
        <v>63</v>
      </c>
      <c r="AI9" s="64">
        <v>50</v>
      </c>
      <c r="AJ9" s="64" t="s">
        <v>64</v>
      </c>
      <c r="AK9" s="64" t="s">
        <v>65</v>
      </c>
      <c r="AL9" s="64">
        <v>10</v>
      </c>
      <c r="AM9" s="64" t="s">
        <v>66</v>
      </c>
      <c r="AN9" s="64" t="s">
        <v>67</v>
      </c>
      <c r="AO9" s="64">
        <v>10</v>
      </c>
      <c r="AP9" s="64" t="s">
        <v>68</v>
      </c>
      <c r="AQ9" s="64" t="s">
        <v>69</v>
      </c>
      <c r="AR9" s="64">
        <v>10</v>
      </c>
      <c r="AS9" s="64" t="s">
        <v>70</v>
      </c>
      <c r="AT9" s="64" t="s">
        <v>71</v>
      </c>
      <c r="AU9" s="64">
        <v>10</v>
      </c>
      <c r="AV9" s="64" t="s">
        <v>72</v>
      </c>
      <c r="AW9" s="64" t="s">
        <v>73</v>
      </c>
      <c r="AX9" s="64">
        <v>10</v>
      </c>
      <c r="AY9" s="64"/>
      <c r="AZ9" s="64"/>
      <c r="BA9" s="66"/>
      <c r="BB9" s="31"/>
      <c r="BC9" s="31"/>
      <c r="BD9" s="31"/>
      <c r="BE9" s="31"/>
      <c r="BF9" s="31"/>
      <c r="BG9" s="31"/>
      <c r="BH9" s="31"/>
      <c r="BI9" s="31"/>
      <c r="BJ9" s="31"/>
      <c r="BK9" s="31"/>
      <c r="BL9" s="31"/>
      <c r="BM9" s="31"/>
    </row>
    <row r="10" spans="1:65" s="1" customFormat="1" ht="120" customHeight="1" x14ac:dyDescent="0.25">
      <c r="A10" s="63">
        <v>101</v>
      </c>
      <c r="B10" s="64" t="s">
        <v>50</v>
      </c>
      <c r="C10" s="64" t="s">
        <v>51</v>
      </c>
      <c r="D10" s="64" t="s">
        <v>52</v>
      </c>
      <c r="E10" s="64" t="s">
        <v>53</v>
      </c>
      <c r="F10" s="64">
        <v>9999</v>
      </c>
      <c r="G10" s="64" t="s">
        <v>74</v>
      </c>
      <c r="H10" s="64">
        <v>2018</v>
      </c>
      <c r="I10" s="64" t="s">
        <v>75</v>
      </c>
      <c r="J10" s="374">
        <v>54800</v>
      </c>
      <c r="K10" s="64" t="s">
        <v>76</v>
      </c>
      <c r="L10" s="64" t="s">
        <v>77</v>
      </c>
      <c r="M10" s="64" t="s">
        <v>78</v>
      </c>
      <c r="N10" s="64" t="s">
        <v>79</v>
      </c>
      <c r="O10" s="64" t="s">
        <v>80</v>
      </c>
      <c r="P10" s="64">
        <v>2978</v>
      </c>
      <c r="Q10" s="65">
        <v>48.2</v>
      </c>
      <c r="R10" s="65">
        <v>0</v>
      </c>
      <c r="S10" s="65">
        <v>16.8</v>
      </c>
      <c r="T10" s="65">
        <v>31.4</v>
      </c>
      <c r="U10" s="65">
        <f t="shared" si="0"/>
        <v>48.2</v>
      </c>
      <c r="V10" s="414">
        <v>100</v>
      </c>
      <c r="W10" s="463">
        <v>100</v>
      </c>
      <c r="X10" s="439" t="s">
        <v>61</v>
      </c>
      <c r="Y10" s="64">
        <v>3</v>
      </c>
      <c r="Z10" s="64">
        <v>9</v>
      </c>
      <c r="AA10" s="64">
        <v>1</v>
      </c>
      <c r="AB10" s="64">
        <v>44</v>
      </c>
      <c r="AC10" s="64">
        <v>146</v>
      </c>
      <c r="AD10" s="65">
        <v>23.3</v>
      </c>
      <c r="AE10" s="64">
        <v>5</v>
      </c>
      <c r="AF10" s="63">
        <v>100</v>
      </c>
      <c r="AG10" s="64" t="s">
        <v>62</v>
      </c>
      <c r="AH10" s="64" t="s">
        <v>53</v>
      </c>
      <c r="AI10" s="64">
        <v>100</v>
      </c>
      <c r="AJ10" s="64"/>
      <c r="AK10" s="64"/>
      <c r="AL10" s="64"/>
      <c r="AM10" s="64"/>
      <c r="AN10" s="64"/>
      <c r="AO10" s="64"/>
      <c r="AP10" s="64"/>
      <c r="AQ10" s="64"/>
      <c r="AR10" s="64"/>
      <c r="AS10" s="64"/>
      <c r="AT10" s="64"/>
      <c r="AU10" s="64"/>
      <c r="AV10" s="64"/>
      <c r="AW10" s="64"/>
      <c r="AX10" s="64"/>
      <c r="AY10" s="64"/>
      <c r="AZ10" s="64"/>
      <c r="BA10" s="66"/>
      <c r="BB10" s="31"/>
      <c r="BC10" s="31"/>
      <c r="BD10" s="31"/>
      <c r="BE10" s="31"/>
      <c r="BF10" s="31"/>
      <c r="BG10" s="31"/>
      <c r="BH10" s="31"/>
      <c r="BI10" s="31"/>
      <c r="BJ10" s="31"/>
      <c r="BK10" s="31"/>
      <c r="BL10" s="31"/>
      <c r="BM10" s="31"/>
    </row>
    <row r="11" spans="1:65" ht="120" customHeight="1" x14ac:dyDescent="0.25">
      <c r="A11" s="13">
        <v>103</v>
      </c>
      <c r="B11" s="14" t="s">
        <v>81</v>
      </c>
      <c r="C11" s="14" t="s">
        <v>82</v>
      </c>
      <c r="D11" s="14" t="s">
        <v>83</v>
      </c>
      <c r="E11" s="14" t="s">
        <v>84</v>
      </c>
      <c r="F11" s="14">
        <v>13822</v>
      </c>
      <c r="G11" s="14" t="s">
        <v>85</v>
      </c>
      <c r="H11" s="14">
        <v>2010</v>
      </c>
      <c r="I11" s="14" t="s">
        <v>86</v>
      </c>
      <c r="J11" s="15">
        <v>477428</v>
      </c>
      <c r="K11" s="14" t="s">
        <v>87</v>
      </c>
      <c r="L11" s="14" t="s">
        <v>88</v>
      </c>
      <c r="M11" s="14" t="s">
        <v>89</v>
      </c>
      <c r="N11" s="14" t="s">
        <v>90</v>
      </c>
      <c r="O11" s="14" t="s">
        <v>91</v>
      </c>
      <c r="P11" s="67" t="s">
        <v>92</v>
      </c>
      <c r="Q11" s="16">
        <v>10.24</v>
      </c>
      <c r="R11" s="16">
        <v>0</v>
      </c>
      <c r="S11" s="16">
        <v>9.92</v>
      </c>
      <c r="T11" s="16">
        <v>5.29</v>
      </c>
      <c r="U11" s="16">
        <f t="shared" si="0"/>
        <v>15.21</v>
      </c>
      <c r="V11" s="415">
        <v>191</v>
      </c>
      <c r="W11" s="61">
        <v>100</v>
      </c>
      <c r="X11" s="37" t="s">
        <v>93</v>
      </c>
      <c r="Y11" s="14">
        <v>3</v>
      </c>
      <c r="Z11" s="14">
        <v>1</v>
      </c>
      <c r="AA11" s="14">
        <v>3</v>
      </c>
      <c r="AB11" s="14">
        <v>4</v>
      </c>
      <c r="AC11" s="14">
        <v>159.1</v>
      </c>
      <c r="AD11" s="16">
        <v>52.9</v>
      </c>
      <c r="AE11" s="14">
        <v>5</v>
      </c>
      <c r="AF11" s="13">
        <v>189</v>
      </c>
      <c r="AG11" s="14" t="s">
        <v>94</v>
      </c>
      <c r="AH11" s="14" t="s">
        <v>95</v>
      </c>
      <c r="AI11" s="14">
        <v>21</v>
      </c>
      <c r="AJ11" s="14" t="s">
        <v>96</v>
      </c>
      <c r="AK11" s="14" t="s">
        <v>97</v>
      </c>
      <c r="AL11" s="14">
        <v>23</v>
      </c>
      <c r="AM11" s="14" t="s">
        <v>98</v>
      </c>
      <c r="AN11" s="14" t="s">
        <v>99</v>
      </c>
      <c r="AO11" s="14">
        <v>10</v>
      </c>
      <c r="AP11" s="14" t="s">
        <v>100</v>
      </c>
      <c r="AQ11" s="14" t="s">
        <v>101</v>
      </c>
      <c r="AR11" s="14">
        <v>44</v>
      </c>
      <c r="AS11" s="14"/>
      <c r="AT11" s="14"/>
      <c r="AU11" s="14"/>
      <c r="AV11" s="14" t="s">
        <v>102</v>
      </c>
      <c r="AW11" s="14"/>
      <c r="AX11" s="14">
        <v>2</v>
      </c>
      <c r="AY11" s="14"/>
      <c r="AZ11" s="14"/>
      <c r="BA11" s="24"/>
      <c r="BB11" s="32"/>
      <c r="BC11" s="32"/>
      <c r="BD11" s="32"/>
      <c r="BE11" s="32"/>
      <c r="BF11" s="32"/>
      <c r="BG11" s="32"/>
      <c r="BH11" s="32"/>
      <c r="BI11" s="32"/>
      <c r="BJ11" s="32"/>
      <c r="BK11" s="32"/>
      <c r="BL11" s="32"/>
      <c r="BM11" s="32"/>
    </row>
    <row r="12" spans="1:65" ht="120" customHeight="1" x14ac:dyDescent="0.25">
      <c r="A12" s="13">
        <v>103</v>
      </c>
      <c r="B12" s="14" t="s">
        <v>81</v>
      </c>
      <c r="C12" s="14" t="s">
        <v>103</v>
      </c>
      <c r="D12" s="14" t="s">
        <v>104</v>
      </c>
      <c r="E12" s="14" t="s">
        <v>105</v>
      </c>
      <c r="F12" s="14" t="s">
        <v>106</v>
      </c>
      <c r="G12" s="14" t="s">
        <v>107</v>
      </c>
      <c r="H12" s="14">
        <v>2007</v>
      </c>
      <c r="I12" s="14" t="s">
        <v>108</v>
      </c>
      <c r="J12" s="15">
        <v>131495</v>
      </c>
      <c r="K12" s="14" t="s">
        <v>109</v>
      </c>
      <c r="L12" s="14" t="s">
        <v>110</v>
      </c>
      <c r="M12" s="68" t="s">
        <v>111</v>
      </c>
      <c r="N12" s="68" t="s">
        <v>112</v>
      </c>
      <c r="O12" s="68" t="s">
        <v>113</v>
      </c>
      <c r="P12" s="67" t="s">
        <v>114</v>
      </c>
      <c r="Q12" s="16">
        <v>6.2099999999999991</v>
      </c>
      <c r="R12" s="16">
        <v>0</v>
      </c>
      <c r="S12" s="16">
        <v>2.73</v>
      </c>
      <c r="T12" s="16">
        <v>4.8499999999999996</v>
      </c>
      <c r="U12" s="16">
        <f t="shared" si="0"/>
        <v>7.58</v>
      </c>
      <c r="V12" s="415">
        <v>100</v>
      </c>
      <c r="W12" s="61">
        <v>100</v>
      </c>
      <c r="X12" s="37" t="s">
        <v>93</v>
      </c>
      <c r="Y12" s="14">
        <v>3</v>
      </c>
      <c r="Z12" s="14">
        <v>12</v>
      </c>
      <c r="AA12" s="14">
        <v>1</v>
      </c>
      <c r="AB12" s="14">
        <v>60</v>
      </c>
      <c r="AC12" s="14">
        <v>101</v>
      </c>
      <c r="AD12" s="16">
        <v>48.5</v>
      </c>
      <c r="AE12" s="14">
        <v>5</v>
      </c>
      <c r="AF12" s="13">
        <v>100</v>
      </c>
      <c r="AG12" s="14" t="s">
        <v>104</v>
      </c>
      <c r="AH12" s="14" t="s">
        <v>115</v>
      </c>
      <c r="AI12" s="14">
        <v>60</v>
      </c>
      <c r="AJ12" s="14" t="s">
        <v>116</v>
      </c>
      <c r="AK12" s="14" t="s">
        <v>117</v>
      </c>
      <c r="AL12" s="14">
        <v>20</v>
      </c>
      <c r="AM12" s="14"/>
      <c r="AN12" s="14"/>
      <c r="AO12" s="14"/>
      <c r="AP12" s="14"/>
      <c r="AQ12" s="14"/>
      <c r="AR12" s="14"/>
      <c r="AS12" s="14"/>
      <c r="AT12" s="14"/>
      <c r="AU12" s="14"/>
      <c r="AV12" s="14" t="s">
        <v>118</v>
      </c>
      <c r="AW12" s="14" t="s">
        <v>119</v>
      </c>
      <c r="AX12" s="14">
        <v>20</v>
      </c>
      <c r="AY12" s="14"/>
      <c r="AZ12" s="14"/>
      <c r="BA12" s="24"/>
      <c r="BB12" s="32"/>
      <c r="BC12" s="32"/>
      <c r="BD12" s="32"/>
      <c r="BE12" s="32"/>
      <c r="BF12" s="32"/>
      <c r="BG12" s="32"/>
      <c r="BH12" s="32"/>
      <c r="BI12" s="32"/>
      <c r="BJ12" s="32"/>
      <c r="BK12" s="32"/>
      <c r="BL12" s="32"/>
      <c r="BM12" s="32"/>
    </row>
    <row r="13" spans="1:65" ht="120" customHeight="1" x14ac:dyDescent="0.25">
      <c r="A13" s="13">
        <v>103</v>
      </c>
      <c r="B13" s="14" t="s">
        <v>81</v>
      </c>
      <c r="C13" s="14" t="s">
        <v>120</v>
      </c>
      <c r="D13" s="14" t="s">
        <v>121</v>
      </c>
      <c r="E13" s="14" t="s">
        <v>122</v>
      </c>
      <c r="F13" s="14">
        <v>14126</v>
      </c>
      <c r="G13" s="14" t="s">
        <v>123</v>
      </c>
      <c r="H13" s="14">
        <v>2008</v>
      </c>
      <c r="I13" s="14" t="s">
        <v>124</v>
      </c>
      <c r="J13" s="15">
        <v>54631.89</v>
      </c>
      <c r="K13" s="14" t="s">
        <v>125</v>
      </c>
      <c r="L13" s="14" t="s">
        <v>126</v>
      </c>
      <c r="M13" s="14" t="s">
        <v>127</v>
      </c>
      <c r="N13" s="14" t="s">
        <v>128</v>
      </c>
      <c r="O13" s="14" t="s">
        <v>129</v>
      </c>
      <c r="P13" s="67" t="s">
        <v>130</v>
      </c>
      <c r="Q13" s="16">
        <v>5.42</v>
      </c>
      <c r="R13" s="16">
        <v>0</v>
      </c>
      <c r="S13" s="16">
        <v>1.1299999999999999</v>
      </c>
      <c r="T13" s="16">
        <v>4.8600000000000003</v>
      </c>
      <c r="U13" s="16">
        <f t="shared" si="0"/>
        <v>5.99</v>
      </c>
      <c r="V13" s="415">
        <v>0</v>
      </c>
      <c r="W13" s="61">
        <v>100</v>
      </c>
      <c r="X13" s="37" t="s">
        <v>93</v>
      </c>
      <c r="Y13" s="14">
        <v>1</v>
      </c>
      <c r="Z13" s="14">
        <v>7</v>
      </c>
      <c r="AA13" s="14">
        <v>6</v>
      </c>
      <c r="AB13" s="14">
        <v>60</v>
      </c>
      <c r="AC13" s="14"/>
      <c r="AD13" s="16">
        <v>48.6</v>
      </c>
      <c r="AE13" s="14">
        <v>5</v>
      </c>
      <c r="AF13" s="13">
        <v>10</v>
      </c>
      <c r="AG13" s="14" t="s">
        <v>121</v>
      </c>
      <c r="AH13" s="14" t="s">
        <v>115</v>
      </c>
      <c r="AI13" s="14">
        <v>100</v>
      </c>
      <c r="AJ13" s="14"/>
      <c r="AK13" s="14"/>
      <c r="AL13" s="14"/>
      <c r="AM13" s="14"/>
      <c r="AN13" s="14"/>
      <c r="AO13" s="14"/>
      <c r="AP13" s="14"/>
      <c r="AQ13" s="14"/>
      <c r="AR13" s="14"/>
      <c r="AS13" s="14"/>
      <c r="AT13" s="14"/>
      <c r="AU13" s="14"/>
      <c r="AV13" s="14"/>
      <c r="AW13" s="14"/>
      <c r="AX13" s="14"/>
      <c r="AY13" s="14"/>
      <c r="AZ13" s="14"/>
      <c r="BA13" s="24"/>
      <c r="BB13" s="32"/>
      <c r="BC13" s="32"/>
      <c r="BD13" s="32"/>
      <c r="BE13" s="32"/>
      <c r="BF13" s="32"/>
      <c r="BG13" s="32"/>
      <c r="BH13" s="32"/>
      <c r="BI13" s="32"/>
      <c r="BJ13" s="32"/>
      <c r="BK13" s="32"/>
      <c r="BL13" s="32"/>
      <c r="BM13" s="32"/>
    </row>
    <row r="14" spans="1:65" ht="120" customHeight="1" x14ac:dyDescent="0.25">
      <c r="A14" s="13">
        <v>103</v>
      </c>
      <c r="B14" s="14" t="s">
        <v>81</v>
      </c>
      <c r="C14" s="14" t="s">
        <v>103</v>
      </c>
      <c r="D14" s="14" t="s">
        <v>104</v>
      </c>
      <c r="E14" s="14" t="s">
        <v>105</v>
      </c>
      <c r="F14" s="14">
        <v>21418</v>
      </c>
      <c r="G14" s="14" t="s">
        <v>131</v>
      </c>
      <c r="H14" s="14">
        <v>2013</v>
      </c>
      <c r="I14" s="14" t="s">
        <v>132</v>
      </c>
      <c r="J14" s="15">
        <v>65671.28</v>
      </c>
      <c r="K14" s="14" t="s">
        <v>125</v>
      </c>
      <c r="L14" s="14" t="s">
        <v>133</v>
      </c>
      <c r="M14" s="14" t="s">
        <v>134</v>
      </c>
      <c r="N14" s="14" t="s">
        <v>135</v>
      </c>
      <c r="O14" s="14" t="s">
        <v>136</v>
      </c>
      <c r="P14" s="67" t="s">
        <v>137</v>
      </c>
      <c r="Q14" s="16">
        <v>5.53</v>
      </c>
      <c r="R14" s="16">
        <v>0</v>
      </c>
      <c r="S14" s="16">
        <v>1.36</v>
      </c>
      <c r="T14" s="16">
        <v>4.8499999999999996</v>
      </c>
      <c r="U14" s="16">
        <f t="shared" si="0"/>
        <v>6.21</v>
      </c>
      <c r="V14" s="415">
        <v>100</v>
      </c>
      <c r="W14" s="61">
        <v>100</v>
      </c>
      <c r="X14" s="37" t="s">
        <v>93</v>
      </c>
      <c r="Y14" s="14">
        <v>3</v>
      </c>
      <c r="Z14" s="14">
        <v>12</v>
      </c>
      <c r="AA14" s="14">
        <v>4</v>
      </c>
      <c r="AB14" s="14">
        <v>60</v>
      </c>
      <c r="AC14" s="14"/>
      <c r="AD14" s="16">
        <v>48.5</v>
      </c>
      <c r="AE14" s="14">
        <v>5</v>
      </c>
      <c r="AF14" s="13">
        <v>100</v>
      </c>
      <c r="AG14" s="14" t="s">
        <v>104</v>
      </c>
      <c r="AH14" s="14" t="s">
        <v>115</v>
      </c>
      <c r="AI14" s="14">
        <v>70</v>
      </c>
      <c r="AJ14" s="14" t="s">
        <v>116</v>
      </c>
      <c r="AK14" s="14" t="s">
        <v>117</v>
      </c>
      <c r="AL14" s="14">
        <v>20</v>
      </c>
      <c r="AM14" s="14"/>
      <c r="AN14" s="14"/>
      <c r="AO14" s="14"/>
      <c r="AP14" s="14"/>
      <c r="AQ14" s="14"/>
      <c r="AR14" s="14"/>
      <c r="AS14" s="14"/>
      <c r="AT14" s="14"/>
      <c r="AU14" s="14"/>
      <c r="AV14" s="14" t="s">
        <v>118</v>
      </c>
      <c r="AW14" s="14" t="s">
        <v>119</v>
      </c>
      <c r="AX14" s="14">
        <v>10</v>
      </c>
      <c r="AY14" s="14"/>
      <c r="AZ14" s="14"/>
      <c r="BA14" s="24"/>
      <c r="BB14" s="32"/>
      <c r="BC14" s="32"/>
      <c r="BD14" s="32"/>
      <c r="BE14" s="32"/>
      <c r="BF14" s="32"/>
      <c r="BG14" s="32"/>
      <c r="BH14" s="32"/>
      <c r="BI14" s="32"/>
      <c r="BJ14" s="32"/>
      <c r="BK14" s="32"/>
      <c r="BL14" s="32"/>
      <c r="BM14" s="32"/>
    </row>
    <row r="15" spans="1:65" ht="120" customHeight="1" x14ac:dyDescent="0.25">
      <c r="A15" s="13">
        <v>103</v>
      </c>
      <c r="B15" s="14" t="s">
        <v>81</v>
      </c>
      <c r="C15" s="14" t="s">
        <v>103</v>
      </c>
      <c r="D15" s="14" t="s">
        <v>104</v>
      </c>
      <c r="E15" s="14" t="s">
        <v>138</v>
      </c>
      <c r="F15" s="14">
        <v>15669</v>
      </c>
      <c r="G15" s="14" t="s">
        <v>139</v>
      </c>
      <c r="H15" s="14">
        <v>2000</v>
      </c>
      <c r="I15" s="14" t="s">
        <v>140</v>
      </c>
      <c r="J15" s="15">
        <v>78904.44</v>
      </c>
      <c r="K15" s="14" t="s">
        <v>56</v>
      </c>
      <c r="L15" s="14" t="s">
        <v>141</v>
      </c>
      <c r="M15" s="14" t="s">
        <v>142</v>
      </c>
      <c r="N15" s="14" t="s">
        <v>143</v>
      </c>
      <c r="O15" s="14" t="s">
        <v>144</v>
      </c>
      <c r="P15" s="67" t="s">
        <v>145</v>
      </c>
      <c r="Q15" s="16">
        <v>5.64</v>
      </c>
      <c r="R15" s="16">
        <v>0</v>
      </c>
      <c r="S15" s="16">
        <v>1.64</v>
      </c>
      <c r="T15" s="16">
        <v>4.82</v>
      </c>
      <c r="U15" s="16">
        <f t="shared" si="0"/>
        <v>6.46</v>
      </c>
      <c r="V15" s="415">
        <v>5</v>
      </c>
      <c r="W15" s="61">
        <v>100</v>
      </c>
      <c r="X15" s="37" t="s">
        <v>93</v>
      </c>
      <c r="Y15" s="14">
        <v>3</v>
      </c>
      <c r="Z15" s="14">
        <v>12</v>
      </c>
      <c r="AA15" s="14">
        <v>3</v>
      </c>
      <c r="AB15" s="14">
        <v>60</v>
      </c>
      <c r="AC15" s="14">
        <v>13</v>
      </c>
      <c r="AD15" s="16">
        <v>48.2</v>
      </c>
      <c r="AE15" s="24">
        <v>5</v>
      </c>
      <c r="AF15" s="116">
        <v>100</v>
      </c>
      <c r="AG15" s="141" t="s">
        <v>104</v>
      </c>
      <c r="AH15" s="14" t="s">
        <v>146</v>
      </c>
      <c r="AI15" s="142">
        <v>100</v>
      </c>
      <c r="AJ15" s="14"/>
      <c r="AK15" s="14"/>
      <c r="AL15" s="14"/>
      <c r="AM15" s="14"/>
      <c r="AN15" s="14"/>
      <c r="AO15" s="14"/>
      <c r="AP15" s="14"/>
      <c r="AQ15" s="14"/>
      <c r="AR15" s="14"/>
      <c r="AS15" s="14"/>
      <c r="AT15" s="14"/>
      <c r="AU15" s="14"/>
      <c r="AV15" s="14"/>
      <c r="AW15" s="14"/>
      <c r="AX15" s="14"/>
      <c r="AY15" s="14"/>
      <c r="AZ15" s="14"/>
      <c r="BA15" s="24"/>
      <c r="BB15" s="32"/>
      <c r="BC15" s="32"/>
      <c r="BD15" s="32"/>
      <c r="BE15" s="32"/>
      <c r="BF15" s="32"/>
      <c r="BG15" s="32"/>
      <c r="BH15" s="32"/>
      <c r="BI15" s="32"/>
      <c r="BJ15" s="32"/>
      <c r="BK15" s="32"/>
      <c r="BL15" s="32"/>
      <c r="BM15" s="32"/>
    </row>
    <row r="16" spans="1:65" ht="120" customHeight="1" x14ac:dyDescent="0.25">
      <c r="A16" s="13">
        <v>103</v>
      </c>
      <c r="B16" s="14" t="s">
        <v>81</v>
      </c>
      <c r="C16" s="14" t="s">
        <v>120</v>
      </c>
      <c r="D16" s="14" t="s">
        <v>121</v>
      </c>
      <c r="E16" s="14" t="s">
        <v>122</v>
      </c>
      <c r="F16" s="14">
        <v>14126</v>
      </c>
      <c r="G16" s="14" t="s">
        <v>147</v>
      </c>
      <c r="H16" s="14">
        <v>2005</v>
      </c>
      <c r="I16" s="14" t="s">
        <v>148</v>
      </c>
      <c r="J16" s="15">
        <v>123044.02</v>
      </c>
      <c r="K16" s="14" t="s">
        <v>149</v>
      </c>
      <c r="L16" s="14" t="s">
        <v>126</v>
      </c>
      <c r="M16" s="14" t="s">
        <v>127</v>
      </c>
      <c r="N16" s="14" t="s">
        <v>150</v>
      </c>
      <c r="O16" s="14" t="s">
        <v>151</v>
      </c>
      <c r="P16" s="67" t="s">
        <v>152</v>
      </c>
      <c r="Q16" s="16">
        <v>6.14</v>
      </c>
      <c r="R16" s="16">
        <v>0</v>
      </c>
      <c r="S16" s="16">
        <v>2.56</v>
      </c>
      <c r="T16" s="16">
        <v>4.8600000000000003</v>
      </c>
      <c r="U16" s="16">
        <f t="shared" si="0"/>
        <v>7.42</v>
      </c>
      <c r="V16" s="415">
        <v>0</v>
      </c>
      <c r="W16" s="61">
        <v>100</v>
      </c>
      <c r="X16" s="37" t="s">
        <v>93</v>
      </c>
      <c r="Y16" s="14">
        <v>3</v>
      </c>
      <c r="Z16" s="14">
        <v>10</v>
      </c>
      <c r="AA16" s="14">
        <v>6</v>
      </c>
      <c r="AB16" s="14">
        <v>60</v>
      </c>
      <c r="AC16" s="14">
        <v>314</v>
      </c>
      <c r="AD16" s="16">
        <v>48.6</v>
      </c>
      <c r="AE16" s="14">
        <v>5</v>
      </c>
      <c r="AF16" s="13">
        <v>0</v>
      </c>
      <c r="AG16" s="14"/>
      <c r="AH16" s="14"/>
      <c r="AI16" s="14"/>
      <c r="AJ16" s="14"/>
      <c r="AK16" s="14"/>
      <c r="AL16" s="14"/>
      <c r="AM16" s="14"/>
      <c r="AN16" s="14"/>
      <c r="AO16" s="14"/>
      <c r="AP16" s="14"/>
      <c r="AQ16" s="14"/>
      <c r="AR16" s="14"/>
      <c r="AS16" s="14"/>
      <c r="AT16" s="14"/>
      <c r="AU16" s="14"/>
      <c r="AV16" s="14"/>
      <c r="AW16" s="14"/>
      <c r="AX16" s="14"/>
      <c r="AY16" s="14"/>
      <c r="AZ16" s="14"/>
      <c r="BA16" s="24"/>
      <c r="BB16" s="32"/>
      <c r="BC16" s="32"/>
      <c r="BD16" s="32"/>
      <c r="BE16" s="32"/>
      <c r="BF16" s="32"/>
      <c r="BG16" s="32"/>
      <c r="BH16" s="32"/>
      <c r="BI16" s="32"/>
      <c r="BJ16" s="32"/>
      <c r="BK16" s="32"/>
      <c r="BL16" s="32"/>
      <c r="BM16" s="32"/>
    </row>
    <row r="17" spans="1:65" ht="120" customHeight="1" x14ac:dyDescent="0.25">
      <c r="A17" s="13">
        <v>103</v>
      </c>
      <c r="B17" s="14" t="s">
        <v>81</v>
      </c>
      <c r="C17" s="14" t="s">
        <v>120</v>
      </c>
      <c r="D17" s="14" t="s">
        <v>121</v>
      </c>
      <c r="E17" s="14" t="s">
        <v>122</v>
      </c>
      <c r="F17" s="14">
        <v>14126</v>
      </c>
      <c r="G17" s="14" t="s">
        <v>153</v>
      </c>
      <c r="H17" s="14">
        <v>2002</v>
      </c>
      <c r="I17" s="14" t="s">
        <v>154</v>
      </c>
      <c r="J17" s="15">
        <v>153698.79999999999</v>
      </c>
      <c r="K17" s="14" t="s">
        <v>155</v>
      </c>
      <c r="L17" s="14" t="s">
        <v>126</v>
      </c>
      <c r="M17" s="14" t="s">
        <v>127</v>
      </c>
      <c r="N17" s="14" t="s">
        <v>156</v>
      </c>
      <c r="O17" s="14" t="s">
        <v>157</v>
      </c>
      <c r="P17" s="67" t="s">
        <v>158</v>
      </c>
      <c r="Q17" s="16">
        <v>6.45</v>
      </c>
      <c r="R17" s="16">
        <v>0</v>
      </c>
      <c r="S17" s="16">
        <v>3.19</v>
      </c>
      <c r="T17" s="16">
        <v>4.8600000000000003</v>
      </c>
      <c r="U17" s="16">
        <f t="shared" si="0"/>
        <v>8.0500000000000007</v>
      </c>
      <c r="V17" s="415">
        <v>8</v>
      </c>
      <c r="W17" s="61">
        <v>100</v>
      </c>
      <c r="X17" s="37" t="s">
        <v>93</v>
      </c>
      <c r="Y17" s="14">
        <v>3</v>
      </c>
      <c r="Z17" s="14">
        <v>1</v>
      </c>
      <c r="AA17" s="14">
        <v>2</v>
      </c>
      <c r="AB17" s="14">
        <v>60</v>
      </c>
      <c r="AC17" s="14">
        <v>16</v>
      </c>
      <c r="AD17" s="16">
        <v>48.6</v>
      </c>
      <c r="AE17" s="14">
        <v>5</v>
      </c>
      <c r="AF17" s="13">
        <v>100</v>
      </c>
      <c r="AG17" s="14" t="s">
        <v>121</v>
      </c>
      <c r="AH17" s="14" t="s">
        <v>115</v>
      </c>
      <c r="AI17" s="14">
        <v>100</v>
      </c>
      <c r="AJ17" s="14"/>
      <c r="AK17" s="14"/>
      <c r="AL17" s="14"/>
      <c r="AM17" s="14"/>
      <c r="AN17" s="14"/>
      <c r="AO17" s="14"/>
      <c r="AP17" s="14"/>
      <c r="AQ17" s="14"/>
      <c r="AR17" s="14"/>
      <c r="AS17" s="14"/>
      <c r="AT17" s="14"/>
      <c r="AU17" s="14"/>
      <c r="AV17" s="14"/>
      <c r="AW17" s="14"/>
      <c r="AX17" s="14"/>
      <c r="AY17" s="14"/>
      <c r="AZ17" s="14"/>
      <c r="BA17" s="24"/>
      <c r="BB17" s="32"/>
      <c r="BC17" s="32"/>
      <c r="BD17" s="32"/>
      <c r="BE17" s="32"/>
      <c r="BF17" s="32"/>
      <c r="BG17" s="32"/>
      <c r="BH17" s="32"/>
      <c r="BI17" s="32"/>
      <c r="BJ17" s="32"/>
      <c r="BK17" s="32"/>
      <c r="BL17" s="32"/>
      <c r="BM17" s="32"/>
    </row>
    <row r="18" spans="1:65" ht="120" customHeight="1" x14ac:dyDescent="0.25">
      <c r="A18" s="13">
        <v>103</v>
      </c>
      <c r="B18" s="14" t="s">
        <v>81</v>
      </c>
      <c r="C18" s="14" t="s">
        <v>159</v>
      </c>
      <c r="D18" s="14" t="s">
        <v>160</v>
      </c>
      <c r="E18" s="14" t="s">
        <v>161</v>
      </c>
      <c r="F18" s="14">
        <v>14231</v>
      </c>
      <c r="G18" s="14" t="s">
        <v>162</v>
      </c>
      <c r="H18" s="14">
        <v>2011</v>
      </c>
      <c r="I18" s="14" t="s">
        <v>162</v>
      </c>
      <c r="J18" s="15">
        <v>135315.84</v>
      </c>
      <c r="K18" s="14" t="s">
        <v>125</v>
      </c>
      <c r="L18" s="14" t="s">
        <v>126</v>
      </c>
      <c r="M18" s="14" t="s">
        <v>163</v>
      </c>
      <c r="N18" s="14" t="s">
        <v>164</v>
      </c>
      <c r="O18" s="14" t="s">
        <v>165</v>
      </c>
      <c r="P18" s="67" t="s">
        <v>166</v>
      </c>
      <c r="Q18" s="16">
        <v>5.98</v>
      </c>
      <c r="R18" s="16">
        <v>0</v>
      </c>
      <c r="S18" s="16">
        <v>2.81</v>
      </c>
      <c r="T18" s="16">
        <v>4.58</v>
      </c>
      <c r="U18" s="16">
        <f t="shared" si="0"/>
        <v>7.3900000000000006</v>
      </c>
      <c r="V18" s="415">
        <v>100</v>
      </c>
      <c r="W18" s="61">
        <v>100</v>
      </c>
      <c r="X18" s="37" t="s">
        <v>93</v>
      </c>
      <c r="Y18" s="14">
        <v>3</v>
      </c>
      <c r="Z18" s="14">
        <v>11</v>
      </c>
      <c r="AA18" s="14">
        <v>5</v>
      </c>
      <c r="AB18" s="14">
        <v>4</v>
      </c>
      <c r="AC18" s="14"/>
      <c r="AD18" s="16">
        <v>45.8</v>
      </c>
      <c r="AE18" s="14">
        <v>5</v>
      </c>
      <c r="AF18" s="13">
        <v>100</v>
      </c>
      <c r="AG18" s="14" t="s">
        <v>167</v>
      </c>
      <c r="AH18" s="14" t="s">
        <v>168</v>
      </c>
      <c r="AI18" s="16">
        <v>100</v>
      </c>
      <c r="AJ18" s="14"/>
      <c r="AK18" s="14"/>
      <c r="AL18" s="14"/>
      <c r="AM18" s="14"/>
      <c r="AN18" s="14"/>
      <c r="AO18" s="14"/>
      <c r="AP18" s="14"/>
      <c r="AQ18" s="14"/>
      <c r="AR18" s="14"/>
      <c r="AS18" s="14"/>
      <c r="AT18" s="14"/>
      <c r="AU18" s="14"/>
      <c r="AV18" s="14"/>
      <c r="AW18" s="14"/>
      <c r="AX18" s="14"/>
      <c r="AY18" s="14"/>
      <c r="AZ18" s="14"/>
      <c r="BA18" s="24"/>
      <c r="BB18" s="32"/>
      <c r="BC18" s="32"/>
      <c r="BD18" s="32"/>
      <c r="BE18" s="32"/>
      <c r="BF18" s="32"/>
      <c r="BG18" s="32"/>
      <c r="BH18" s="32"/>
      <c r="BI18" s="32"/>
      <c r="BJ18" s="32"/>
      <c r="BK18" s="32"/>
      <c r="BL18" s="32"/>
      <c r="BM18" s="32"/>
    </row>
    <row r="19" spans="1:65" ht="120" customHeight="1" x14ac:dyDescent="0.25">
      <c r="A19" s="13">
        <v>103</v>
      </c>
      <c r="B19" s="14" t="s">
        <v>81</v>
      </c>
      <c r="C19" s="14" t="s">
        <v>103</v>
      </c>
      <c r="D19" s="14" t="s">
        <v>104</v>
      </c>
      <c r="E19" s="14" t="s">
        <v>138</v>
      </c>
      <c r="F19" s="14">
        <v>15669</v>
      </c>
      <c r="G19" s="14" t="s">
        <v>169</v>
      </c>
      <c r="H19" s="14">
        <v>2014</v>
      </c>
      <c r="I19" s="14" t="s">
        <v>170</v>
      </c>
      <c r="J19" s="15">
        <v>53667.51</v>
      </c>
      <c r="K19" s="14" t="s">
        <v>125</v>
      </c>
      <c r="L19" s="14" t="s">
        <v>141</v>
      </c>
      <c r="M19" s="14" t="s">
        <v>142</v>
      </c>
      <c r="N19" s="14" t="s">
        <v>171</v>
      </c>
      <c r="O19" s="14" t="s">
        <v>172</v>
      </c>
      <c r="P19" s="67" t="s">
        <v>173</v>
      </c>
      <c r="Q19" s="16">
        <v>5.37</v>
      </c>
      <c r="R19" s="16">
        <v>0</v>
      </c>
      <c r="S19" s="16">
        <v>1.1100000000000001</v>
      </c>
      <c r="T19" s="16">
        <v>4.82</v>
      </c>
      <c r="U19" s="16">
        <f t="shared" si="0"/>
        <v>5.9300000000000006</v>
      </c>
      <c r="V19" s="415">
        <v>70</v>
      </c>
      <c r="W19" s="61">
        <v>100</v>
      </c>
      <c r="X19" s="37" t="s">
        <v>93</v>
      </c>
      <c r="Y19" s="14">
        <v>3</v>
      </c>
      <c r="Z19" s="14">
        <v>12</v>
      </c>
      <c r="AA19" s="14">
        <v>3</v>
      </c>
      <c r="AB19" s="14">
        <v>60</v>
      </c>
      <c r="AC19" s="14">
        <v>316</v>
      </c>
      <c r="AD19" s="16">
        <v>48.2</v>
      </c>
      <c r="AE19" s="14">
        <v>5</v>
      </c>
      <c r="AF19" s="298">
        <v>50</v>
      </c>
      <c r="AG19" s="143" t="s">
        <v>104</v>
      </c>
      <c r="AH19" s="14" t="s">
        <v>146</v>
      </c>
      <c r="AI19" s="142">
        <v>100</v>
      </c>
      <c r="AJ19" s="14"/>
      <c r="AK19" s="14"/>
      <c r="AL19" s="14"/>
      <c r="AM19" s="14"/>
      <c r="AN19" s="14"/>
      <c r="AO19" s="14"/>
      <c r="AP19" s="14"/>
      <c r="AQ19" s="14"/>
      <c r="AR19" s="14"/>
      <c r="AS19" s="14"/>
      <c r="AT19" s="14"/>
      <c r="AU19" s="14"/>
      <c r="AV19" s="14"/>
      <c r="AW19" s="14"/>
      <c r="AX19" s="14"/>
      <c r="AY19" s="14"/>
      <c r="AZ19" s="14"/>
      <c r="BA19" s="24"/>
      <c r="BB19" s="32"/>
      <c r="BC19" s="32"/>
      <c r="BD19" s="32"/>
      <c r="BE19" s="32"/>
      <c r="BF19" s="32"/>
      <c r="BG19" s="32"/>
      <c r="BH19" s="32"/>
      <c r="BI19" s="32"/>
      <c r="BJ19" s="32"/>
      <c r="BK19" s="32"/>
      <c r="BL19" s="32"/>
      <c r="BM19" s="32"/>
    </row>
    <row r="20" spans="1:65" ht="120" customHeight="1" x14ac:dyDescent="0.25">
      <c r="A20" s="13">
        <v>103</v>
      </c>
      <c r="B20" s="14" t="s">
        <v>81</v>
      </c>
      <c r="C20" s="14" t="s">
        <v>103</v>
      </c>
      <c r="D20" s="14" t="s">
        <v>104</v>
      </c>
      <c r="E20" s="14" t="s">
        <v>138</v>
      </c>
      <c r="F20" s="14">
        <v>15669</v>
      </c>
      <c r="G20" s="14" t="s">
        <v>174</v>
      </c>
      <c r="H20" s="14">
        <v>2004</v>
      </c>
      <c r="I20" s="14" t="s">
        <v>175</v>
      </c>
      <c r="J20" s="15">
        <v>85342.22</v>
      </c>
      <c r="K20" s="14" t="s">
        <v>149</v>
      </c>
      <c r="L20" s="14" t="s">
        <v>141</v>
      </c>
      <c r="M20" s="14" t="s">
        <v>142</v>
      </c>
      <c r="N20" s="14" t="s">
        <v>171</v>
      </c>
      <c r="O20" s="14" t="s">
        <v>172</v>
      </c>
      <c r="P20" s="67" t="s">
        <v>176</v>
      </c>
      <c r="Q20" s="16">
        <v>5.7</v>
      </c>
      <c r="R20" s="16">
        <v>0</v>
      </c>
      <c r="S20" s="16">
        <v>1.77</v>
      </c>
      <c r="T20" s="16">
        <v>4.82</v>
      </c>
      <c r="U20" s="16">
        <f t="shared" si="0"/>
        <v>6.59</v>
      </c>
      <c r="V20" s="415">
        <v>50</v>
      </c>
      <c r="W20" s="61">
        <v>100</v>
      </c>
      <c r="X20" s="37" t="s">
        <v>93</v>
      </c>
      <c r="Y20" s="14">
        <v>3</v>
      </c>
      <c r="Z20" s="14">
        <v>12</v>
      </c>
      <c r="AA20" s="14">
        <v>3</v>
      </c>
      <c r="AB20" s="14">
        <v>60</v>
      </c>
      <c r="AC20" s="14">
        <v>316</v>
      </c>
      <c r="AD20" s="16">
        <v>48.2</v>
      </c>
      <c r="AE20" s="14">
        <v>5</v>
      </c>
      <c r="AF20" s="298">
        <v>100</v>
      </c>
      <c r="AG20" s="143" t="s">
        <v>104</v>
      </c>
      <c r="AH20" s="14" t="s">
        <v>146</v>
      </c>
      <c r="AI20" s="142">
        <v>100</v>
      </c>
      <c r="AJ20" s="14"/>
      <c r="AK20" s="14"/>
      <c r="AL20" s="14"/>
      <c r="AM20" s="14"/>
      <c r="AN20" s="14"/>
      <c r="AO20" s="14"/>
      <c r="AP20" s="14"/>
      <c r="AQ20" s="14"/>
      <c r="AR20" s="14"/>
      <c r="AS20" s="14"/>
      <c r="AT20" s="14"/>
      <c r="AU20" s="14"/>
      <c r="AV20" s="14"/>
      <c r="AW20" s="14"/>
      <c r="AX20" s="14"/>
      <c r="AY20" s="14"/>
      <c r="AZ20" s="14"/>
      <c r="BA20" s="24"/>
      <c r="BB20" s="32"/>
      <c r="BC20" s="32"/>
      <c r="BD20" s="32"/>
      <c r="BE20" s="32"/>
      <c r="BF20" s="32"/>
      <c r="BG20" s="32"/>
      <c r="BH20" s="32"/>
      <c r="BI20" s="32"/>
      <c r="BJ20" s="32"/>
      <c r="BK20" s="32"/>
      <c r="BL20" s="32"/>
      <c r="BM20" s="32"/>
    </row>
    <row r="21" spans="1:65" ht="120" customHeight="1" x14ac:dyDescent="0.25">
      <c r="A21" s="13">
        <v>103</v>
      </c>
      <c r="B21" s="14" t="s">
        <v>81</v>
      </c>
      <c r="C21" s="67" t="s">
        <v>177</v>
      </c>
      <c r="D21" s="14" t="s">
        <v>178</v>
      </c>
      <c r="E21" s="14" t="s">
        <v>179</v>
      </c>
      <c r="F21" s="14" t="s">
        <v>180</v>
      </c>
      <c r="G21" s="14" t="s">
        <v>181</v>
      </c>
      <c r="H21" s="14">
        <v>2013</v>
      </c>
      <c r="I21" s="14" t="s">
        <v>182</v>
      </c>
      <c r="J21" s="15">
        <v>167133.49</v>
      </c>
      <c r="K21" s="14" t="s">
        <v>125</v>
      </c>
      <c r="L21" s="14" t="s">
        <v>183</v>
      </c>
      <c r="M21" s="14" t="s">
        <v>184</v>
      </c>
      <c r="N21" s="14" t="s">
        <v>185</v>
      </c>
      <c r="O21" s="14" t="s">
        <v>186</v>
      </c>
      <c r="P21" s="67" t="s">
        <v>187</v>
      </c>
      <c r="Q21" s="16">
        <v>5.62</v>
      </c>
      <c r="R21" s="16">
        <v>0</v>
      </c>
      <c r="S21" s="16">
        <v>3.47</v>
      </c>
      <c r="T21" s="16">
        <v>3.89</v>
      </c>
      <c r="U21" s="16">
        <f t="shared" si="0"/>
        <v>7.36</v>
      </c>
      <c r="V21" s="415">
        <v>100</v>
      </c>
      <c r="W21" s="61">
        <v>100</v>
      </c>
      <c r="X21" s="37" t="s">
        <v>93</v>
      </c>
      <c r="Y21" s="14">
        <v>5</v>
      </c>
      <c r="Z21" s="14">
        <v>1</v>
      </c>
      <c r="AA21" s="14">
        <v>2</v>
      </c>
      <c r="AB21" s="14">
        <v>34</v>
      </c>
      <c r="AC21" s="14"/>
      <c r="AD21" s="16">
        <v>38.9</v>
      </c>
      <c r="AE21" s="14">
        <v>5</v>
      </c>
      <c r="AF21" s="13">
        <v>60</v>
      </c>
      <c r="AG21" s="14" t="s">
        <v>188</v>
      </c>
      <c r="AH21" s="14" t="s">
        <v>189</v>
      </c>
      <c r="AI21" s="14">
        <v>30</v>
      </c>
      <c r="AJ21" s="14" t="s">
        <v>190</v>
      </c>
      <c r="AK21" s="14" t="s">
        <v>191</v>
      </c>
      <c r="AL21" s="14">
        <v>30</v>
      </c>
      <c r="AM21" s="14"/>
      <c r="AN21" s="14"/>
      <c r="AO21" s="14"/>
      <c r="AP21" s="14"/>
      <c r="AQ21" s="14"/>
      <c r="AR21" s="14"/>
      <c r="AS21" s="14"/>
      <c r="AT21" s="14"/>
      <c r="AU21" s="14"/>
      <c r="AV21" s="14"/>
      <c r="AW21" s="14"/>
      <c r="AX21" s="14"/>
      <c r="AY21" s="14"/>
      <c r="AZ21" s="14"/>
      <c r="BA21" s="24"/>
      <c r="BB21" s="32"/>
      <c r="BC21" s="32"/>
      <c r="BD21" s="32"/>
      <c r="BE21" s="32"/>
      <c r="BF21" s="32"/>
      <c r="BG21" s="32"/>
      <c r="BH21" s="32"/>
      <c r="BI21" s="32"/>
      <c r="BJ21" s="32"/>
      <c r="BK21" s="32"/>
      <c r="BL21" s="32"/>
      <c r="BM21" s="32"/>
    </row>
    <row r="22" spans="1:65" ht="120" customHeight="1" x14ac:dyDescent="0.25">
      <c r="A22" s="13">
        <v>103</v>
      </c>
      <c r="B22" s="14" t="s">
        <v>81</v>
      </c>
      <c r="C22" s="14" t="s">
        <v>192</v>
      </c>
      <c r="D22" s="14" t="s">
        <v>100</v>
      </c>
      <c r="E22" s="14" t="s">
        <v>193</v>
      </c>
      <c r="F22" s="14">
        <v>16256</v>
      </c>
      <c r="G22" s="14" t="s">
        <v>194</v>
      </c>
      <c r="H22" s="14">
        <v>2011</v>
      </c>
      <c r="I22" s="14" t="s">
        <v>195</v>
      </c>
      <c r="J22" s="15">
        <v>60582.77</v>
      </c>
      <c r="K22" s="14" t="s">
        <v>125</v>
      </c>
      <c r="L22" s="14" t="s">
        <v>126</v>
      </c>
      <c r="M22" s="14" t="s">
        <v>127</v>
      </c>
      <c r="N22" s="14" t="s">
        <v>196</v>
      </c>
      <c r="O22" s="14" t="s">
        <v>197</v>
      </c>
      <c r="P22" s="67" t="s">
        <v>198</v>
      </c>
      <c r="Q22" s="16">
        <v>5.73</v>
      </c>
      <c r="R22" s="16">
        <v>0</v>
      </c>
      <c r="S22" s="16">
        <v>1.26</v>
      </c>
      <c r="T22" s="16">
        <v>5.0999999999999996</v>
      </c>
      <c r="U22" s="16">
        <f t="shared" si="0"/>
        <v>6.3599999999999994</v>
      </c>
      <c r="V22" s="415">
        <v>100</v>
      </c>
      <c r="W22" s="61">
        <v>100</v>
      </c>
      <c r="X22" s="39" t="s">
        <v>93</v>
      </c>
      <c r="Y22" s="14">
        <v>3</v>
      </c>
      <c r="Z22" s="14">
        <v>2</v>
      </c>
      <c r="AA22" s="14">
        <v>3</v>
      </c>
      <c r="AB22" s="14">
        <v>44</v>
      </c>
      <c r="AC22" s="14"/>
      <c r="AD22" s="16">
        <v>51</v>
      </c>
      <c r="AE22" s="14">
        <v>5</v>
      </c>
      <c r="AF22" s="13">
        <v>100</v>
      </c>
      <c r="AG22" s="14" t="s">
        <v>100</v>
      </c>
      <c r="AH22" s="14" t="s">
        <v>199</v>
      </c>
      <c r="AI22" s="14">
        <v>95</v>
      </c>
      <c r="AJ22" s="14" t="s">
        <v>200</v>
      </c>
      <c r="AK22" s="14" t="s">
        <v>193</v>
      </c>
      <c r="AL22" s="14">
        <v>5</v>
      </c>
      <c r="AM22" s="14"/>
      <c r="AN22" s="14"/>
      <c r="AO22" s="14"/>
      <c r="AP22" s="14"/>
      <c r="AQ22" s="14"/>
      <c r="AR22" s="14"/>
      <c r="AS22" s="14"/>
      <c r="AT22" s="14"/>
      <c r="AU22" s="14"/>
      <c r="AV22" s="14"/>
      <c r="AW22" s="14"/>
      <c r="AX22" s="14"/>
      <c r="AY22" s="14"/>
      <c r="AZ22" s="14"/>
      <c r="BA22" s="24"/>
      <c r="BB22" s="32"/>
      <c r="BC22" s="32"/>
      <c r="BD22" s="32"/>
      <c r="BE22" s="32"/>
      <c r="BF22" s="32"/>
      <c r="BG22" s="32"/>
      <c r="BH22" s="32"/>
      <c r="BI22" s="32"/>
      <c r="BJ22" s="32"/>
      <c r="BK22" s="32"/>
      <c r="BL22" s="32"/>
      <c r="BM22" s="32"/>
    </row>
    <row r="23" spans="1:65" ht="120" customHeight="1" x14ac:dyDescent="0.25">
      <c r="A23" s="13">
        <v>103</v>
      </c>
      <c r="B23" s="14" t="s">
        <v>81</v>
      </c>
      <c r="C23" s="14" t="s">
        <v>159</v>
      </c>
      <c r="D23" s="14" t="s">
        <v>160</v>
      </c>
      <c r="E23" s="14" t="s">
        <v>201</v>
      </c>
      <c r="F23" s="14">
        <v>13530</v>
      </c>
      <c r="G23" s="14" t="s">
        <v>202</v>
      </c>
      <c r="H23" s="14">
        <v>2007</v>
      </c>
      <c r="I23" s="14" t="s">
        <v>203</v>
      </c>
      <c r="J23" s="15">
        <v>86603.38</v>
      </c>
      <c r="K23" s="14" t="s">
        <v>125</v>
      </c>
      <c r="L23" s="14" t="s">
        <v>126</v>
      </c>
      <c r="M23" s="14" t="s">
        <v>127</v>
      </c>
      <c r="N23" s="14" t="s">
        <v>204</v>
      </c>
      <c r="O23" s="14" t="s">
        <v>205</v>
      </c>
      <c r="P23" s="67" t="s">
        <v>206</v>
      </c>
      <c r="Q23" s="16">
        <v>6.21</v>
      </c>
      <c r="R23" s="16">
        <v>0</v>
      </c>
      <c r="S23" s="16">
        <v>1.8</v>
      </c>
      <c r="T23" s="16">
        <v>5.31</v>
      </c>
      <c r="U23" s="16">
        <f t="shared" si="0"/>
        <v>7.1099999999999994</v>
      </c>
      <c r="V23" s="415">
        <v>100</v>
      </c>
      <c r="W23" s="61">
        <v>100</v>
      </c>
      <c r="X23" s="37" t="s">
        <v>93</v>
      </c>
      <c r="Y23" s="14">
        <v>3</v>
      </c>
      <c r="Z23" s="14">
        <v>2</v>
      </c>
      <c r="AA23" s="14">
        <v>3</v>
      </c>
      <c r="AB23" s="14">
        <v>4</v>
      </c>
      <c r="AC23" s="14"/>
      <c r="AD23" s="16">
        <v>53.099999999999994</v>
      </c>
      <c r="AE23" s="14">
        <v>5</v>
      </c>
      <c r="AF23" s="13">
        <v>100</v>
      </c>
      <c r="AG23" s="14" t="s">
        <v>160</v>
      </c>
      <c r="AH23" s="14"/>
      <c r="AI23" s="14">
        <v>50</v>
      </c>
      <c r="AJ23" s="14" t="s">
        <v>207</v>
      </c>
      <c r="AK23" s="14"/>
      <c r="AL23" s="14">
        <v>50</v>
      </c>
      <c r="AM23" s="14"/>
      <c r="AN23" s="14"/>
      <c r="AO23" s="14"/>
      <c r="AP23" s="14"/>
      <c r="AQ23" s="14"/>
      <c r="AR23" s="14"/>
      <c r="AS23" s="14"/>
      <c r="AT23" s="14"/>
      <c r="AU23" s="14"/>
      <c r="AV23" s="14"/>
      <c r="AW23" s="14"/>
      <c r="AX23" s="14"/>
      <c r="AY23" s="14"/>
      <c r="AZ23" s="14"/>
      <c r="BA23" s="24"/>
      <c r="BB23" s="32"/>
      <c r="BC23" s="32"/>
      <c r="BD23" s="32"/>
      <c r="BE23" s="32"/>
      <c r="BF23" s="32"/>
      <c r="BG23" s="32"/>
      <c r="BH23" s="32"/>
      <c r="BI23" s="32"/>
      <c r="BJ23" s="32"/>
      <c r="BK23" s="32"/>
      <c r="BL23" s="32"/>
      <c r="BM23" s="32"/>
    </row>
    <row r="24" spans="1:65" ht="120" customHeight="1" x14ac:dyDescent="0.25">
      <c r="A24" s="13">
        <v>103</v>
      </c>
      <c r="B24" s="14" t="s">
        <v>81</v>
      </c>
      <c r="C24" s="14" t="s">
        <v>208</v>
      </c>
      <c r="D24" s="14" t="s">
        <v>121</v>
      </c>
      <c r="E24" s="14" t="s">
        <v>122</v>
      </c>
      <c r="F24" s="14">
        <v>14126</v>
      </c>
      <c r="G24" s="14" t="s">
        <v>209</v>
      </c>
      <c r="H24" s="14">
        <v>2008</v>
      </c>
      <c r="I24" s="14" t="s">
        <v>210</v>
      </c>
      <c r="J24" s="15">
        <v>73571.88</v>
      </c>
      <c r="K24" s="14" t="s">
        <v>125</v>
      </c>
      <c r="L24" s="14" t="s">
        <v>126</v>
      </c>
      <c r="M24" s="14" t="s">
        <v>211</v>
      </c>
      <c r="N24" s="14" t="s">
        <v>212</v>
      </c>
      <c r="O24" s="14" t="s">
        <v>213</v>
      </c>
      <c r="P24" s="67" t="s">
        <v>214</v>
      </c>
      <c r="Q24" s="16">
        <v>5.62</v>
      </c>
      <c r="R24" s="16">
        <v>0</v>
      </c>
      <c r="S24" s="16">
        <v>1.53</v>
      </c>
      <c r="T24" s="16">
        <v>4.8600000000000003</v>
      </c>
      <c r="U24" s="16">
        <f t="shared" si="0"/>
        <v>6.3900000000000006</v>
      </c>
      <c r="V24" s="415">
        <v>40</v>
      </c>
      <c r="W24" s="61">
        <v>100</v>
      </c>
      <c r="X24" s="37" t="s">
        <v>93</v>
      </c>
      <c r="Y24" s="14">
        <v>3</v>
      </c>
      <c r="Z24" s="14">
        <v>10</v>
      </c>
      <c r="AA24" s="14">
        <v>2</v>
      </c>
      <c r="AB24" s="14">
        <v>60</v>
      </c>
      <c r="AC24" s="14"/>
      <c r="AD24" s="16">
        <v>48.6</v>
      </c>
      <c r="AE24" s="14">
        <v>5</v>
      </c>
      <c r="AF24" s="13">
        <v>100</v>
      </c>
      <c r="AG24" s="14" t="s">
        <v>121</v>
      </c>
      <c r="AH24" s="14" t="s">
        <v>115</v>
      </c>
      <c r="AI24" s="14">
        <v>100</v>
      </c>
      <c r="AJ24" s="14"/>
      <c r="AK24" s="14"/>
      <c r="AL24" s="14"/>
      <c r="AM24" s="14"/>
      <c r="AN24" s="14"/>
      <c r="AO24" s="14"/>
      <c r="AP24" s="14"/>
      <c r="AQ24" s="14"/>
      <c r="AR24" s="14"/>
      <c r="AS24" s="14"/>
      <c r="AT24" s="14"/>
      <c r="AU24" s="14"/>
      <c r="AV24" s="14"/>
      <c r="AW24" s="14"/>
      <c r="AX24" s="14"/>
      <c r="AY24" s="14"/>
      <c r="AZ24" s="14"/>
      <c r="BA24" s="24"/>
      <c r="BB24" s="32"/>
      <c r="BC24" s="32"/>
      <c r="BD24" s="32"/>
      <c r="BE24" s="32"/>
      <c r="BF24" s="32"/>
      <c r="BG24" s="32"/>
      <c r="BH24" s="32"/>
      <c r="BI24" s="32"/>
      <c r="BJ24" s="32"/>
      <c r="BK24" s="32"/>
      <c r="BL24" s="32"/>
      <c r="BM24" s="32"/>
    </row>
    <row r="25" spans="1:65" ht="120" customHeight="1" x14ac:dyDescent="0.25">
      <c r="A25" s="13">
        <v>103</v>
      </c>
      <c r="B25" s="14" t="s">
        <v>81</v>
      </c>
      <c r="C25" s="14" t="s">
        <v>215</v>
      </c>
      <c r="D25" s="14" t="s">
        <v>216</v>
      </c>
      <c r="E25" s="14" t="s">
        <v>217</v>
      </c>
      <c r="F25" s="14">
        <v>15639</v>
      </c>
      <c r="G25" s="14" t="s">
        <v>218</v>
      </c>
      <c r="H25" s="14">
        <v>2010</v>
      </c>
      <c r="I25" s="14" t="s">
        <v>219</v>
      </c>
      <c r="J25" s="15">
        <v>61587.06</v>
      </c>
      <c r="K25" s="14" t="s">
        <v>125</v>
      </c>
      <c r="L25" s="14" t="s">
        <v>220</v>
      </c>
      <c r="M25" s="14" t="s">
        <v>221</v>
      </c>
      <c r="N25" s="14" t="s">
        <v>222</v>
      </c>
      <c r="O25" s="14" t="s">
        <v>223</v>
      </c>
      <c r="P25" s="67" t="s">
        <v>224</v>
      </c>
      <c r="Q25" s="16">
        <v>4.28</v>
      </c>
      <c r="R25" s="16">
        <v>0</v>
      </c>
      <c r="S25" s="16">
        <v>1.28</v>
      </c>
      <c r="T25" s="16">
        <v>3.64</v>
      </c>
      <c r="U25" s="16">
        <f t="shared" si="0"/>
        <v>4.92</v>
      </c>
      <c r="V25" s="415">
        <v>70</v>
      </c>
      <c r="W25" s="61">
        <v>100</v>
      </c>
      <c r="X25" s="37" t="s">
        <v>93</v>
      </c>
      <c r="Y25" s="14">
        <v>1</v>
      </c>
      <c r="Z25" s="14">
        <v>8</v>
      </c>
      <c r="AA25" s="14">
        <v>1</v>
      </c>
      <c r="AB25" s="14">
        <v>66</v>
      </c>
      <c r="AC25" s="14"/>
      <c r="AD25" s="16">
        <v>36.4</v>
      </c>
      <c r="AE25" s="14">
        <v>5</v>
      </c>
      <c r="AF25" s="13">
        <v>99</v>
      </c>
      <c r="AG25" s="14" t="s">
        <v>225</v>
      </c>
      <c r="AH25" s="14" t="s">
        <v>226</v>
      </c>
      <c r="AI25" s="14">
        <v>66</v>
      </c>
      <c r="AJ25" s="14" t="s">
        <v>216</v>
      </c>
      <c r="AK25" s="14" t="s">
        <v>227</v>
      </c>
      <c r="AL25" s="14">
        <v>33</v>
      </c>
      <c r="AM25" s="14"/>
      <c r="AN25" s="14"/>
      <c r="AO25" s="14"/>
      <c r="AP25" s="14"/>
      <c r="AQ25" s="14"/>
      <c r="AR25" s="14"/>
      <c r="AS25" s="14"/>
      <c r="AT25" s="14"/>
      <c r="AU25" s="14"/>
      <c r="AV25" s="14"/>
      <c r="AW25" s="14"/>
      <c r="AX25" s="14"/>
      <c r="AY25" s="14"/>
      <c r="AZ25" s="14"/>
      <c r="BA25" s="24"/>
      <c r="BB25" s="32"/>
      <c r="BC25" s="32"/>
      <c r="BD25" s="32"/>
      <c r="BE25" s="32"/>
      <c r="BF25" s="32"/>
      <c r="BG25" s="32"/>
      <c r="BH25" s="32"/>
      <c r="BI25" s="32"/>
      <c r="BJ25" s="32"/>
      <c r="BK25" s="32"/>
      <c r="BL25" s="32"/>
      <c r="BM25" s="32"/>
    </row>
    <row r="26" spans="1:65" ht="120" customHeight="1" x14ac:dyDescent="0.25">
      <c r="A26" s="13">
        <v>103</v>
      </c>
      <c r="B26" s="14" t="s">
        <v>81</v>
      </c>
      <c r="C26" s="14" t="s">
        <v>82</v>
      </c>
      <c r="D26" s="14" t="s">
        <v>83</v>
      </c>
      <c r="E26" s="14" t="s">
        <v>84</v>
      </c>
      <c r="F26" s="14" t="s">
        <v>228</v>
      </c>
      <c r="G26" s="14" t="s">
        <v>229</v>
      </c>
      <c r="H26" s="14">
        <v>2010</v>
      </c>
      <c r="I26" s="14" t="s">
        <v>230</v>
      </c>
      <c r="J26" s="15">
        <v>236342.83</v>
      </c>
      <c r="K26" s="14" t="s">
        <v>125</v>
      </c>
      <c r="L26" s="14" t="s">
        <v>231</v>
      </c>
      <c r="M26" s="14" t="s">
        <v>232</v>
      </c>
      <c r="N26" s="14" t="s">
        <v>233</v>
      </c>
      <c r="O26" s="14" t="s">
        <v>234</v>
      </c>
      <c r="P26" s="67" t="s">
        <v>235</v>
      </c>
      <c r="Q26" s="16">
        <v>7.74</v>
      </c>
      <c r="R26" s="16">
        <v>0</v>
      </c>
      <c r="S26" s="16">
        <v>4.91</v>
      </c>
      <c r="T26" s="16">
        <v>5.29</v>
      </c>
      <c r="U26" s="16">
        <f t="shared" si="0"/>
        <v>10.199999999999999</v>
      </c>
      <c r="V26" s="415">
        <v>100</v>
      </c>
      <c r="W26" s="61">
        <v>100</v>
      </c>
      <c r="X26" s="39" t="s">
        <v>93</v>
      </c>
      <c r="Y26" s="34">
        <v>3</v>
      </c>
      <c r="Z26" s="34">
        <v>2</v>
      </c>
      <c r="AA26" s="14">
        <v>3</v>
      </c>
      <c r="AB26" s="14">
        <v>4</v>
      </c>
      <c r="AC26" s="14"/>
      <c r="AD26" s="16">
        <v>52.9</v>
      </c>
      <c r="AE26" s="14">
        <v>5</v>
      </c>
      <c r="AF26" s="13">
        <v>100</v>
      </c>
      <c r="AG26" s="14"/>
      <c r="AH26" s="14"/>
      <c r="AI26" s="14"/>
      <c r="AJ26" s="14"/>
      <c r="AK26" s="14"/>
      <c r="AL26" s="14"/>
      <c r="AM26" s="14"/>
      <c r="AN26" s="14"/>
      <c r="AO26" s="14"/>
      <c r="AP26" s="14"/>
      <c r="AQ26" s="14"/>
      <c r="AR26" s="14"/>
      <c r="AS26" s="14"/>
      <c r="AT26" s="14"/>
      <c r="AU26" s="14"/>
      <c r="AV26" s="14" t="s">
        <v>236</v>
      </c>
      <c r="AW26" s="14"/>
      <c r="AX26" s="14">
        <v>100</v>
      </c>
      <c r="AY26" s="14"/>
      <c r="AZ26" s="14"/>
      <c r="BA26" s="24"/>
      <c r="BB26" s="32"/>
      <c r="BC26" s="32"/>
      <c r="BD26" s="32"/>
      <c r="BE26" s="32"/>
      <c r="BF26" s="32"/>
      <c r="BG26" s="32"/>
      <c r="BH26" s="32"/>
      <c r="BI26" s="32"/>
      <c r="BJ26" s="32"/>
      <c r="BK26" s="32"/>
      <c r="BL26" s="32"/>
      <c r="BM26" s="32"/>
    </row>
    <row r="27" spans="1:65" ht="120" customHeight="1" x14ac:dyDescent="0.25">
      <c r="A27" s="13">
        <v>103</v>
      </c>
      <c r="B27" s="14" t="s">
        <v>81</v>
      </c>
      <c r="C27" s="14" t="s">
        <v>159</v>
      </c>
      <c r="D27" s="14" t="s">
        <v>160</v>
      </c>
      <c r="E27" s="14" t="s">
        <v>161</v>
      </c>
      <c r="F27" s="14">
        <v>14231</v>
      </c>
      <c r="G27" s="14" t="s">
        <v>237</v>
      </c>
      <c r="H27" s="14">
        <v>2006</v>
      </c>
      <c r="I27" s="14" t="s">
        <v>238</v>
      </c>
      <c r="J27" s="15">
        <v>410002</v>
      </c>
      <c r="K27" s="14" t="s">
        <v>149</v>
      </c>
      <c r="L27" s="14" t="s">
        <v>126</v>
      </c>
      <c r="M27" s="14" t="s">
        <v>127</v>
      </c>
      <c r="N27" s="14" t="s">
        <v>239</v>
      </c>
      <c r="O27" s="14" t="s">
        <v>240</v>
      </c>
      <c r="P27" s="67" t="s">
        <v>241</v>
      </c>
      <c r="Q27" s="16">
        <v>8.83</v>
      </c>
      <c r="R27" s="16">
        <v>0</v>
      </c>
      <c r="S27" s="16">
        <v>8.52</v>
      </c>
      <c r="T27" s="16">
        <v>4.58</v>
      </c>
      <c r="U27" s="16">
        <f t="shared" si="0"/>
        <v>13.1</v>
      </c>
      <c r="V27" s="415">
        <v>100</v>
      </c>
      <c r="W27" s="61">
        <v>100</v>
      </c>
      <c r="X27" s="37" t="s">
        <v>93</v>
      </c>
      <c r="Y27" s="14">
        <v>3</v>
      </c>
      <c r="Z27" s="14">
        <v>11</v>
      </c>
      <c r="AA27" s="14">
        <v>5</v>
      </c>
      <c r="AB27" s="14">
        <v>4</v>
      </c>
      <c r="AC27" s="14">
        <v>319</v>
      </c>
      <c r="AD27" s="16">
        <v>45.8</v>
      </c>
      <c r="AE27" s="14">
        <v>5</v>
      </c>
      <c r="AF27" s="13">
        <v>0</v>
      </c>
      <c r="AG27" s="14"/>
      <c r="AH27" s="14"/>
      <c r="AI27" s="14"/>
      <c r="AJ27" s="14"/>
      <c r="AK27" s="14"/>
      <c r="AL27" s="14"/>
      <c r="AM27" s="14"/>
      <c r="AN27" s="14"/>
      <c r="AO27" s="14"/>
      <c r="AP27" s="14"/>
      <c r="AQ27" s="14"/>
      <c r="AR27" s="14"/>
      <c r="AS27" s="14"/>
      <c r="AT27" s="14"/>
      <c r="AU27" s="14"/>
      <c r="AV27" s="14"/>
      <c r="AW27" s="14"/>
      <c r="AX27" s="14"/>
      <c r="AY27" s="14"/>
      <c r="AZ27" s="14"/>
      <c r="BA27" s="24"/>
      <c r="BB27" s="32"/>
      <c r="BC27" s="32"/>
      <c r="BD27" s="32"/>
      <c r="BE27" s="32"/>
      <c r="BF27" s="32"/>
      <c r="BG27" s="32"/>
      <c r="BH27" s="32"/>
      <c r="BI27" s="32"/>
      <c r="BJ27" s="32"/>
      <c r="BK27" s="32"/>
      <c r="BL27" s="32"/>
      <c r="BM27" s="32"/>
    </row>
    <row r="28" spans="1:65" ht="120" customHeight="1" x14ac:dyDescent="0.25">
      <c r="A28" s="13">
        <v>103</v>
      </c>
      <c r="B28" s="14" t="s">
        <v>81</v>
      </c>
      <c r="C28" s="14" t="s">
        <v>120</v>
      </c>
      <c r="D28" s="14" t="s">
        <v>121</v>
      </c>
      <c r="E28" s="14" t="s">
        <v>122</v>
      </c>
      <c r="F28" s="14">
        <v>34349</v>
      </c>
      <c r="G28" s="14" t="s">
        <v>242</v>
      </c>
      <c r="H28" s="14">
        <v>2016</v>
      </c>
      <c r="I28" s="14" t="s">
        <v>243</v>
      </c>
      <c r="J28" s="15">
        <v>139142.16</v>
      </c>
      <c r="K28" s="14" t="s">
        <v>244</v>
      </c>
      <c r="L28" s="14" t="s">
        <v>245</v>
      </c>
      <c r="M28" s="14" t="s">
        <v>246</v>
      </c>
      <c r="N28" s="14" t="s">
        <v>247</v>
      </c>
      <c r="O28" s="14" t="s">
        <v>248</v>
      </c>
      <c r="P28" s="67" t="s">
        <v>249</v>
      </c>
      <c r="Q28" s="16">
        <v>6.3</v>
      </c>
      <c r="R28" s="16">
        <v>0</v>
      </c>
      <c r="S28" s="16">
        <v>2.89</v>
      </c>
      <c r="T28" s="16">
        <v>4.8600000000000003</v>
      </c>
      <c r="U28" s="16">
        <f t="shared" si="0"/>
        <v>7.75</v>
      </c>
      <c r="V28" s="415">
        <v>100</v>
      </c>
      <c r="W28" s="61">
        <v>100</v>
      </c>
      <c r="X28" s="37" t="s">
        <v>93</v>
      </c>
      <c r="Y28" s="14">
        <v>3</v>
      </c>
      <c r="Z28" s="14">
        <v>11</v>
      </c>
      <c r="AA28" s="14">
        <v>6</v>
      </c>
      <c r="AB28" s="14">
        <v>44</v>
      </c>
      <c r="AC28" s="14">
        <v>72</v>
      </c>
      <c r="AD28" s="16">
        <v>48.6</v>
      </c>
      <c r="AE28" s="14">
        <v>5</v>
      </c>
      <c r="AF28" s="13">
        <v>0</v>
      </c>
      <c r="AG28" s="14"/>
      <c r="AH28" s="14"/>
      <c r="AI28" s="14"/>
      <c r="AJ28" s="14"/>
      <c r="AK28" s="14"/>
      <c r="AL28" s="14"/>
      <c r="AM28" s="14"/>
      <c r="AN28" s="14"/>
      <c r="AO28" s="14"/>
      <c r="AP28" s="14"/>
      <c r="AQ28" s="14"/>
      <c r="AR28" s="14"/>
      <c r="AS28" s="14"/>
      <c r="AT28" s="14"/>
      <c r="AU28" s="14"/>
      <c r="AV28" s="14"/>
      <c r="AW28" s="14"/>
      <c r="AX28" s="14"/>
      <c r="AY28" s="14"/>
      <c r="AZ28" s="14"/>
      <c r="BA28" s="24"/>
      <c r="BB28" s="32"/>
      <c r="BC28" s="32"/>
      <c r="BD28" s="32"/>
      <c r="BE28" s="32"/>
      <c r="BF28" s="32"/>
      <c r="BG28" s="32"/>
      <c r="BH28" s="32"/>
      <c r="BI28" s="32"/>
      <c r="BJ28" s="32"/>
      <c r="BK28" s="32"/>
      <c r="BL28" s="32"/>
      <c r="BM28" s="32"/>
    </row>
    <row r="29" spans="1:65" ht="120" customHeight="1" x14ac:dyDescent="0.25">
      <c r="A29" s="13">
        <v>103</v>
      </c>
      <c r="B29" s="14" t="s">
        <v>81</v>
      </c>
      <c r="C29" s="14" t="s">
        <v>103</v>
      </c>
      <c r="D29" s="14" t="s">
        <v>104</v>
      </c>
      <c r="E29" s="14" t="s">
        <v>138</v>
      </c>
      <c r="F29" s="14">
        <v>15669</v>
      </c>
      <c r="G29" s="14" t="s">
        <v>250</v>
      </c>
      <c r="H29" s="14">
        <v>2016</v>
      </c>
      <c r="I29" s="14" t="s">
        <v>251</v>
      </c>
      <c r="J29" s="15">
        <v>97743.84</v>
      </c>
      <c r="K29" s="14" t="s">
        <v>244</v>
      </c>
      <c r="L29" s="14" t="s">
        <v>141</v>
      </c>
      <c r="M29" s="14" t="s">
        <v>142</v>
      </c>
      <c r="N29" s="14" t="s">
        <v>252</v>
      </c>
      <c r="O29" s="14" t="s">
        <v>253</v>
      </c>
      <c r="P29" s="67" t="s">
        <v>254</v>
      </c>
      <c r="Q29" s="16">
        <v>5.83</v>
      </c>
      <c r="R29" s="16">
        <v>0</v>
      </c>
      <c r="S29" s="16">
        <v>2.0299999999999998</v>
      </c>
      <c r="T29" s="16">
        <v>4.82</v>
      </c>
      <c r="U29" s="16">
        <f t="shared" si="0"/>
        <v>6.85</v>
      </c>
      <c r="V29" s="415">
        <v>100</v>
      </c>
      <c r="W29" s="61">
        <v>100</v>
      </c>
      <c r="X29" s="39" t="s">
        <v>93</v>
      </c>
      <c r="Y29" s="14">
        <v>3</v>
      </c>
      <c r="Z29" s="14">
        <v>12</v>
      </c>
      <c r="AA29" s="14">
        <v>3</v>
      </c>
      <c r="AB29" s="14">
        <v>60</v>
      </c>
      <c r="AC29" s="14"/>
      <c r="AD29" s="16">
        <v>48.2</v>
      </c>
      <c r="AE29" s="14">
        <v>5</v>
      </c>
      <c r="AF29" s="13">
        <v>100</v>
      </c>
      <c r="AG29" s="14" t="s">
        <v>104</v>
      </c>
      <c r="AH29" s="14" t="s">
        <v>146</v>
      </c>
      <c r="AI29" s="14">
        <v>100</v>
      </c>
      <c r="AJ29" s="14"/>
      <c r="AK29" s="14"/>
      <c r="AL29" s="14"/>
      <c r="AM29" s="14"/>
      <c r="AN29" s="14"/>
      <c r="AO29" s="14"/>
      <c r="AP29" s="14"/>
      <c r="AQ29" s="14"/>
      <c r="AR29" s="14"/>
      <c r="AS29" s="14"/>
      <c r="AT29" s="14"/>
      <c r="AU29" s="14"/>
      <c r="AV29" s="14"/>
      <c r="AW29" s="14"/>
      <c r="AX29" s="14"/>
      <c r="AY29" s="14"/>
      <c r="AZ29" s="14"/>
      <c r="BA29" s="24"/>
      <c r="BB29" s="32"/>
      <c r="BC29" s="32"/>
      <c r="BD29" s="32"/>
      <c r="BE29" s="32"/>
      <c r="BF29" s="32"/>
      <c r="BG29" s="32"/>
      <c r="BH29" s="32"/>
      <c r="BI29" s="32"/>
      <c r="BJ29" s="32"/>
      <c r="BK29" s="32"/>
      <c r="BL29" s="32"/>
      <c r="BM29" s="32"/>
    </row>
    <row r="30" spans="1:65" ht="120" customHeight="1" x14ac:dyDescent="0.25">
      <c r="A30" s="13">
        <v>103</v>
      </c>
      <c r="B30" s="14" t="s">
        <v>81</v>
      </c>
      <c r="C30" s="67" t="s">
        <v>215</v>
      </c>
      <c r="D30" s="14" t="s">
        <v>94</v>
      </c>
      <c r="E30" s="14" t="s">
        <v>255</v>
      </c>
      <c r="F30" s="14">
        <v>15640</v>
      </c>
      <c r="G30" s="14" t="s">
        <v>256</v>
      </c>
      <c r="H30" s="14">
        <v>2016</v>
      </c>
      <c r="I30" s="14" t="s">
        <v>257</v>
      </c>
      <c r="J30" s="15">
        <v>161871.13</v>
      </c>
      <c r="K30" s="14" t="s">
        <v>244</v>
      </c>
      <c r="L30" s="14" t="s">
        <v>220</v>
      </c>
      <c r="M30" s="14" t="s">
        <v>221</v>
      </c>
      <c r="N30" s="14" t="s">
        <v>258</v>
      </c>
      <c r="O30" s="14" t="s">
        <v>259</v>
      </c>
      <c r="P30" s="67" t="s">
        <v>260</v>
      </c>
      <c r="Q30" s="16">
        <v>5.58</v>
      </c>
      <c r="R30" s="16">
        <v>0</v>
      </c>
      <c r="S30" s="16">
        <v>3.36</v>
      </c>
      <c r="T30" s="16">
        <v>3.9</v>
      </c>
      <c r="U30" s="16">
        <f t="shared" si="0"/>
        <v>7.26</v>
      </c>
      <c r="V30" s="415">
        <v>100</v>
      </c>
      <c r="W30" s="61">
        <v>100</v>
      </c>
      <c r="X30" s="440" t="s">
        <v>261</v>
      </c>
      <c r="Y30" s="14">
        <v>3</v>
      </c>
      <c r="Z30" s="14">
        <v>4</v>
      </c>
      <c r="AA30" s="14">
        <v>1</v>
      </c>
      <c r="AB30" s="14">
        <v>4</v>
      </c>
      <c r="AC30" s="14"/>
      <c r="AD30" s="16">
        <v>39</v>
      </c>
      <c r="AE30" s="14">
        <v>5</v>
      </c>
      <c r="AF30" s="116">
        <v>100</v>
      </c>
      <c r="AG30" s="30" t="s">
        <v>216</v>
      </c>
      <c r="AH30" s="30" t="s">
        <v>262</v>
      </c>
      <c r="AI30" s="30">
        <v>25</v>
      </c>
      <c r="AJ30" s="30"/>
      <c r="AK30" s="30" t="s">
        <v>263</v>
      </c>
      <c r="AL30" s="142">
        <v>15</v>
      </c>
      <c r="AM30" s="143" t="s">
        <v>264</v>
      </c>
      <c r="AN30" s="14" t="s">
        <v>265</v>
      </c>
      <c r="AO30" s="33">
        <v>60</v>
      </c>
      <c r="AP30" s="14"/>
      <c r="AQ30" s="14"/>
      <c r="AR30" s="14"/>
      <c r="AS30" s="14"/>
      <c r="AT30" s="14"/>
      <c r="AU30" s="14"/>
      <c r="AV30" s="14"/>
      <c r="AW30" s="14"/>
      <c r="AX30" s="14"/>
      <c r="AY30" s="14"/>
      <c r="AZ30" s="14"/>
      <c r="BA30" s="24"/>
      <c r="BB30" s="32"/>
      <c r="BC30" s="32"/>
      <c r="BD30" s="32"/>
      <c r="BE30" s="32"/>
      <c r="BF30" s="32"/>
      <c r="BG30" s="32"/>
      <c r="BH30" s="32"/>
      <c r="BI30" s="32"/>
      <c r="BJ30" s="32"/>
      <c r="BK30" s="32"/>
      <c r="BL30" s="32"/>
      <c r="BM30" s="32"/>
    </row>
    <row r="31" spans="1:65" ht="120" customHeight="1" x14ac:dyDescent="0.25">
      <c r="A31" s="13">
        <v>103</v>
      </c>
      <c r="B31" s="14" t="s">
        <v>81</v>
      </c>
      <c r="C31" s="14" t="s">
        <v>82</v>
      </c>
      <c r="D31" s="14" t="s">
        <v>96</v>
      </c>
      <c r="E31" s="14" t="s">
        <v>266</v>
      </c>
      <c r="F31" s="14" t="s">
        <v>267</v>
      </c>
      <c r="G31" s="14" t="s">
        <v>268</v>
      </c>
      <c r="H31" s="14">
        <v>2016</v>
      </c>
      <c r="I31" s="14" t="s">
        <v>269</v>
      </c>
      <c r="J31" s="15">
        <v>46024.31</v>
      </c>
      <c r="K31" s="14" t="s">
        <v>244</v>
      </c>
      <c r="L31" s="14" t="s">
        <v>270</v>
      </c>
      <c r="M31" s="14" t="s">
        <v>271</v>
      </c>
      <c r="N31" s="14" t="s">
        <v>272</v>
      </c>
      <c r="O31" s="14" t="s">
        <v>273</v>
      </c>
      <c r="P31" s="67" t="s">
        <v>274</v>
      </c>
      <c r="Q31" s="16">
        <v>5.45</v>
      </c>
      <c r="R31" s="16">
        <v>0</v>
      </c>
      <c r="S31" s="16">
        <v>0.96</v>
      </c>
      <c r="T31" s="16">
        <v>4.97</v>
      </c>
      <c r="U31" s="16">
        <f t="shared" si="0"/>
        <v>5.93</v>
      </c>
      <c r="V31" s="415">
        <v>100</v>
      </c>
      <c r="W31" s="61">
        <v>100</v>
      </c>
      <c r="X31" s="39" t="s">
        <v>275</v>
      </c>
      <c r="Y31" s="14">
        <v>3</v>
      </c>
      <c r="Z31" s="14">
        <v>11</v>
      </c>
      <c r="AA31" s="14">
        <v>4</v>
      </c>
      <c r="AB31" s="14">
        <v>4</v>
      </c>
      <c r="AC31" s="14">
        <v>52</v>
      </c>
      <c r="AD31" s="16">
        <v>49.7</v>
      </c>
      <c r="AE31" s="14">
        <v>5</v>
      </c>
      <c r="AF31" s="13">
        <v>100</v>
      </c>
      <c r="AG31" s="14" t="s">
        <v>96</v>
      </c>
      <c r="AH31" s="14" t="s">
        <v>276</v>
      </c>
      <c r="AI31" s="14">
        <v>12</v>
      </c>
      <c r="AJ31" s="14" t="s">
        <v>94</v>
      </c>
      <c r="AK31" s="14" t="s">
        <v>277</v>
      </c>
      <c r="AL31" s="14">
        <v>2</v>
      </c>
      <c r="AM31" s="14" t="s">
        <v>98</v>
      </c>
      <c r="AN31" s="14">
        <v>67</v>
      </c>
      <c r="AO31" s="14"/>
      <c r="AP31" s="14" t="s">
        <v>100</v>
      </c>
      <c r="AQ31" s="14" t="s">
        <v>278</v>
      </c>
      <c r="AR31" s="14">
        <v>7</v>
      </c>
      <c r="AS31" s="14" t="s">
        <v>121</v>
      </c>
      <c r="AT31" s="14" t="s">
        <v>279</v>
      </c>
      <c r="AU31" s="14">
        <v>4</v>
      </c>
      <c r="AV31" s="14" t="s">
        <v>280</v>
      </c>
      <c r="AW31" s="14" t="s">
        <v>281</v>
      </c>
      <c r="AX31" s="14">
        <v>7</v>
      </c>
      <c r="AY31" s="14" t="s">
        <v>282</v>
      </c>
      <c r="AZ31" s="14" t="s">
        <v>283</v>
      </c>
      <c r="BA31" s="24">
        <v>1</v>
      </c>
      <c r="BB31" s="32"/>
      <c r="BC31" s="32"/>
      <c r="BD31" s="32"/>
      <c r="BE31" s="32"/>
      <c r="BF31" s="32"/>
      <c r="BG31" s="32"/>
      <c r="BH31" s="32"/>
      <c r="BI31" s="32"/>
      <c r="BJ31" s="32"/>
      <c r="BK31" s="32"/>
      <c r="BL31" s="32"/>
      <c r="BM31" s="32"/>
    </row>
    <row r="32" spans="1:65" ht="120" customHeight="1" x14ac:dyDescent="0.25">
      <c r="A32" s="13">
        <v>103</v>
      </c>
      <c r="B32" s="14" t="s">
        <v>81</v>
      </c>
      <c r="C32" s="69">
        <v>5</v>
      </c>
      <c r="D32" s="14" t="s">
        <v>94</v>
      </c>
      <c r="E32" s="14" t="s">
        <v>284</v>
      </c>
      <c r="F32" s="14">
        <v>23575</v>
      </c>
      <c r="G32" s="14" t="s">
        <v>285</v>
      </c>
      <c r="H32" s="14">
        <v>2018</v>
      </c>
      <c r="I32" s="14" t="s">
        <v>286</v>
      </c>
      <c r="J32" s="15">
        <v>175199.9</v>
      </c>
      <c r="K32" s="14" t="s">
        <v>76</v>
      </c>
      <c r="L32" s="14" t="s">
        <v>141</v>
      </c>
      <c r="M32" s="14" t="s">
        <v>142</v>
      </c>
      <c r="N32" s="14" t="s">
        <v>287</v>
      </c>
      <c r="O32" s="14" t="s">
        <v>288</v>
      </c>
      <c r="P32" s="67" t="s">
        <v>289</v>
      </c>
      <c r="Q32" s="16">
        <v>6.12</v>
      </c>
      <c r="R32" s="16">
        <v>0</v>
      </c>
      <c r="S32" s="16">
        <v>3.64</v>
      </c>
      <c r="T32" s="16">
        <v>4.3</v>
      </c>
      <c r="U32" s="16">
        <f t="shared" si="0"/>
        <v>7.9399999999999995</v>
      </c>
      <c r="V32" s="415">
        <v>61</v>
      </c>
      <c r="W32" s="61">
        <v>100</v>
      </c>
      <c r="X32" s="37" t="s">
        <v>290</v>
      </c>
      <c r="Y32" s="14">
        <v>3</v>
      </c>
      <c r="Z32" s="14">
        <v>12</v>
      </c>
      <c r="AA32" s="14">
        <v>1</v>
      </c>
      <c r="AB32" s="14">
        <v>4</v>
      </c>
      <c r="AC32" s="14">
        <v>39</v>
      </c>
      <c r="AD32" s="16">
        <v>43</v>
      </c>
      <c r="AE32" s="14">
        <v>5</v>
      </c>
      <c r="AF32" s="13">
        <v>45</v>
      </c>
      <c r="AG32" s="14" t="s">
        <v>225</v>
      </c>
      <c r="AH32" s="14" t="s">
        <v>291</v>
      </c>
      <c r="AI32" s="14">
        <v>93</v>
      </c>
      <c r="AJ32" s="14" t="s">
        <v>216</v>
      </c>
      <c r="AK32" s="14" t="s">
        <v>262</v>
      </c>
      <c r="AL32" s="14">
        <v>7</v>
      </c>
      <c r="AM32" s="14"/>
      <c r="AN32" s="14"/>
      <c r="AO32" s="14"/>
      <c r="AP32" s="14"/>
      <c r="AQ32" s="14"/>
      <c r="AR32" s="14"/>
      <c r="AS32" s="14"/>
      <c r="AT32" s="14"/>
      <c r="AU32" s="14"/>
      <c r="AV32" s="14"/>
      <c r="AW32" s="14"/>
      <c r="AX32" s="14"/>
      <c r="AY32" s="14"/>
      <c r="AZ32" s="14"/>
      <c r="BA32" s="24"/>
      <c r="BB32" s="32"/>
      <c r="BC32" s="32"/>
      <c r="BD32" s="32"/>
      <c r="BE32" s="32"/>
      <c r="BF32" s="32"/>
      <c r="BG32" s="32"/>
      <c r="BH32" s="32"/>
      <c r="BI32" s="32"/>
      <c r="BJ32" s="32"/>
      <c r="BK32" s="32"/>
      <c r="BL32" s="32"/>
      <c r="BM32" s="32"/>
    </row>
    <row r="33" spans="1:65" ht="120" customHeight="1" x14ac:dyDescent="0.25">
      <c r="A33" s="13">
        <v>103</v>
      </c>
      <c r="B33" s="14" t="s">
        <v>81</v>
      </c>
      <c r="C33" s="14" t="s">
        <v>103</v>
      </c>
      <c r="D33" s="14" t="s">
        <v>104</v>
      </c>
      <c r="E33" s="14" t="s">
        <v>105</v>
      </c>
      <c r="F33" s="14">
        <v>21418</v>
      </c>
      <c r="G33" s="14" t="s">
        <v>14434</v>
      </c>
      <c r="H33" s="14">
        <v>2018</v>
      </c>
      <c r="I33" s="14" t="s">
        <v>14435</v>
      </c>
      <c r="J33" s="15">
        <v>71187.58</v>
      </c>
      <c r="K33" s="14" t="s">
        <v>292</v>
      </c>
      <c r="L33" s="14" t="s">
        <v>133</v>
      </c>
      <c r="M33" s="14" t="s">
        <v>134</v>
      </c>
      <c r="N33" s="14" t="s">
        <v>293</v>
      </c>
      <c r="O33" s="14" t="s">
        <v>294</v>
      </c>
      <c r="P33" s="67" t="s">
        <v>295</v>
      </c>
      <c r="Q33" s="16">
        <v>5.59</v>
      </c>
      <c r="R33" s="16">
        <v>0</v>
      </c>
      <c r="S33" s="16">
        <v>1.48</v>
      </c>
      <c r="T33" s="16">
        <v>4.8499999999999996</v>
      </c>
      <c r="U33" s="16">
        <f t="shared" si="0"/>
        <v>6.33</v>
      </c>
      <c r="V33" s="415">
        <v>100</v>
      </c>
      <c r="W33" s="61">
        <v>100</v>
      </c>
      <c r="X33" s="207" t="s">
        <v>296</v>
      </c>
      <c r="Y33" s="14">
        <v>3</v>
      </c>
      <c r="Z33" s="14">
        <v>12</v>
      </c>
      <c r="AA33" s="14">
        <v>2</v>
      </c>
      <c r="AB33" s="14">
        <v>60</v>
      </c>
      <c r="AC33" s="14">
        <v>28</v>
      </c>
      <c r="AD33" s="16">
        <v>48.5</v>
      </c>
      <c r="AE33" s="14">
        <v>5</v>
      </c>
      <c r="AF33" s="13">
        <v>100</v>
      </c>
      <c r="AG33" s="14" t="s">
        <v>104</v>
      </c>
      <c r="AH33" s="14" t="s">
        <v>115</v>
      </c>
      <c r="AI33" s="14">
        <v>100</v>
      </c>
      <c r="AJ33" s="14"/>
      <c r="AK33" s="14"/>
      <c r="AL33" s="14"/>
      <c r="AM33" s="14"/>
      <c r="AN33" s="14"/>
      <c r="AO33" s="14"/>
      <c r="AP33" s="14"/>
      <c r="AQ33" s="14"/>
      <c r="AR33" s="14"/>
      <c r="AS33" s="14"/>
      <c r="AT33" s="14"/>
      <c r="AU33" s="14"/>
      <c r="AV33" s="14"/>
      <c r="AW33" s="14"/>
      <c r="AX33" s="14"/>
      <c r="AY33" s="14"/>
      <c r="AZ33" s="14"/>
      <c r="BA33" s="24"/>
      <c r="BB33" s="32"/>
      <c r="BC33" s="32"/>
      <c r="BD33" s="32"/>
      <c r="BE33" s="32"/>
      <c r="BF33" s="32"/>
      <c r="BG33" s="32"/>
      <c r="BH33" s="32"/>
      <c r="BI33" s="32"/>
      <c r="BJ33" s="32"/>
      <c r="BK33" s="32"/>
      <c r="BL33" s="32"/>
      <c r="BM33" s="32"/>
    </row>
    <row r="34" spans="1:65" ht="120" customHeight="1" x14ac:dyDescent="0.25">
      <c r="A34" s="13">
        <v>103</v>
      </c>
      <c r="B34" s="14" t="s">
        <v>81</v>
      </c>
      <c r="C34" s="69">
        <v>8</v>
      </c>
      <c r="D34" s="14" t="s">
        <v>100</v>
      </c>
      <c r="E34" s="14" t="s">
        <v>193</v>
      </c>
      <c r="F34" s="14">
        <v>16256</v>
      </c>
      <c r="G34" s="14" t="s">
        <v>297</v>
      </c>
      <c r="H34" s="14">
        <v>2018</v>
      </c>
      <c r="I34" s="14" t="s">
        <v>298</v>
      </c>
      <c r="J34" s="15">
        <v>297834.08</v>
      </c>
      <c r="K34" s="14" t="s">
        <v>76</v>
      </c>
      <c r="L34" s="14" t="s">
        <v>126</v>
      </c>
      <c r="M34" s="14" t="s">
        <v>127</v>
      </c>
      <c r="N34" s="14" t="s">
        <v>299</v>
      </c>
      <c r="O34" s="14" t="s">
        <v>300</v>
      </c>
      <c r="P34" s="67" t="s">
        <v>301</v>
      </c>
      <c r="Q34" s="16">
        <v>8.19</v>
      </c>
      <c r="R34" s="16">
        <v>0</v>
      </c>
      <c r="S34" s="16">
        <v>6.19</v>
      </c>
      <c r="T34" s="16">
        <v>5.0999999999999996</v>
      </c>
      <c r="U34" s="16">
        <f t="shared" si="0"/>
        <v>11.29</v>
      </c>
      <c r="V34" s="415">
        <v>100</v>
      </c>
      <c r="W34" s="61">
        <v>100</v>
      </c>
      <c r="X34" s="37" t="s">
        <v>302</v>
      </c>
      <c r="Y34" s="14">
        <v>3</v>
      </c>
      <c r="Z34" s="14">
        <v>2</v>
      </c>
      <c r="AA34" s="14">
        <v>3</v>
      </c>
      <c r="AB34" s="14">
        <v>44</v>
      </c>
      <c r="AC34" s="14">
        <v>101</v>
      </c>
      <c r="AD34" s="16">
        <v>51</v>
      </c>
      <c r="AE34" s="14">
        <v>5</v>
      </c>
      <c r="AF34" s="13">
        <v>150</v>
      </c>
      <c r="AG34" s="14" t="s">
        <v>100</v>
      </c>
      <c r="AH34" s="14" t="s">
        <v>303</v>
      </c>
      <c r="AI34" s="14">
        <v>150</v>
      </c>
      <c r="AJ34" s="14"/>
      <c r="AK34" s="14"/>
      <c r="AL34" s="14"/>
      <c r="AM34" s="14"/>
      <c r="AN34" s="14"/>
      <c r="AO34" s="14"/>
      <c r="AP34" s="14"/>
      <c r="AQ34" s="14"/>
      <c r="AR34" s="14"/>
      <c r="AS34" s="14"/>
      <c r="AT34" s="14"/>
      <c r="AU34" s="14"/>
      <c r="AV34" s="14"/>
      <c r="AW34" s="14"/>
      <c r="AX34" s="14"/>
      <c r="AY34" s="14"/>
      <c r="AZ34" s="14"/>
      <c r="BA34" s="24"/>
      <c r="BB34" s="32"/>
      <c r="BC34" s="32"/>
      <c r="BD34" s="32"/>
      <c r="BE34" s="32"/>
      <c r="BF34" s="32"/>
      <c r="BG34" s="32"/>
      <c r="BH34" s="32"/>
      <c r="BI34" s="32"/>
      <c r="BJ34" s="32"/>
      <c r="BK34" s="32"/>
      <c r="BL34" s="32"/>
      <c r="BM34" s="32"/>
    </row>
    <row r="35" spans="1:65" ht="120" customHeight="1" x14ac:dyDescent="0.25">
      <c r="A35" s="13">
        <v>103</v>
      </c>
      <c r="B35" s="14" t="s">
        <v>81</v>
      </c>
      <c r="C35" s="69">
        <v>9</v>
      </c>
      <c r="D35" s="14" t="s">
        <v>160</v>
      </c>
      <c r="E35" s="14" t="s">
        <v>161</v>
      </c>
      <c r="F35" s="14">
        <v>14231</v>
      </c>
      <c r="G35" s="14" t="s">
        <v>304</v>
      </c>
      <c r="H35" s="14">
        <v>2020</v>
      </c>
      <c r="I35" s="14" t="s">
        <v>305</v>
      </c>
      <c r="J35" s="15">
        <v>193506.93</v>
      </c>
      <c r="K35" s="14" t="s">
        <v>306</v>
      </c>
      <c r="L35" s="14" t="s">
        <v>126</v>
      </c>
      <c r="M35" s="14" t="s">
        <v>127</v>
      </c>
      <c r="N35" s="14" t="s">
        <v>239</v>
      </c>
      <c r="O35" s="14" t="s">
        <v>240</v>
      </c>
      <c r="P35" s="67" t="s">
        <v>307</v>
      </c>
      <c r="Q35" s="16">
        <v>6.59</v>
      </c>
      <c r="R35" s="16">
        <v>22.81</v>
      </c>
      <c r="S35" s="16">
        <v>4.0199999999999996</v>
      </c>
      <c r="T35" s="16">
        <v>4.58</v>
      </c>
      <c r="U35" s="16">
        <f t="shared" si="0"/>
        <v>31.409999999999997</v>
      </c>
      <c r="V35" s="415">
        <v>100</v>
      </c>
      <c r="W35" s="61">
        <v>99.999994841612747</v>
      </c>
      <c r="X35" s="37" t="s">
        <v>308</v>
      </c>
      <c r="Y35" s="14">
        <v>3</v>
      </c>
      <c r="Z35" s="14">
        <v>11</v>
      </c>
      <c r="AA35" s="14">
        <v>5</v>
      </c>
      <c r="AB35" s="14">
        <v>4</v>
      </c>
      <c r="AC35" s="14">
        <v>48</v>
      </c>
      <c r="AD35" s="16">
        <v>45.8</v>
      </c>
      <c r="AE35" s="14">
        <v>5</v>
      </c>
      <c r="AF35" s="13">
        <v>100</v>
      </c>
      <c r="AG35" s="14" t="s">
        <v>167</v>
      </c>
      <c r="AH35" s="14" t="s">
        <v>309</v>
      </c>
      <c r="AI35" s="16">
        <v>100</v>
      </c>
      <c r="AJ35" s="14"/>
      <c r="AK35" s="14"/>
      <c r="AL35" s="14"/>
      <c r="AM35" s="14"/>
      <c r="AN35" s="14"/>
      <c r="AO35" s="14"/>
      <c r="AP35" s="14"/>
      <c r="AQ35" s="14"/>
      <c r="AR35" s="14"/>
      <c r="AS35" s="14"/>
      <c r="AT35" s="14"/>
      <c r="AU35" s="14"/>
      <c r="AV35" s="14"/>
      <c r="AW35" s="14"/>
      <c r="AX35" s="14"/>
      <c r="AY35" s="14"/>
      <c r="AZ35" s="14"/>
      <c r="BA35" s="24"/>
      <c r="BB35" s="32"/>
      <c r="BC35" s="32"/>
      <c r="BD35" s="32"/>
      <c r="BE35" s="32"/>
      <c r="BF35" s="32"/>
      <c r="BG35" s="32"/>
      <c r="BH35" s="32"/>
      <c r="BI35" s="32"/>
      <c r="BJ35" s="32"/>
      <c r="BK35" s="32"/>
      <c r="BL35" s="32"/>
      <c r="BM35" s="32"/>
    </row>
    <row r="36" spans="1:65" ht="120" customHeight="1" x14ac:dyDescent="0.25">
      <c r="A36" s="13">
        <v>103</v>
      </c>
      <c r="B36" s="14" t="s">
        <v>81</v>
      </c>
      <c r="C36" s="69">
        <v>1</v>
      </c>
      <c r="D36" s="14" t="s">
        <v>94</v>
      </c>
      <c r="E36" s="14" t="s">
        <v>84</v>
      </c>
      <c r="F36" s="14" t="s">
        <v>228</v>
      </c>
      <c r="G36" s="14" t="s">
        <v>310</v>
      </c>
      <c r="H36" s="14">
        <v>2021</v>
      </c>
      <c r="I36" s="14" t="s">
        <v>311</v>
      </c>
      <c r="J36" s="15">
        <v>847840</v>
      </c>
      <c r="K36" s="14" t="s">
        <v>312</v>
      </c>
      <c r="L36" s="14" t="s">
        <v>313</v>
      </c>
      <c r="M36" s="14" t="s">
        <v>89</v>
      </c>
      <c r="N36" s="14" t="s">
        <v>90</v>
      </c>
      <c r="O36" s="14" t="s">
        <v>91</v>
      </c>
      <c r="P36" s="67" t="s">
        <v>314</v>
      </c>
      <c r="Q36" s="16">
        <v>39.020000000000003</v>
      </c>
      <c r="R36" s="16">
        <v>99.75</v>
      </c>
      <c r="S36" s="16">
        <v>17.61</v>
      </c>
      <c r="T36" s="16">
        <v>5.29</v>
      </c>
      <c r="U36" s="16">
        <f t="shared" si="0"/>
        <v>122.65</v>
      </c>
      <c r="V36" s="415">
        <v>229</v>
      </c>
      <c r="W36" s="61">
        <v>83.333332940177385</v>
      </c>
      <c r="X36" s="37" t="s">
        <v>315</v>
      </c>
      <c r="Y36" s="14">
        <v>3</v>
      </c>
      <c r="Z36" s="14">
        <v>1</v>
      </c>
      <c r="AA36" s="14">
        <v>3</v>
      </c>
      <c r="AB36" s="14">
        <v>4</v>
      </c>
      <c r="AC36" s="14">
        <v>5</v>
      </c>
      <c r="AD36" s="16">
        <v>52.9</v>
      </c>
      <c r="AE36" s="14">
        <v>5</v>
      </c>
      <c r="AF36" s="13">
        <v>161</v>
      </c>
      <c r="AG36" s="14" t="s">
        <v>94</v>
      </c>
      <c r="AH36" s="14" t="s">
        <v>95</v>
      </c>
      <c r="AI36" s="14">
        <v>32</v>
      </c>
      <c r="AJ36" s="14" t="s">
        <v>96</v>
      </c>
      <c r="AK36" s="14" t="s">
        <v>97</v>
      </c>
      <c r="AL36" s="14">
        <v>25</v>
      </c>
      <c r="AM36" s="14" t="s">
        <v>98</v>
      </c>
      <c r="AN36" s="14" t="s">
        <v>99</v>
      </c>
      <c r="AO36" s="14">
        <v>5</v>
      </c>
      <c r="AP36" s="14" t="s">
        <v>100</v>
      </c>
      <c r="AQ36" s="14" t="s">
        <v>101</v>
      </c>
      <c r="AR36" s="14">
        <v>37</v>
      </c>
      <c r="AS36" s="14"/>
      <c r="AT36" s="14"/>
      <c r="AU36" s="14"/>
      <c r="AV36" s="14" t="s">
        <v>102</v>
      </c>
      <c r="AW36" s="14"/>
      <c r="AX36" s="14">
        <v>1</v>
      </c>
      <c r="AY36" s="14"/>
      <c r="AZ36" s="14"/>
      <c r="BA36" s="24"/>
      <c r="BB36" s="32"/>
      <c r="BC36" s="32"/>
      <c r="BD36" s="32"/>
      <c r="BE36" s="32"/>
      <c r="BF36" s="32"/>
      <c r="BG36" s="32"/>
      <c r="BH36" s="32"/>
      <c r="BI36" s="32"/>
      <c r="BJ36" s="32"/>
      <c r="BK36" s="32"/>
      <c r="BL36" s="32"/>
      <c r="BM36" s="32"/>
    </row>
    <row r="37" spans="1:65" ht="120" customHeight="1" x14ac:dyDescent="0.25">
      <c r="A37" s="13">
        <v>103</v>
      </c>
      <c r="B37" s="14" t="s">
        <v>81</v>
      </c>
      <c r="C37" s="69">
        <v>9</v>
      </c>
      <c r="D37" s="14" t="s">
        <v>160</v>
      </c>
      <c r="E37" s="14" t="s">
        <v>316</v>
      </c>
      <c r="F37" s="14">
        <v>15670</v>
      </c>
      <c r="G37" s="14" t="s">
        <v>317</v>
      </c>
      <c r="H37" s="14">
        <v>2021</v>
      </c>
      <c r="I37" s="14" t="s">
        <v>318</v>
      </c>
      <c r="J37" s="15">
        <v>153903.54999999999</v>
      </c>
      <c r="K37" s="14" t="s">
        <v>312</v>
      </c>
      <c r="L37" s="14" t="s">
        <v>319</v>
      </c>
      <c r="M37" s="14" t="s">
        <v>320</v>
      </c>
      <c r="N37" s="14" t="s">
        <v>321</v>
      </c>
      <c r="O37" s="14" t="s">
        <v>322</v>
      </c>
      <c r="P37" s="67" t="s">
        <v>323</v>
      </c>
      <c r="Q37" s="16">
        <v>7.82</v>
      </c>
      <c r="R37" s="16">
        <v>18.11</v>
      </c>
      <c r="S37" s="16">
        <v>3.2</v>
      </c>
      <c r="T37" s="16">
        <v>4.41</v>
      </c>
      <c r="U37" s="16">
        <f t="shared" si="0"/>
        <v>25.72</v>
      </c>
      <c r="V37" s="415">
        <v>100</v>
      </c>
      <c r="W37" s="61">
        <v>88.33</v>
      </c>
      <c r="X37" s="37" t="s">
        <v>324</v>
      </c>
      <c r="Y37" s="14">
        <v>3</v>
      </c>
      <c r="Z37" s="14">
        <v>11</v>
      </c>
      <c r="AA37" s="14">
        <v>4</v>
      </c>
      <c r="AB37" s="14">
        <v>44</v>
      </c>
      <c r="AC37" s="14">
        <v>18</v>
      </c>
      <c r="AD37" s="16">
        <v>44.1</v>
      </c>
      <c r="AE37" s="14">
        <v>5</v>
      </c>
      <c r="AF37" s="13">
        <v>100</v>
      </c>
      <c r="AG37" s="14" t="s">
        <v>207</v>
      </c>
      <c r="AH37" s="14" t="s">
        <v>325</v>
      </c>
      <c r="AI37" s="14">
        <v>80</v>
      </c>
      <c r="AJ37" s="14" t="s">
        <v>326</v>
      </c>
      <c r="AK37" s="14" t="s">
        <v>325</v>
      </c>
      <c r="AL37" s="14">
        <v>20</v>
      </c>
      <c r="AM37" s="14"/>
      <c r="AN37" s="14"/>
      <c r="AO37" s="14"/>
      <c r="AP37" s="14"/>
      <c r="AQ37" s="14"/>
      <c r="AR37" s="14"/>
      <c r="AS37" s="14"/>
      <c r="AT37" s="14"/>
      <c r="AU37" s="14"/>
      <c r="AV37" s="14"/>
      <c r="AW37" s="14"/>
      <c r="AX37" s="14"/>
      <c r="AY37" s="14"/>
      <c r="AZ37" s="14"/>
      <c r="BA37" s="24"/>
      <c r="BB37" s="32"/>
      <c r="BC37" s="32"/>
      <c r="BD37" s="32"/>
      <c r="BE37" s="32"/>
      <c r="BF37" s="32"/>
      <c r="BG37" s="32"/>
      <c r="BH37" s="32"/>
      <c r="BI37" s="32"/>
      <c r="BJ37" s="32"/>
      <c r="BK37" s="32"/>
      <c r="BL37" s="32"/>
      <c r="BM37" s="32"/>
    </row>
    <row r="38" spans="1:65" ht="120" customHeight="1" x14ac:dyDescent="0.25">
      <c r="A38" s="13">
        <v>103</v>
      </c>
      <c r="B38" s="14" t="s">
        <v>81</v>
      </c>
      <c r="C38" s="69">
        <v>6</v>
      </c>
      <c r="D38" s="14" t="s">
        <v>104</v>
      </c>
      <c r="E38" s="14" t="s">
        <v>327</v>
      </c>
      <c r="F38" s="14">
        <v>30336</v>
      </c>
      <c r="G38" s="14" t="s">
        <v>328</v>
      </c>
      <c r="H38" s="14">
        <v>2022</v>
      </c>
      <c r="I38" s="14" t="s">
        <v>329</v>
      </c>
      <c r="J38" s="15">
        <v>189805.95</v>
      </c>
      <c r="K38" s="14" t="s">
        <v>330</v>
      </c>
      <c r="L38" s="14" t="s">
        <v>331</v>
      </c>
      <c r="M38" s="14" t="s">
        <v>320</v>
      </c>
      <c r="N38" s="14" t="s">
        <v>332</v>
      </c>
      <c r="O38" s="14" t="s">
        <v>333</v>
      </c>
      <c r="P38" s="67" t="s">
        <v>334</v>
      </c>
      <c r="Q38" s="16">
        <v>5.39</v>
      </c>
      <c r="R38" s="16">
        <v>22.33</v>
      </c>
      <c r="S38" s="16">
        <v>3.94</v>
      </c>
      <c r="T38" s="16">
        <v>3.43</v>
      </c>
      <c r="U38" s="16">
        <f t="shared" si="0"/>
        <v>29.7</v>
      </c>
      <c r="V38" s="415">
        <v>60</v>
      </c>
      <c r="W38" s="61">
        <v>68.333332016198639</v>
      </c>
      <c r="X38" s="37" t="s">
        <v>335</v>
      </c>
      <c r="Y38" s="14">
        <v>3</v>
      </c>
      <c r="Z38" s="14">
        <v>12</v>
      </c>
      <c r="AA38" s="14">
        <v>3</v>
      </c>
      <c r="AB38" s="14">
        <v>60</v>
      </c>
      <c r="AC38" s="14">
        <v>41</v>
      </c>
      <c r="AD38" s="16">
        <v>34.300000000000004</v>
      </c>
      <c r="AE38" s="14">
        <v>5</v>
      </c>
      <c r="AF38" s="13">
        <v>5</v>
      </c>
      <c r="AG38" s="14" t="s">
        <v>104</v>
      </c>
      <c r="AH38" s="14" t="s">
        <v>336</v>
      </c>
      <c r="AI38" s="14">
        <v>100</v>
      </c>
      <c r="AJ38" s="14"/>
      <c r="AK38" s="14"/>
      <c r="AL38" s="14"/>
      <c r="AM38" s="14"/>
      <c r="AN38" s="14"/>
      <c r="AO38" s="14"/>
      <c r="AP38" s="14"/>
      <c r="AQ38" s="14"/>
      <c r="AR38" s="14"/>
      <c r="AS38" s="14"/>
      <c r="AT38" s="14"/>
      <c r="AU38" s="14"/>
      <c r="AV38" s="14"/>
      <c r="AW38" s="14"/>
      <c r="AX38" s="14"/>
      <c r="AY38" s="14"/>
      <c r="AZ38" s="14"/>
      <c r="BA38" s="24"/>
      <c r="BB38" s="32"/>
      <c r="BC38" s="32"/>
      <c r="BD38" s="32"/>
      <c r="BE38" s="32"/>
      <c r="BF38" s="32"/>
      <c r="BG38" s="32"/>
      <c r="BH38" s="32"/>
      <c r="BI38" s="32"/>
      <c r="BJ38" s="32"/>
      <c r="BK38" s="32"/>
      <c r="BL38" s="32"/>
      <c r="BM38" s="32"/>
    </row>
    <row r="39" spans="1:65" ht="120" customHeight="1" x14ac:dyDescent="0.25">
      <c r="A39" s="13">
        <v>103</v>
      </c>
      <c r="B39" s="14" t="s">
        <v>81</v>
      </c>
      <c r="C39" s="69" t="s">
        <v>192</v>
      </c>
      <c r="D39" s="14" t="s">
        <v>100</v>
      </c>
      <c r="E39" s="14" t="s">
        <v>193</v>
      </c>
      <c r="F39" s="14">
        <v>16256</v>
      </c>
      <c r="G39" s="14" t="s">
        <v>337</v>
      </c>
      <c r="H39" s="14">
        <v>2022</v>
      </c>
      <c r="I39" s="14"/>
      <c r="J39" s="15">
        <v>74842.45</v>
      </c>
      <c r="K39" s="14" t="s">
        <v>330</v>
      </c>
      <c r="L39" s="14" t="s">
        <v>126</v>
      </c>
      <c r="M39" s="14" t="s">
        <v>127</v>
      </c>
      <c r="N39" s="14" t="s">
        <v>338</v>
      </c>
      <c r="O39" s="14" t="s">
        <v>339</v>
      </c>
      <c r="P39" s="67" t="s">
        <v>340</v>
      </c>
      <c r="Q39" s="16">
        <v>6.75</v>
      </c>
      <c r="R39" s="16">
        <v>8.8000000000000007</v>
      </c>
      <c r="S39" s="16">
        <v>1.55</v>
      </c>
      <c r="T39" s="16">
        <v>5.0999999999999996</v>
      </c>
      <c r="U39" s="16">
        <f t="shared" si="0"/>
        <v>15.450000000000001</v>
      </c>
      <c r="V39" s="415">
        <v>100</v>
      </c>
      <c r="W39" s="61">
        <v>66.666671120467072</v>
      </c>
      <c r="X39" s="37" t="s">
        <v>335</v>
      </c>
      <c r="Y39" s="14">
        <v>6</v>
      </c>
      <c r="Z39" s="14">
        <v>4</v>
      </c>
      <c r="AA39" s="14">
        <v>1</v>
      </c>
      <c r="AB39" s="14">
        <v>45</v>
      </c>
      <c r="AC39" s="14">
        <v>39</v>
      </c>
      <c r="AD39" s="16">
        <v>51</v>
      </c>
      <c r="AE39" s="14">
        <v>5</v>
      </c>
      <c r="AF39" s="13">
        <v>100</v>
      </c>
      <c r="AG39" s="14" t="s">
        <v>100</v>
      </c>
      <c r="AH39" s="14" t="s">
        <v>341</v>
      </c>
      <c r="AI39" s="14">
        <v>100</v>
      </c>
      <c r="AJ39" s="14"/>
      <c r="AK39" s="14"/>
      <c r="AL39" s="14"/>
      <c r="AM39" s="14"/>
      <c r="AN39" s="14"/>
      <c r="AO39" s="14"/>
      <c r="AP39" s="14"/>
      <c r="AQ39" s="14"/>
      <c r="AR39" s="14"/>
      <c r="AS39" s="14"/>
      <c r="AT39" s="14"/>
      <c r="AU39" s="14"/>
      <c r="AV39" s="14"/>
      <c r="AW39" s="14"/>
      <c r="AX39" s="14"/>
      <c r="AY39" s="14"/>
      <c r="AZ39" s="14"/>
      <c r="BA39" s="24"/>
      <c r="BB39" s="32"/>
      <c r="BC39" s="32"/>
      <c r="BD39" s="32"/>
      <c r="BE39" s="32"/>
      <c r="BF39" s="32"/>
      <c r="BG39" s="32"/>
      <c r="BH39" s="32"/>
      <c r="BI39" s="32"/>
      <c r="BJ39" s="32"/>
      <c r="BK39" s="32"/>
      <c r="BL39" s="32"/>
      <c r="BM39" s="32"/>
    </row>
    <row r="40" spans="1:65" ht="120" customHeight="1" x14ac:dyDescent="0.25">
      <c r="A40" s="13">
        <v>103</v>
      </c>
      <c r="B40" s="14" t="s">
        <v>81</v>
      </c>
      <c r="C40" s="69" t="s">
        <v>192</v>
      </c>
      <c r="D40" s="14" t="s">
        <v>98</v>
      </c>
      <c r="E40" s="14" t="s">
        <v>342</v>
      </c>
      <c r="F40" s="14">
        <v>8790</v>
      </c>
      <c r="G40" s="14" t="s">
        <v>343</v>
      </c>
      <c r="H40" s="14">
        <v>2022</v>
      </c>
      <c r="I40" s="14" t="s">
        <v>344</v>
      </c>
      <c r="J40" s="15">
        <v>114931.9792</v>
      </c>
      <c r="K40" s="14" t="s">
        <v>330</v>
      </c>
      <c r="L40" s="14" t="s">
        <v>345</v>
      </c>
      <c r="M40" s="14" t="s">
        <v>346</v>
      </c>
      <c r="N40" s="14" t="s">
        <v>347</v>
      </c>
      <c r="O40" s="14" t="s">
        <v>348</v>
      </c>
      <c r="P40" s="67" t="s">
        <v>349</v>
      </c>
      <c r="Q40" s="16">
        <v>5.57</v>
      </c>
      <c r="R40" s="16">
        <v>13.52</v>
      </c>
      <c r="S40" s="16">
        <v>2.39</v>
      </c>
      <c r="T40" s="16">
        <v>3.03</v>
      </c>
      <c r="U40" s="16">
        <f t="shared" si="0"/>
        <v>18.940000000000001</v>
      </c>
      <c r="V40" s="415">
        <v>100</v>
      </c>
      <c r="W40" s="61">
        <v>68.333348124690801</v>
      </c>
      <c r="X40" s="37" t="s">
        <v>335</v>
      </c>
      <c r="Y40" s="14">
        <v>1</v>
      </c>
      <c r="Z40" s="14">
        <v>7</v>
      </c>
      <c r="AA40" s="14">
        <v>1</v>
      </c>
      <c r="AB40" s="14">
        <v>44</v>
      </c>
      <c r="AC40" s="14">
        <v>140</v>
      </c>
      <c r="AD40" s="16">
        <v>30.299999999999997</v>
      </c>
      <c r="AE40" s="14">
        <v>5</v>
      </c>
      <c r="AF40" s="13">
        <v>100</v>
      </c>
      <c r="AG40" s="14" t="s">
        <v>98</v>
      </c>
      <c r="AH40" s="14" t="s">
        <v>342</v>
      </c>
      <c r="AI40" s="14">
        <v>30</v>
      </c>
      <c r="AJ40" s="14"/>
      <c r="AK40" s="14" t="s">
        <v>350</v>
      </c>
      <c r="AL40" s="14">
        <v>30</v>
      </c>
      <c r="AM40" s="14"/>
      <c r="AN40" s="14" t="s">
        <v>351</v>
      </c>
      <c r="AO40" s="14">
        <v>40</v>
      </c>
      <c r="AP40" s="14"/>
      <c r="AQ40" s="14"/>
      <c r="AR40" s="14"/>
      <c r="AS40" s="14"/>
      <c r="AT40" s="14"/>
      <c r="AU40" s="14"/>
      <c r="AV40" s="14"/>
      <c r="AW40" s="14"/>
      <c r="AX40" s="14"/>
      <c r="AY40" s="14"/>
      <c r="AZ40" s="14"/>
      <c r="BA40" s="24"/>
      <c r="BB40" s="32"/>
      <c r="BC40" s="32"/>
      <c r="BD40" s="32"/>
      <c r="BE40" s="32"/>
      <c r="BF40" s="32"/>
      <c r="BG40" s="32"/>
      <c r="BH40" s="32"/>
      <c r="BI40" s="32"/>
      <c r="BJ40" s="32"/>
      <c r="BK40" s="32"/>
      <c r="BL40" s="32"/>
      <c r="BM40" s="32"/>
    </row>
    <row r="41" spans="1:65" ht="120" customHeight="1" x14ac:dyDescent="0.25">
      <c r="A41" s="13">
        <v>103</v>
      </c>
      <c r="B41" s="14" t="s">
        <v>81</v>
      </c>
      <c r="C41" s="69">
        <v>6</v>
      </c>
      <c r="D41" s="14" t="s">
        <v>104</v>
      </c>
      <c r="E41" s="14" t="s">
        <v>352</v>
      </c>
      <c r="F41" s="14">
        <v>10983</v>
      </c>
      <c r="G41" s="14" t="s">
        <v>353</v>
      </c>
      <c r="H41" s="14">
        <v>2022</v>
      </c>
      <c r="I41" s="14" t="s">
        <v>354</v>
      </c>
      <c r="J41" s="15">
        <v>78076.36</v>
      </c>
      <c r="K41" s="14" t="s">
        <v>330</v>
      </c>
      <c r="L41" s="14" t="s">
        <v>126</v>
      </c>
      <c r="M41" s="14" t="s">
        <v>211</v>
      </c>
      <c r="N41" s="14" t="s">
        <v>355</v>
      </c>
      <c r="O41" s="14" t="s">
        <v>356</v>
      </c>
      <c r="P41" s="67" t="s">
        <v>357</v>
      </c>
      <c r="Q41" s="16">
        <v>7.84</v>
      </c>
      <c r="R41" s="16">
        <v>9.19</v>
      </c>
      <c r="S41" s="16">
        <v>1.62</v>
      </c>
      <c r="T41" s="16">
        <v>5.19</v>
      </c>
      <c r="U41" s="16">
        <f t="shared" si="0"/>
        <v>16</v>
      </c>
      <c r="V41" s="415">
        <v>100</v>
      </c>
      <c r="W41" s="61">
        <v>70</v>
      </c>
      <c r="X41" s="37" t="s">
        <v>358</v>
      </c>
      <c r="Y41" s="14">
        <v>6</v>
      </c>
      <c r="Z41" s="14">
        <v>1</v>
      </c>
      <c r="AA41" s="17" t="s">
        <v>359</v>
      </c>
      <c r="AB41" s="14">
        <v>14</v>
      </c>
      <c r="AC41" s="14">
        <v>40</v>
      </c>
      <c r="AD41" s="16">
        <v>51.900000000000006</v>
      </c>
      <c r="AE41" s="14">
        <v>5</v>
      </c>
      <c r="AF41" s="13">
        <v>100</v>
      </c>
      <c r="AG41" s="14" t="s">
        <v>104</v>
      </c>
      <c r="AH41" s="14" t="s">
        <v>360</v>
      </c>
      <c r="AI41" s="14">
        <v>80</v>
      </c>
      <c r="AJ41" s="14" t="s">
        <v>361</v>
      </c>
      <c r="AK41" s="14" t="s">
        <v>117</v>
      </c>
      <c r="AL41" s="14">
        <v>5</v>
      </c>
      <c r="AM41" s="14" t="s">
        <v>362</v>
      </c>
      <c r="AN41" s="14" t="s">
        <v>117</v>
      </c>
      <c r="AO41" s="14">
        <v>5</v>
      </c>
      <c r="AP41" s="14" t="s">
        <v>116</v>
      </c>
      <c r="AQ41" s="14" t="s">
        <v>117</v>
      </c>
      <c r="AR41" s="14">
        <v>5</v>
      </c>
      <c r="AS41" s="14" t="s">
        <v>363</v>
      </c>
      <c r="AT41" s="14" t="s">
        <v>117</v>
      </c>
      <c r="AU41" s="14">
        <v>5</v>
      </c>
      <c r="AV41" s="14"/>
      <c r="AW41" s="14"/>
      <c r="AX41" s="14"/>
      <c r="AY41" s="14"/>
      <c r="AZ41" s="14"/>
      <c r="BA41" s="24"/>
      <c r="BB41" s="32"/>
      <c r="BC41" s="32"/>
      <c r="BD41" s="32"/>
      <c r="BE41" s="32"/>
      <c r="BF41" s="32"/>
      <c r="BG41" s="32"/>
      <c r="BH41" s="32"/>
      <c r="BI41" s="32"/>
      <c r="BJ41" s="32"/>
      <c r="BK41" s="32"/>
      <c r="BL41" s="32"/>
      <c r="BM41" s="32"/>
    </row>
    <row r="42" spans="1:65" ht="120" customHeight="1" x14ac:dyDescent="0.25">
      <c r="A42" s="13">
        <v>103</v>
      </c>
      <c r="B42" s="14" t="s">
        <v>81</v>
      </c>
      <c r="C42" s="69">
        <v>9</v>
      </c>
      <c r="D42" s="14" t="s">
        <v>160</v>
      </c>
      <c r="E42" s="14" t="s">
        <v>316</v>
      </c>
      <c r="F42" s="14">
        <v>15670</v>
      </c>
      <c r="G42" s="14" t="s">
        <v>364</v>
      </c>
      <c r="H42" s="14">
        <v>2022</v>
      </c>
      <c r="I42" s="14" t="s">
        <v>365</v>
      </c>
      <c r="J42" s="15">
        <v>92183.61</v>
      </c>
      <c r="K42" s="14" t="s">
        <v>330</v>
      </c>
      <c r="L42" s="14" t="s">
        <v>319</v>
      </c>
      <c r="M42" s="14" t="s">
        <v>320</v>
      </c>
      <c r="N42" s="14" t="s">
        <v>366</v>
      </c>
      <c r="O42" s="14" t="s">
        <v>367</v>
      </c>
      <c r="P42" s="67" t="s">
        <v>368</v>
      </c>
      <c r="Q42" s="16">
        <v>6.44</v>
      </c>
      <c r="R42" s="16">
        <v>10.84</v>
      </c>
      <c r="S42" s="16">
        <v>1.91</v>
      </c>
      <c r="T42" s="16">
        <v>4.41</v>
      </c>
      <c r="U42" s="16">
        <f t="shared" si="0"/>
        <v>17.16</v>
      </c>
      <c r="V42" s="415">
        <v>100</v>
      </c>
      <c r="W42" s="61">
        <v>63.33</v>
      </c>
      <c r="X42" s="37" t="s">
        <v>369</v>
      </c>
      <c r="Y42" s="14">
        <v>3</v>
      </c>
      <c r="Z42" s="14">
        <v>11</v>
      </c>
      <c r="AA42" s="14">
        <v>5</v>
      </c>
      <c r="AB42" s="14">
        <v>4</v>
      </c>
      <c r="AC42" s="14">
        <v>138</v>
      </c>
      <c r="AD42" s="16">
        <v>44.1</v>
      </c>
      <c r="AE42" s="14">
        <v>5</v>
      </c>
      <c r="AF42" s="13">
        <v>100</v>
      </c>
      <c r="AG42" s="14" t="s">
        <v>207</v>
      </c>
      <c r="AH42" s="14" t="s">
        <v>325</v>
      </c>
      <c r="AI42" s="14">
        <v>80</v>
      </c>
      <c r="AJ42" s="14" t="s">
        <v>326</v>
      </c>
      <c r="AK42" s="14" t="s">
        <v>325</v>
      </c>
      <c r="AL42" s="14">
        <v>20</v>
      </c>
      <c r="AM42" s="14"/>
      <c r="AN42" s="14"/>
      <c r="AO42" s="14"/>
      <c r="AP42" s="14"/>
      <c r="AQ42" s="14"/>
      <c r="AR42" s="14"/>
      <c r="AS42" s="14"/>
      <c r="AT42" s="14"/>
      <c r="AU42" s="14"/>
      <c r="AV42" s="14"/>
      <c r="AW42" s="14"/>
      <c r="AX42" s="14"/>
      <c r="AY42" s="14"/>
      <c r="AZ42" s="14"/>
      <c r="BA42" s="24"/>
      <c r="BB42" s="32"/>
      <c r="BC42" s="32"/>
      <c r="BD42" s="32"/>
      <c r="BE42" s="32"/>
      <c r="BF42" s="32"/>
      <c r="BG42" s="32"/>
      <c r="BH42" s="32"/>
      <c r="BI42" s="32"/>
      <c r="BJ42" s="32"/>
      <c r="BK42" s="32"/>
      <c r="BL42" s="32"/>
      <c r="BM42" s="32"/>
    </row>
    <row r="43" spans="1:65" ht="120" customHeight="1" x14ac:dyDescent="0.25">
      <c r="A43" s="13">
        <v>103</v>
      </c>
      <c r="B43" s="14" t="s">
        <v>81</v>
      </c>
      <c r="C43" s="69">
        <v>1</v>
      </c>
      <c r="D43" s="14" t="s">
        <v>100</v>
      </c>
      <c r="E43" s="14" t="s">
        <v>370</v>
      </c>
      <c r="F43" s="14">
        <v>14680</v>
      </c>
      <c r="G43" s="14" t="s">
        <v>371</v>
      </c>
      <c r="H43" s="14">
        <v>2023</v>
      </c>
      <c r="I43" s="14" t="s">
        <v>372</v>
      </c>
      <c r="J43" s="15">
        <v>96602.46</v>
      </c>
      <c r="K43" s="14" t="s">
        <v>373</v>
      </c>
      <c r="L43" s="14" t="s">
        <v>374</v>
      </c>
      <c r="M43" s="14" t="s">
        <v>375</v>
      </c>
      <c r="N43" s="14" t="s">
        <v>376</v>
      </c>
      <c r="O43" s="14" t="s">
        <v>377</v>
      </c>
      <c r="P43" s="67" t="s">
        <v>378</v>
      </c>
      <c r="Q43" s="16">
        <v>6.85</v>
      </c>
      <c r="R43" s="16">
        <v>11.36</v>
      </c>
      <c r="S43" s="16">
        <v>2.0099999999999998</v>
      </c>
      <c r="T43" s="16">
        <v>4.71</v>
      </c>
      <c r="U43" s="16">
        <f t="shared" si="0"/>
        <v>18.079999999999998</v>
      </c>
      <c r="V43" s="415">
        <v>100</v>
      </c>
      <c r="W43" s="61">
        <v>50</v>
      </c>
      <c r="X43" s="37" t="s">
        <v>379</v>
      </c>
      <c r="Y43" s="14">
        <v>3</v>
      </c>
      <c r="Z43" s="14">
        <v>1</v>
      </c>
      <c r="AA43" s="14">
        <v>2</v>
      </c>
      <c r="AB43" s="14">
        <v>4</v>
      </c>
      <c r="AC43" s="14">
        <v>53</v>
      </c>
      <c r="AD43" s="16">
        <v>47.1</v>
      </c>
      <c r="AE43" s="14">
        <v>5</v>
      </c>
      <c r="AF43" s="13">
        <v>1</v>
      </c>
      <c r="AG43" s="14" t="s">
        <v>100</v>
      </c>
      <c r="AH43" s="14" t="s">
        <v>380</v>
      </c>
      <c r="AI43" s="14">
        <v>50</v>
      </c>
      <c r="AJ43" s="14" t="s">
        <v>381</v>
      </c>
      <c r="AK43" s="14" t="s">
        <v>382</v>
      </c>
      <c r="AL43" s="14">
        <v>30</v>
      </c>
      <c r="AM43" s="14" t="s">
        <v>383</v>
      </c>
      <c r="AN43" s="14" t="s">
        <v>382</v>
      </c>
      <c r="AO43" s="14">
        <v>20</v>
      </c>
      <c r="AP43" s="14"/>
      <c r="AQ43" s="14"/>
      <c r="AR43" s="14"/>
      <c r="AS43" s="14"/>
      <c r="AT43" s="14"/>
      <c r="AU43" s="14"/>
      <c r="AV43" s="14"/>
      <c r="AW43" s="14"/>
      <c r="AX43" s="14"/>
      <c r="AY43" s="14"/>
      <c r="AZ43" s="14"/>
      <c r="BA43" s="24"/>
      <c r="BB43" s="32"/>
      <c r="BC43" s="32"/>
      <c r="BD43" s="32"/>
      <c r="BE43" s="32"/>
      <c r="BF43" s="32"/>
      <c r="BG43" s="32"/>
      <c r="BH43" s="32"/>
      <c r="BI43" s="32"/>
      <c r="BJ43" s="32"/>
      <c r="BK43" s="32"/>
      <c r="BL43" s="32"/>
      <c r="BM43" s="32"/>
    </row>
    <row r="44" spans="1:65" ht="120" customHeight="1" x14ac:dyDescent="0.25">
      <c r="A44" s="13">
        <v>103</v>
      </c>
      <c r="B44" s="14" t="s">
        <v>81</v>
      </c>
      <c r="C44" s="69">
        <v>8</v>
      </c>
      <c r="D44" s="14" t="s">
        <v>100</v>
      </c>
      <c r="E44" s="14" t="s">
        <v>384</v>
      </c>
      <c r="F44" s="14">
        <v>33865</v>
      </c>
      <c r="G44" s="14" t="s">
        <v>385</v>
      </c>
      <c r="H44" s="14">
        <v>2023</v>
      </c>
      <c r="I44" s="14" t="s">
        <v>386</v>
      </c>
      <c r="J44" s="15">
        <v>59402.33</v>
      </c>
      <c r="K44" s="14" t="s">
        <v>373</v>
      </c>
      <c r="L44" s="14" t="s">
        <v>387</v>
      </c>
      <c r="M44" s="14" t="s">
        <v>388</v>
      </c>
      <c r="N44" s="14" t="s">
        <v>389</v>
      </c>
      <c r="O44" s="14" t="s">
        <v>390</v>
      </c>
      <c r="P44" s="67" t="s">
        <v>391</v>
      </c>
      <c r="Q44" s="16">
        <v>3.7</v>
      </c>
      <c r="R44" s="16">
        <v>6.99</v>
      </c>
      <c r="S44" s="16">
        <v>1.23</v>
      </c>
      <c r="T44" s="16">
        <v>3.09</v>
      </c>
      <c r="U44" s="16">
        <f t="shared" si="0"/>
        <v>11.31</v>
      </c>
      <c r="V44" s="415">
        <v>100</v>
      </c>
      <c r="W44" s="61">
        <v>50.000008417178243</v>
      </c>
      <c r="X44" s="37" t="s">
        <v>392</v>
      </c>
      <c r="Y44" s="14">
        <v>3</v>
      </c>
      <c r="Z44" s="14">
        <v>11</v>
      </c>
      <c r="AA44" s="14">
        <v>3</v>
      </c>
      <c r="AB44" s="14">
        <v>4</v>
      </c>
      <c r="AC44" s="14">
        <v>54</v>
      </c>
      <c r="AD44" s="16">
        <v>30.9</v>
      </c>
      <c r="AE44" s="14">
        <v>5</v>
      </c>
      <c r="AF44" s="13">
        <v>100</v>
      </c>
      <c r="AG44" s="14" t="s">
        <v>393</v>
      </c>
      <c r="AH44" s="14" t="s">
        <v>394</v>
      </c>
      <c r="AI44" s="14">
        <v>70</v>
      </c>
      <c r="AJ44" s="14" t="s">
        <v>395</v>
      </c>
      <c r="AK44" s="14" t="s">
        <v>396</v>
      </c>
      <c r="AL44" s="14">
        <v>30</v>
      </c>
      <c r="AM44" s="14"/>
      <c r="AN44" s="14"/>
      <c r="AO44" s="14"/>
      <c r="AP44" s="14"/>
      <c r="AQ44" s="14"/>
      <c r="AR44" s="14"/>
      <c r="AS44" s="14"/>
      <c r="AT44" s="14"/>
      <c r="AU44" s="14"/>
      <c r="AV44" s="14"/>
      <c r="AW44" s="14"/>
      <c r="AX44" s="14"/>
      <c r="AY44" s="14"/>
      <c r="AZ44" s="14"/>
      <c r="BA44" s="24"/>
      <c r="BB44" s="32"/>
      <c r="BC44" s="32"/>
      <c r="BD44" s="32"/>
      <c r="BE44" s="32"/>
      <c r="BF44" s="32"/>
      <c r="BG44" s="32"/>
      <c r="BH44" s="32"/>
      <c r="BI44" s="32"/>
      <c r="BJ44" s="32"/>
      <c r="BK44" s="32"/>
      <c r="BL44" s="32"/>
      <c r="BM44" s="32"/>
    </row>
    <row r="45" spans="1:65" ht="120" customHeight="1" x14ac:dyDescent="0.25">
      <c r="A45" s="13">
        <v>103</v>
      </c>
      <c r="B45" s="14" t="s">
        <v>81</v>
      </c>
      <c r="C45" s="69">
        <v>9</v>
      </c>
      <c r="D45" s="14" t="s">
        <v>160</v>
      </c>
      <c r="E45" s="14" t="s">
        <v>397</v>
      </c>
      <c r="F45" s="14">
        <v>17844</v>
      </c>
      <c r="G45" s="14" t="s">
        <v>398</v>
      </c>
      <c r="H45" s="14">
        <v>2023</v>
      </c>
      <c r="I45" s="14" t="s">
        <v>399</v>
      </c>
      <c r="J45" s="15">
        <v>227416.03</v>
      </c>
      <c r="K45" s="14" t="s">
        <v>373</v>
      </c>
      <c r="L45" s="14" t="s">
        <v>319</v>
      </c>
      <c r="M45" s="14" t="s">
        <v>320</v>
      </c>
      <c r="N45" s="14" t="s">
        <v>400</v>
      </c>
      <c r="O45" s="14" t="s">
        <v>401</v>
      </c>
      <c r="P45" s="67" t="s">
        <v>402</v>
      </c>
      <c r="Q45" s="16">
        <v>10.23</v>
      </c>
      <c r="R45" s="16">
        <v>26.75</v>
      </c>
      <c r="S45" s="16">
        <v>4.72</v>
      </c>
      <c r="T45" s="16">
        <v>5.2</v>
      </c>
      <c r="U45" s="16">
        <f t="shared" si="0"/>
        <v>36.67</v>
      </c>
      <c r="V45" s="415">
        <v>100</v>
      </c>
      <c r="W45" s="61">
        <v>49.66</v>
      </c>
      <c r="X45" s="37" t="s">
        <v>403</v>
      </c>
      <c r="Y45" s="14">
        <v>3</v>
      </c>
      <c r="Z45" s="14">
        <v>11</v>
      </c>
      <c r="AA45" s="14">
        <v>5</v>
      </c>
      <c r="AB45" s="14">
        <v>4</v>
      </c>
      <c r="AC45" s="14">
        <v>55</v>
      </c>
      <c r="AD45" s="16">
        <v>52</v>
      </c>
      <c r="AE45" s="14">
        <v>5</v>
      </c>
      <c r="AF45" s="13">
        <v>100</v>
      </c>
      <c r="AG45" s="14" t="s">
        <v>160</v>
      </c>
      <c r="AH45" s="14" t="s">
        <v>115</v>
      </c>
      <c r="AI45" s="14">
        <v>10</v>
      </c>
      <c r="AJ45" s="14" t="s">
        <v>404</v>
      </c>
      <c r="AK45" s="14" t="s">
        <v>396</v>
      </c>
      <c r="AL45" s="14">
        <v>80</v>
      </c>
      <c r="AM45" s="14" t="s">
        <v>405</v>
      </c>
      <c r="AN45" s="14" t="s">
        <v>396</v>
      </c>
      <c r="AO45" s="14">
        <v>10</v>
      </c>
      <c r="AP45" s="14"/>
      <c r="AQ45" s="14"/>
      <c r="AR45" s="14"/>
      <c r="AS45" s="14"/>
      <c r="AT45" s="14"/>
      <c r="AU45" s="14"/>
      <c r="AV45" s="14"/>
      <c r="AW45" s="14"/>
      <c r="AX45" s="14"/>
      <c r="AY45" s="14"/>
      <c r="AZ45" s="14"/>
      <c r="BA45" s="24"/>
      <c r="BB45" s="32"/>
      <c r="BC45" s="32"/>
      <c r="BD45" s="32"/>
      <c r="BE45" s="32"/>
      <c r="BF45" s="32"/>
      <c r="BG45" s="32"/>
      <c r="BH45" s="32"/>
      <c r="BI45" s="32"/>
      <c r="BJ45" s="32"/>
      <c r="BK45" s="32"/>
      <c r="BL45" s="32"/>
      <c r="BM45" s="32"/>
    </row>
    <row r="46" spans="1:65" ht="120" customHeight="1" x14ac:dyDescent="0.25">
      <c r="A46" s="13">
        <v>103</v>
      </c>
      <c r="B46" s="14" t="s">
        <v>81</v>
      </c>
      <c r="C46" s="69">
        <v>1</v>
      </c>
      <c r="D46" s="14" t="s">
        <v>83</v>
      </c>
      <c r="E46" s="14" t="s">
        <v>406</v>
      </c>
      <c r="F46" s="14">
        <v>8385</v>
      </c>
      <c r="G46" s="14" t="s">
        <v>407</v>
      </c>
      <c r="H46" s="14">
        <v>2023</v>
      </c>
      <c r="I46" s="14" t="s">
        <v>408</v>
      </c>
      <c r="J46" s="15">
        <v>101365.93</v>
      </c>
      <c r="K46" s="14" t="s">
        <v>373</v>
      </c>
      <c r="L46" s="14" t="s">
        <v>409</v>
      </c>
      <c r="M46" s="14" t="s">
        <v>410</v>
      </c>
      <c r="N46" s="14" t="s">
        <v>411</v>
      </c>
      <c r="O46" s="14" t="s">
        <v>412</v>
      </c>
      <c r="P46" s="67" t="s">
        <v>413</v>
      </c>
      <c r="Q46" s="16">
        <v>4.57</v>
      </c>
      <c r="R46" s="16">
        <v>11.93</v>
      </c>
      <c r="S46" s="16">
        <v>2.11</v>
      </c>
      <c r="T46" s="16">
        <v>3.51</v>
      </c>
      <c r="U46" s="16">
        <f t="shared" si="0"/>
        <v>17.549999999999997</v>
      </c>
      <c r="V46" s="415">
        <v>100</v>
      </c>
      <c r="W46" s="61">
        <v>46.666675874231117</v>
      </c>
      <c r="X46" s="37" t="s">
        <v>379</v>
      </c>
      <c r="Y46" s="14">
        <v>3</v>
      </c>
      <c r="Z46" s="14">
        <v>2</v>
      </c>
      <c r="AA46" s="14">
        <v>3</v>
      </c>
      <c r="AB46" s="14">
        <v>4</v>
      </c>
      <c r="AC46" s="14">
        <v>56</v>
      </c>
      <c r="AD46" s="16">
        <v>35.1</v>
      </c>
      <c r="AE46" s="14">
        <v>5</v>
      </c>
      <c r="AF46" s="13">
        <v>100</v>
      </c>
      <c r="AG46" s="14" t="s">
        <v>94</v>
      </c>
      <c r="AH46" s="14" t="s">
        <v>414</v>
      </c>
      <c r="AI46" s="14">
        <v>45</v>
      </c>
      <c r="AJ46" s="14" t="s">
        <v>96</v>
      </c>
      <c r="AK46" s="14" t="s">
        <v>415</v>
      </c>
      <c r="AL46" s="14">
        <v>50</v>
      </c>
      <c r="AM46" s="14" t="s">
        <v>100</v>
      </c>
      <c r="AN46" s="14" t="s">
        <v>416</v>
      </c>
      <c r="AO46" s="14">
        <v>5</v>
      </c>
      <c r="AP46" s="14"/>
      <c r="AQ46" s="14"/>
      <c r="AR46" s="14"/>
      <c r="AS46" s="14"/>
      <c r="AT46" s="14"/>
      <c r="AU46" s="14"/>
      <c r="AV46" s="14"/>
      <c r="AW46" s="14"/>
      <c r="AX46" s="14"/>
      <c r="AY46" s="14"/>
      <c r="AZ46" s="14"/>
      <c r="BA46" s="24"/>
      <c r="BB46" s="32"/>
      <c r="BC46" s="32"/>
      <c r="BD46" s="32"/>
      <c r="BE46" s="32"/>
      <c r="BF46" s="32"/>
      <c r="BG46" s="32"/>
      <c r="BH46" s="32"/>
      <c r="BI46" s="32"/>
      <c r="BJ46" s="32"/>
      <c r="BK46" s="32"/>
      <c r="BL46" s="32"/>
      <c r="BM46" s="32"/>
    </row>
    <row r="47" spans="1:65" ht="120" customHeight="1" x14ac:dyDescent="0.25">
      <c r="A47" s="13">
        <v>103</v>
      </c>
      <c r="B47" s="14" t="s">
        <v>81</v>
      </c>
      <c r="C47" s="69">
        <v>6</v>
      </c>
      <c r="D47" s="14" t="s">
        <v>104</v>
      </c>
      <c r="E47" s="14" t="s">
        <v>417</v>
      </c>
      <c r="F47" s="14">
        <v>15669</v>
      </c>
      <c r="G47" s="14" t="s">
        <v>418</v>
      </c>
      <c r="H47" s="14">
        <v>2023</v>
      </c>
      <c r="I47" s="14" t="s">
        <v>419</v>
      </c>
      <c r="J47" s="15">
        <v>153196.21</v>
      </c>
      <c r="K47" s="14" t="s">
        <v>373</v>
      </c>
      <c r="L47" s="14" t="s">
        <v>420</v>
      </c>
      <c r="M47" s="14" t="s">
        <v>421</v>
      </c>
      <c r="N47" s="14" t="s">
        <v>422</v>
      </c>
      <c r="O47" s="14" t="s">
        <v>423</v>
      </c>
      <c r="P47" s="67" t="s">
        <v>424</v>
      </c>
      <c r="Q47" s="16">
        <v>4.96</v>
      </c>
      <c r="R47" s="16">
        <v>18.02</v>
      </c>
      <c r="S47" s="16">
        <v>3.18</v>
      </c>
      <c r="T47" s="16">
        <v>3.37</v>
      </c>
      <c r="U47" s="16">
        <f t="shared" si="0"/>
        <v>24.57</v>
      </c>
      <c r="V47" s="415">
        <v>100</v>
      </c>
      <c r="W47" s="61">
        <v>46.666663620464242</v>
      </c>
      <c r="X47" s="37" t="s">
        <v>425</v>
      </c>
      <c r="Y47" s="14">
        <v>3</v>
      </c>
      <c r="Z47" s="14">
        <v>12</v>
      </c>
      <c r="AA47" s="14">
        <v>3</v>
      </c>
      <c r="AB47" s="14">
        <v>60</v>
      </c>
      <c r="AC47" s="14">
        <v>58</v>
      </c>
      <c r="AD47" s="16">
        <v>33.700000000000003</v>
      </c>
      <c r="AE47" s="14">
        <v>5</v>
      </c>
      <c r="AF47" s="298">
        <v>100</v>
      </c>
      <c r="AG47" s="143" t="s">
        <v>104</v>
      </c>
      <c r="AH47" s="14" t="s">
        <v>146</v>
      </c>
      <c r="AI47" s="142">
        <v>30</v>
      </c>
      <c r="AJ47" s="14" t="s">
        <v>426</v>
      </c>
      <c r="AK47" s="14" t="s">
        <v>417</v>
      </c>
      <c r="AL47" s="14">
        <v>60</v>
      </c>
      <c r="AM47" s="14" t="s">
        <v>427</v>
      </c>
      <c r="AN47" s="14" t="s">
        <v>428</v>
      </c>
      <c r="AO47" s="14">
        <v>10</v>
      </c>
      <c r="AP47" s="14"/>
      <c r="AQ47" s="14"/>
      <c r="AR47" s="14"/>
      <c r="AS47" s="14"/>
      <c r="AT47" s="14"/>
      <c r="AU47" s="14"/>
      <c r="AV47" s="14"/>
      <c r="AW47" s="14"/>
      <c r="AX47" s="14"/>
      <c r="AY47" s="14"/>
      <c r="AZ47" s="14"/>
      <c r="BA47" s="24"/>
      <c r="BB47" s="32"/>
      <c r="BC47" s="32"/>
      <c r="BD47" s="32"/>
      <c r="BE47" s="32"/>
      <c r="BF47" s="32"/>
      <c r="BG47" s="32"/>
      <c r="BH47" s="32"/>
      <c r="BI47" s="32"/>
      <c r="BJ47" s="32"/>
      <c r="BK47" s="32"/>
      <c r="BL47" s="32"/>
      <c r="BM47" s="32"/>
    </row>
    <row r="48" spans="1:65" ht="120" customHeight="1" x14ac:dyDescent="0.25">
      <c r="A48" s="13">
        <v>103</v>
      </c>
      <c r="B48" s="14" t="s">
        <v>81</v>
      </c>
      <c r="C48" s="69" t="s">
        <v>429</v>
      </c>
      <c r="D48" s="14" t="s">
        <v>98</v>
      </c>
      <c r="E48" s="14" t="s">
        <v>430</v>
      </c>
      <c r="F48" s="14">
        <v>14115</v>
      </c>
      <c r="G48" s="14" t="s">
        <v>431</v>
      </c>
      <c r="H48" s="14">
        <v>2023</v>
      </c>
      <c r="I48" s="14" t="s">
        <v>432</v>
      </c>
      <c r="J48" s="15">
        <v>737620.8</v>
      </c>
      <c r="K48" s="14" t="s">
        <v>373</v>
      </c>
      <c r="L48" s="14" t="s">
        <v>433</v>
      </c>
      <c r="M48" s="14" t="s">
        <v>434</v>
      </c>
      <c r="N48" s="14" t="s">
        <v>435</v>
      </c>
      <c r="O48" s="14" t="s">
        <v>436</v>
      </c>
      <c r="P48" s="67" t="s">
        <v>437</v>
      </c>
      <c r="Q48" s="16">
        <v>35.08</v>
      </c>
      <c r="R48" s="16">
        <v>86.78</v>
      </c>
      <c r="S48" s="16">
        <v>15.32</v>
      </c>
      <c r="T48" s="16">
        <v>5.74</v>
      </c>
      <c r="U48" s="16">
        <f t="shared" si="0"/>
        <v>107.83999999999999</v>
      </c>
      <c r="V48" s="415">
        <v>100</v>
      </c>
      <c r="W48" s="61">
        <v>40</v>
      </c>
      <c r="X48" s="37" t="s">
        <v>392</v>
      </c>
      <c r="Y48" s="14">
        <v>3</v>
      </c>
      <c r="Z48" s="14">
        <v>5</v>
      </c>
      <c r="AA48" s="14">
        <v>1</v>
      </c>
      <c r="AB48" s="14">
        <v>4</v>
      </c>
      <c r="AC48" s="14">
        <v>57</v>
      </c>
      <c r="AD48" s="16">
        <v>57.4</v>
      </c>
      <c r="AE48" s="14">
        <v>5</v>
      </c>
      <c r="AF48" s="13">
        <v>75</v>
      </c>
      <c r="AG48" s="14" t="s">
        <v>438</v>
      </c>
      <c r="AH48" s="14" t="s">
        <v>439</v>
      </c>
      <c r="AI48" s="14">
        <v>30</v>
      </c>
      <c r="AJ48" s="14" t="s">
        <v>100</v>
      </c>
      <c r="AK48" s="14" t="s">
        <v>440</v>
      </c>
      <c r="AL48" s="14">
        <v>10</v>
      </c>
      <c r="AM48" s="14" t="s">
        <v>441</v>
      </c>
      <c r="AN48" s="14" t="s">
        <v>442</v>
      </c>
      <c r="AO48" s="14">
        <v>10</v>
      </c>
      <c r="AP48" s="14" t="s">
        <v>443</v>
      </c>
      <c r="AQ48" s="14" t="s">
        <v>442</v>
      </c>
      <c r="AR48" s="14">
        <v>20</v>
      </c>
      <c r="AS48" s="14" t="s">
        <v>160</v>
      </c>
      <c r="AT48" s="14" t="s">
        <v>444</v>
      </c>
      <c r="AU48" s="14">
        <v>20</v>
      </c>
      <c r="AV48" s="14" t="s">
        <v>445</v>
      </c>
      <c r="AW48" s="14" t="s">
        <v>446</v>
      </c>
      <c r="AX48" s="14">
        <v>10</v>
      </c>
      <c r="AY48" s="14" t="s">
        <v>447</v>
      </c>
      <c r="AZ48" s="14" t="s">
        <v>448</v>
      </c>
      <c r="BA48" s="24">
        <v>5</v>
      </c>
      <c r="BB48" s="32"/>
      <c r="BC48" s="32"/>
      <c r="BD48" s="32"/>
      <c r="BE48" s="32"/>
      <c r="BF48" s="32"/>
      <c r="BG48" s="32"/>
      <c r="BH48" s="32"/>
      <c r="BI48" s="32"/>
      <c r="BJ48" s="32"/>
      <c r="BK48" s="32"/>
      <c r="BL48" s="32"/>
      <c r="BM48" s="32"/>
    </row>
    <row r="49" spans="1:65" ht="120" customHeight="1" x14ac:dyDescent="0.25">
      <c r="A49" s="13">
        <v>103</v>
      </c>
      <c r="B49" s="14" t="s">
        <v>81</v>
      </c>
      <c r="C49" s="69">
        <v>8</v>
      </c>
      <c r="D49" s="14" t="s">
        <v>449</v>
      </c>
      <c r="E49" s="14" t="s">
        <v>450</v>
      </c>
      <c r="F49" s="14">
        <v>34546</v>
      </c>
      <c r="G49" s="14" t="s">
        <v>451</v>
      </c>
      <c r="H49" s="14">
        <v>2024</v>
      </c>
      <c r="I49" s="14" t="s">
        <v>452</v>
      </c>
      <c r="J49" s="15">
        <v>89319.78</v>
      </c>
      <c r="K49" s="14" t="s">
        <v>453</v>
      </c>
      <c r="L49" s="14" t="s">
        <v>454</v>
      </c>
      <c r="M49" s="14" t="s">
        <v>455</v>
      </c>
      <c r="N49" s="14" t="s">
        <v>456</v>
      </c>
      <c r="O49" s="14" t="s">
        <v>457</v>
      </c>
      <c r="P49" s="67" t="s">
        <v>458</v>
      </c>
      <c r="Q49" s="16">
        <v>13.71</v>
      </c>
      <c r="R49" s="16">
        <v>10.51</v>
      </c>
      <c r="S49" s="16">
        <v>1.86</v>
      </c>
      <c r="T49" s="16">
        <v>2.8</v>
      </c>
      <c r="U49" s="16">
        <f t="shared" si="0"/>
        <v>15.169999999999998</v>
      </c>
      <c r="V49" s="415">
        <v>100</v>
      </c>
      <c r="W49" s="61">
        <v>31.666666480071214</v>
      </c>
      <c r="X49" s="37" t="s">
        <v>392</v>
      </c>
      <c r="Y49" s="14">
        <v>3</v>
      </c>
      <c r="Z49" s="14">
        <v>12</v>
      </c>
      <c r="AA49" s="14">
        <v>2</v>
      </c>
      <c r="AB49" s="14">
        <v>44</v>
      </c>
      <c r="AC49" s="14">
        <v>76</v>
      </c>
      <c r="AD49" s="16">
        <v>28</v>
      </c>
      <c r="AE49" s="14">
        <v>5</v>
      </c>
      <c r="AF49" s="13">
        <v>90</v>
      </c>
      <c r="AG49" s="14" t="s">
        <v>100</v>
      </c>
      <c r="AH49" s="14" t="s">
        <v>450</v>
      </c>
      <c r="AI49" s="14">
        <v>90</v>
      </c>
      <c r="AJ49" s="14"/>
      <c r="AK49" s="14"/>
      <c r="AL49" s="14"/>
      <c r="AM49" s="14"/>
      <c r="AN49" s="14"/>
      <c r="AO49" s="14"/>
      <c r="AP49" s="14"/>
      <c r="AQ49" s="14"/>
      <c r="AR49" s="14"/>
      <c r="AS49" s="14"/>
      <c r="AT49" s="14"/>
      <c r="AU49" s="14"/>
      <c r="AV49" s="14"/>
      <c r="AW49" s="14"/>
      <c r="AX49" s="14"/>
      <c r="AY49" s="14"/>
      <c r="AZ49" s="14"/>
      <c r="BA49" s="24"/>
      <c r="BB49" s="32"/>
      <c r="BC49" s="32"/>
      <c r="BD49" s="32"/>
      <c r="BE49" s="32"/>
      <c r="BF49" s="32"/>
      <c r="BG49" s="32"/>
      <c r="BH49" s="32"/>
      <c r="BI49" s="32"/>
      <c r="BJ49" s="32"/>
      <c r="BK49" s="32"/>
      <c r="BL49" s="32"/>
      <c r="BM49" s="32"/>
    </row>
    <row r="50" spans="1:65" ht="120" customHeight="1" x14ac:dyDescent="0.25">
      <c r="A50" s="13">
        <v>103</v>
      </c>
      <c r="B50" s="14" t="s">
        <v>81</v>
      </c>
      <c r="C50" s="69">
        <v>1</v>
      </c>
      <c r="D50" s="14" t="s">
        <v>96</v>
      </c>
      <c r="E50" s="14" t="s">
        <v>459</v>
      </c>
      <c r="F50" s="14">
        <v>50561</v>
      </c>
      <c r="G50" s="14" t="s">
        <v>460</v>
      </c>
      <c r="H50" s="14">
        <v>2024</v>
      </c>
      <c r="I50" s="14" t="s">
        <v>461</v>
      </c>
      <c r="J50" s="15">
        <v>238268.09</v>
      </c>
      <c r="K50" s="14" t="s">
        <v>453</v>
      </c>
      <c r="L50" s="14" t="s">
        <v>462</v>
      </c>
      <c r="M50" s="14" t="s">
        <v>463</v>
      </c>
      <c r="N50" s="14" t="s">
        <v>464</v>
      </c>
      <c r="O50" s="14" t="s">
        <v>465</v>
      </c>
      <c r="P50" s="67" t="s">
        <v>466</v>
      </c>
      <c r="Q50" s="16">
        <v>5.04</v>
      </c>
      <c r="R50" s="16">
        <v>32.700000000000003</v>
      </c>
      <c r="S50" s="16">
        <v>4.95</v>
      </c>
      <c r="T50" s="16">
        <v>2.57</v>
      </c>
      <c r="U50" s="16">
        <f t="shared" si="0"/>
        <v>40.220000000000006</v>
      </c>
      <c r="V50" s="415">
        <v>100</v>
      </c>
      <c r="W50" s="61">
        <v>23.333334412555701</v>
      </c>
      <c r="X50" s="37" t="s">
        <v>467</v>
      </c>
      <c r="Y50" s="14">
        <v>4</v>
      </c>
      <c r="Z50" s="14">
        <v>5</v>
      </c>
      <c r="AA50" s="14">
        <v>1</v>
      </c>
      <c r="AB50" s="14">
        <v>4</v>
      </c>
      <c r="AC50" s="14">
        <v>78</v>
      </c>
      <c r="AD50" s="16">
        <v>25.7</v>
      </c>
      <c r="AE50" s="14">
        <v>5</v>
      </c>
      <c r="AF50" s="13">
        <v>100</v>
      </c>
      <c r="AG50" s="14" t="s">
        <v>96</v>
      </c>
      <c r="AH50" s="14" t="s">
        <v>266</v>
      </c>
      <c r="AI50" s="14">
        <v>53</v>
      </c>
      <c r="AJ50" s="14" t="s">
        <v>94</v>
      </c>
      <c r="AK50" s="14" t="s">
        <v>84</v>
      </c>
      <c r="AL50" s="14">
        <v>47</v>
      </c>
      <c r="AM50" s="14"/>
      <c r="AN50" s="14"/>
      <c r="AO50" s="14"/>
      <c r="AP50" s="14"/>
      <c r="AQ50" s="14"/>
      <c r="AR50" s="14"/>
      <c r="AS50" s="14"/>
      <c r="AT50" s="14"/>
      <c r="AU50" s="14"/>
      <c r="AV50" s="14"/>
      <c r="AW50" s="14"/>
      <c r="AX50" s="14"/>
      <c r="AY50" s="14"/>
      <c r="AZ50" s="14"/>
      <c r="BA50" s="24"/>
      <c r="BB50" s="32"/>
      <c r="BC50" s="32"/>
      <c r="BD50" s="32"/>
      <c r="BE50" s="32"/>
      <c r="BF50" s="32"/>
      <c r="BG50" s="32"/>
      <c r="BH50" s="32"/>
      <c r="BI50" s="32"/>
      <c r="BJ50" s="32"/>
      <c r="BK50" s="32"/>
      <c r="BL50" s="32"/>
      <c r="BM50" s="32"/>
    </row>
    <row r="51" spans="1:65" ht="120" customHeight="1" x14ac:dyDescent="0.25">
      <c r="A51" s="13">
        <v>103</v>
      </c>
      <c r="B51" s="14" t="s">
        <v>81</v>
      </c>
      <c r="C51" s="69">
        <v>5</v>
      </c>
      <c r="D51" s="14" t="s">
        <v>468</v>
      </c>
      <c r="E51" s="14" t="s">
        <v>262</v>
      </c>
      <c r="F51" s="14">
        <v>6416</v>
      </c>
      <c r="G51" s="14" t="s">
        <v>469</v>
      </c>
      <c r="H51" s="14">
        <v>2024</v>
      </c>
      <c r="I51" s="14" t="s">
        <v>470</v>
      </c>
      <c r="J51" s="15">
        <v>80138.429999999993</v>
      </c>
      <c r="K51" s="14" t="s">
        <v>453</v>
      </c>
      <c r="L51" s="14" t="s">
        <v>471</v>
      </c>
      <c r="M51" s="14" t="s">
        <v>472</v>
      </c>
      <c r="N51" s="14" t="s">
        <v>473</v>
      </c>
      <c r="O51" s="14" t="s">
        <v>474</v>
      </c>
      <c r="P51" s="67" t="s">
        <v>475</v>
      </c>
      <c r="Q51" s="16">
        <v>6.62</v>
      </c>
      <c r="R51" s="16">
        <v>9.44</v>
      </c>
      <c r="S51" s="16">
        <v>1.66</v>
      </c>
      <c r="T51" s="16">
        <v>3.9</v>
      </c>
      <c r="U51" s="16">
        <f t="shared" si="0"/>
        <v>15</v>
      </c>
      <c r="V51" s="415">
        <v>100</v>
      </c>
      <c r="W51" s="61">
        <v>24.03</v>
      </c>
      <c r="X51" s="440" t="s">
        <v>261</v>
      </c>
      <c r="Y51" s="14">
        <v>2</v>
      </c>
      <c r="Z51" s="14">
        <v>1</v>
      </c>
      <c r="AA51" s="14">
        <v>3</v>
      </c>
      <c r="AB51" s="14">
        <v>60</v>
      </c>
      <c r="AC51" s="14">
        <v>5</v>
      </c>
      <c r="AD51" s="16">
        <v>39</v>
      </c>
      <c r="AE51" s="14">
        <v>5</v>
      </c>
      <c r="AF51" s="13">
        <v>100</v>
      </c>
      <c r="AG51" s="14" t="s">
        <v>476</v>
      </c>
      <c r="AH51" s="14" t="s">
        <v>477</v>
      </c>
      <c r="AI51" s="14">
        <v>70</v>
      </c>
      <c r="AJ51" s="14" t="s">
        <v>264</v>
      </c>
      <c r="AK51" s="14" t="s">
        <v>478</v>
      </c>
      <c r="AL51" s="14">
        <v>30</v>
      </c>
      <c r="AM51" s="14"/>
      <c r="AN51" s="14"/>
      <c r="AO51" s="14"/>
      <c r="AP51" s="14"/>
      <c r="AQ51" s="30"/>
      <c r="AR51" s="30"/>
      <c r="AS51" s="30"/>
      <c r="AT51" s="30"/>
      <c r="AU51" s="30"/>
      <c r="AV51" s="30"/>
      <c r="AW51" s="14"/>
      <c r="AX51" s="14"/>
      <c r="AY51" s="14"/>
      <c r="AZ51" s="14"/>
      <c r="BA51" s="24"/>
      <c r="BB51" s="32"/>
      <c r="BC51" s="32"/>
      <c r="BD51" s="32"/>
      <c r="BE51" s="32"/>
      <c r="BF51" s="32"/>
      <c r="BG51" s="32"/>
      <c r="BH51" s="32"/>
      <c r="BI51" s="32"/>
      <c r="BJ51" s="32"/>
      <c r="BK51" s="32"/>
      <c r="BL51" s="32"/>
      <c r="BM51" s="32"/>
    </row>
    <row r="52" spans="1:65" ht="120" customHeight="1" x14ac:dyDescent="0.25">
      <c r="A52" s="13">
        <v>103</v>
      </c>
      <c r="B52" s="14" t="s">
        <v>81</v>
      </c>
      <c r="C52" s="69">
        <v>1</v>
      </c>
      <c r="D52" s="14" t="s">
        <v>479</v>
      </c>
      <c r="E52" s="14" t="s">
        <v>428</v>
      </c>
      <c r="F52" s="14">
        <v>31995</v>
      </c>
      <c r="G52" s="14" t="s">
        <v>480</v>
      </c>
      <c r="H52" s="14">
        <v>2024</v>
      </c>
      <c r="I52" s="14" t="s">
        <v>481</v>
      </c>
      <c r="J52" s="15">
        <v>93585.79</v>
      </c>
      <c r="K52" s="14" t="s">
        <v>453</v>
      </c>
      <c r="L52" s="14" t="s">
        <v>482</v>
      </c>
      <c r="M52" s="14" t="s">
        <v>483</v>
      </c>
      <c r="N52" s="14" t="s">
        <v>484</v>
      </c>
      <c r="O52" s="14" t="s">
        <v>485</v>
      </c>
      <c r="P52" s="67" t="s">
        <v>486</v>
      </c>
      <c r="Q52" s="16">
        <v>9.1199999999999992</v>
      </c>
      <c r="R52" s="16">
        <v>11.01</v>
      </c>
      <c r="S52" s="16">
        <v>1.94</v>
      </c>
      <c r="T52" s="16">
        <v>3.75</v>
      </c>
      <c r="U52" s="16">
        <f t="shared" si="0"/>
        <v>16.7</v>
      </c>
      <c r="V52" s="415">
        <v>100</v>
      </c>
      <c r="W52" s="61">
        <v>27.883834080267096</v>
      </c>
      <c r="X52" s="37" t="s">
        <v>379</v>
      </c>
      <c r="Y52" s="14">
        <v>1</v>
      </c>
      <c r="Z52" s="14">
        <v>7</v>
      </c>
      <c r="AA52" s="14">
        <v>6</v>
      </c>
      <c r="AB52" s="14">
        <v>44</v>
      </c>
      <c r="AC52" s="14">
        <v>108</v>
      </c>
      <c r="AD52" s="16">
        <v>37.5</v>
      </c>
      <c r="AE52" s="14">
        <v>5</v>
      </c>
      <c r="AF52" s="13">
        <v>100</v>
      </c>
      <c r="AG52" s="14" t="s">
        <v>427</v>
      </c>
      <c r="AH52" s="39" t="s">
        <v>487</v>
      </c>
      <c r="AI52" s="14">
        <v>50</v>
      </c>
      <c r="AJ52" s="14" t="s">
        <v>426</v>
      </c>
      <c r="AK52" s="14" t="s">
        <v>488</v>
      </c>
      <c r="AL52" s="14">
        <v>20</v>
      </c>
      <c r="AM52" s="39" t="s">
        <v>94</v>
      </c>
      <c r="AN52" s="14" t="s">
        <v>277</v>
      </c>
      <c r="AO52" s="39">
        <v>10</v>
      </c>
      <c r="AP52" s="14" t="s">
        <v>489</v>
      </c>
      <c r="AQ52" s="30" t="s">
        <v>490</v>
      </c>
      <c r="AR52" s="30">
        <v>10</v>
      </c>
      <c r="AS52" s="30"/>
      <c r="AT52" s="30"/>
      <c r="AU52" s="30"/>
      <c r="AV52" s="30"/>
      <c r="AW52" s="14"/>
      <c r="AX52" s="14"/>
      <c r="AY52" s="14" t="s">
        <v>491</v>
      </c>
      <c r="AZ52" s="14" t="s">
        <v>492</v>
      </c>
      <c r="BA52" s="24">
        <v>10</v>
      </c>
      <c r="BB52" s="32"/>
      <c r="BC52" s="32"/>
      <c r="BD52" s="32"/>
      <c r="BE52" s="32"/>
      <c r="BF52" s="32"/>
      <c r="BG52" s="32"/>
      <c r="BH52" s="32"/>
      <c r="BI52" s="32"/>
      <c r="BJ52" s="32"/>
      <c r="BK52" s="32"/>
      <c r="BL52" s="32"/>
      <c r="BM52" s="32"/>
    </row>
    <row r="53" spans="1:65" ht="120" customHeight="1" x14ac:dyDescent="0.25">
      <c r="A53" s="13">
        <v>103</v>
      </c>
      <c r="B53" s="14" t="s">
        <v>81</v>
      </c>
      <c r="C53" s="69">
        <v>3</v>
      </c>
      <c r="D53" s="14" t="s">
        <v>493</v>
      </c>
      <c r="E53" s="14" t="s">
        <v>494</v>
      </c>
      <c r="F53" s="14">
        <v>36313</v>
      </c>
      <c r="G53" s="14" t="s">
        <v>495</v>
      </c>
      <c r="H53" s="14">
        <v>2024</v>
      </c>
      <c r="I53" s="14" t="s">
        <v>496</v>
      </c>
      <c r="J53" s="15">
        <v>304326.11</v>
      </c>
      <c r="K53" s="14" t="s">
        <v>453</v>
      </c>
      <c r="L53" s="14" t="s">
        <v>462</v>
      </c>
      <c r="M53" s="14" t="s">
        <v>463</v>
      </c>
      <c r="N53" s="14" t="s">
        <v>497</v>
      </c>
      <c r="O53" s="14" t="s">
        <v>498</v>
      </c>
      <c r="P53" s="67" t="s">
        <v>499</v>
      </c>
      <c r="Q53" s="16">
        <v>20.329999999999998</v>
      </c>
      <c r="R53" s="16">
        <v>35.799999999999997</v>
      </c>
      <c r="S53" s="16">
        <v>6.32</v>
      </c>
      <c r="T53" s="16">
        <v>2.86</v>
      </c>
      <c r="U53" s="16">
        <f t="shared" si="0"/>
        <v>44.98</v>
      </c>
      <c r="V53" s="415">
        <v>50</v>
      </c>
      <c r="W53" s="61">
        <v>23.333331471295711</v>
      </c>
      <c r="X53" s="37" t="s">
        <v>379</v>
      </c>
      <c r="Y53" s="14">
        <v>3</v>
      </c>
      <c r="Z53" s="14">
        <v>1</v>
      </c>
      <c r="AA53" s="14">
        <v>2</v>
      </c>
      <c r="AB53" s="14">
        <v>4</v>
      </c>
      <c r="AC53" s="14">
        <v>6</v>
      </c>
      <c r="AD53" s="16">
        <v>28.6</v>
      </c>
      <c r="AE53" s="14">
        <v>5</v>
      </c>
      <c r="AF53" s="13">
        <v>0.9</v>
      </c>
      <c r="AG53" s="14" t="s">
        <v>441</v>
      </c>
      <c r="AH53" s="14" t="s">
        <v>500</v>
      </c>
      <c r="AI53" s="14">
        <v>50</v>
      </c>
      <c r="AJ53" s="14" t="s">
        <v>501</v>
      </c>
      <c r="AK53" s="14" t="s">
        <v>502</v>
      </c>
      <c r="AL53" s="14">
        <v>10</v>
      </c>
      <c r="AM53" s="14" t="s">
        <v>503</v>
      </c>
      <c r="AN53" s="14" t="s">
        <v>494</v>
      </c>
      <c r="AO53" s="14">
        <v>10</v>
      </c>
      <c r="AP53" s="14"/>
      <c r="AQ53" s="14"/>
      <c r="AR53" s="14"/>
      <c r="AS53" s="14"/>
      <c r="AT53" s="14"/>
      <c r="AU53" s="14"/>
      <c r="AV53" s="14" t="s">
        <v>504</v>
      </c>
      <c r="AW53" s="14" t="s">
        <v>505</v>
      </c>
      <c r="AX53" s="14">
        <v>20</v>
      </c>
      <c r="AY53" s="14"/>
      <c r="AZ53" s="14"/>
      <c r="BA53" s="24"/>
      <c r="BB53" s="32"/>
      <c r="BC53" s="32"/>
      <c r="BD53" s="32"/>
      <c r="BE53" s="32"/>
      <c r="BF53" s="32"/>
      <c r="BG53" s="32"/>
      <c r="BH53" s="32"/>
      <c r="BI53" s="32"/>
      <c r="BJ53" s="32"/>
      <c r="BK53" s="32"/>
      <c r="BL53" s="32"/>
      <c r="BM53" s="32"/>
    </row>
    <row r="54" spans="1:65" ht="120" customHeight="1" x14ac:dyDescent="0.25">
      <c r="A54" s="13">
        <v>103</v>
      </c>
      <c r="B54" s="14" t="s">
        <v>81</v>
      </c>
      <c r="C54" s="69">
        <v>9</v>
      </c>
      <c r="D54" s="14" t="s">
        <v>160</v>
      </c>
      <c r="E54" s="14" t="s">
        <v>316</v>
      </c>
      <c r="F54" s="14">
        <v>15670</v>
      </c>
      <c r="G54" s="14" t="s">
        <v>506</v>
      </c>
      <c r="H54" s="14">
        <v>2024</v>
      </c>
      <c r="I54" s="14" t="s">
        <v>507</v>
      </c>
      <c r="J54" s="15">
        <v>247831.08</v>
      </c>
      <c r="K54" s="14" t="s">
        <v>453</v>
      </c>
      <c r="L54" s="14" t="s">
        <v>319</v>
      </c>
      <c r="M54" s="14" t="s">
        <v>320</v>
      </c>
      <c r="N54" s="14" t="s">
        <v>508</v>
      </c>
      <c r="O54" s="14" t="s">
        <v>509</v>
      </c>
      <c r="P54" s="67" t="s">
        <v>510</v>
      </c>
      <c r="Q54" s="16">
        <v>9.9</v>
      </c>
      <c r="R54" s="16">
        <v>29.16</v>
      </c>
      <c r="S54" s="16">
        <v>5.15</v>
      </c>
      <c r="T54" s="16">
        <v>4.41</v>
      </c>
      <c r="U54" s="16">
        <f t="shared" si="0"/>
        <v>38.72</v>
      </c>
      <c r="V54" s="415">
        <v>100</v>
      </c>
      <c r="W54" s="61">
        <v>25</v>
      </c>
      <c r="X54" s="37" t="s">
        <v>511</v>
      </c>
      <c r="Y54" s="14">
        <v>3</v>
      </c>
      <c r="Z54" s="14">
        <v>11</v>
      </c>
      <c r="AA54" s="14">
        <v>5</v>
      </c>
      <c r="AB54" s="14">
        <v>4</v>
      </c>
      <c r="AC54" s="14">
        <v>167</v>
      </c>
      <c r="AD54" s="16">
        <v>44.1</v>
      </c>
      <c r="AE54" s="14">
        <v>5</v>
      </c>
      <c r="AF54" s="13">
        <v>100</v>
      </c>
      <c r="AG54" s="14" t="s">
        <v>207</v>
      </c>
      <c r="AH54" s="14" t="s">
        <v>325</v>
      </c>
      <c r="AI54" s="14">
        <v>80</v>
      </c>
      <c r="AJ54" s="14" t="s">
        <v>326</v>
      </c>
      <c r="AK54" s="14" t="s">
        <v>325</v>
      </c>
      <c r="AL54" s="14">
        <v>20</v>
      </c>
      <c r="AM54" s="14"/>
      <c r="AN54" s="14"/>
      <c r="AO54" s="14"/>
      <c r="AP54" s="14"/>
      <c r="AQ54" s="14"/>
      <c r="AR54" s="14"/>
      <c r="AS54" s="14"/>
      <c r="AT54" s="14"/>
      <c r="AU54" s="14"/>
      <c r="AV54" s="14"/>
      <c r="AW54" s="14"/>
      <c r="AX54" s="14"/>
      <c r="AY54" s="14"/>
      <c r="AZ54" s="14"/>
      <c r="BA54" s="24"/>
      <c r="BB54" s="32"/>
      <c r="BC54" s="32"/>
      <c r="BD54" s="32"/>
      <c r="BE54" s="32"/>
      <c r="BF54" s="32"/>
      <c r="BG54" s="32"/>
      <c r="BH54" s="32"/>
      <c r="BI54" s="32"/>
      <c r="BJ54" s="32"/>
      <c r="BK54" s="32"/>
      <c r="BL54" s="32"/>
      <c r="BM54" s="32"/>
    </row>
    <row r="55" spans="1:65" ht="120" customHeight="1" x14ac:dyDescent="0.25">
      <c r="A55" s="13">
        <v>103</v>
      </c>
      <c r="B55" s="14" t="s">
        <v>81</v>
      </c>
      <c r="C55" s="14"/>
      <c r="D55" s="14" t="s">
        <v>98</v>
      </c>
      <c r="E55" s="14" t="s">
        <v>512</v>
      </c>
      <c r="F55" s="14" t="s">
        <v>513</v>
      </c>
      <c r="G55" s="14" t="s">
        <v>514</v>
      </c>
      <c r="H55" s="14">
        <v>2025</v>
      </c>
      <c r="I55" s="14" t="s">
        <v>515</v>
      </c>
      <c r="J55" s="15">
        <v>1998480</v>
      </c>
      <c r="K55" s="14" t="s">
        <v>453</v>
      </c>
      <c r="L55" s="14" t="s">
        <v>462</v>
      </c>
      <c r="M55" s="14" t="s">
        <v>463</v>
      </c>
      <c r="N55" s="14" t="s">
        <v>516</v>
      </c>
      <c r="O55" s="14" t="s">
        <v>517</v>
      </c>
      <c r="P55" s="48" t="s">
        <v>518</v>
      </c>
      <c r="Q55" s="14">
        <v>62.65</v>
      </c>
      <c r="R55" s="16">
        <v>176.72</v>
      </c>
      <c r="S55" s="14">
        <v>31.2</v>
      </c>
      <c r="T55" s="14">
        <v>2.9</v>
      </c>
      <c r="U55" s="16">
        <f t="shared" si="0"/>
        <v>210.82</v>
      </c>
      <c r="V55" s="415">
        <v>85</v>
      </c>
      <c r="W55" s="61">
        <v>15.000000299583263</v>
      </c>
      <c r="X55" s="37" t="s">
        <v>392</v>
      </c>
      <c r="Y55" s="14">
        <v>3</v>
      </c>
      <c r="Z55" s="14">
        <v>8</v>
      </c>
      <c r="AA55" s="14">
        <v>3</v>
      </c>
      <c r="AB55" s="14">
        <v>4</v>
      </c>
      <c r="AC55" s="14">
        <v>83</v>
      </c>
      <c r="AD55" s="14">
        <v>29</v>
      </c>
      <c r="AE55" s="14">
        <v>5</v>
      </c>
      <c r="AF55" s="13">
        <v>90</v>
      </c>
      <c r="AG55" s="14" t="s">
        <v>519</v>
      </c>
      <c r="AH55" s="14" t="s">
        <v>520</v>
      </c>
      <c r="AI55" s="14">
        <v>40</v>
      </c>
      <c r="AJ55" s="14"/>
      <c r="AK55" s="14" t="s">
        <v>521</v>
      </c>
      <c r="AL55" s="14">
        <v>25</v>
      </c>
      <c r="AM55" s="14"/>
      <c r="AN55" s="14" t="s">
        <v>522</v>
      </c>
      <c r="AO55" s="14">
        <v>25</v>
      </c>
      <c r="AP55" s="14"/>
      <c r="AQ55" s="14"/>
      <c r="AR55" s="14"/>
      <c r="AS55" s="14"/>
      <c r="AT55" s="14"/>
      <c r="AU55" s="14"/>
      <c r="AV55" s="14"/>
      <c r="AW55" s="14"/>
      <c r="AX55" s="14"/>
      <c r="AY55" s="14"/>
      <c r="AZ55" s="14"/>
      <c r="BA55" s="24"/>
      <c r="BB55" s="32"/>
      <c r="BC55" s="32"/>
      <c r="BD55" s="32"/>
      <c r="BE55" s="32"/>
      <c r="BF55" s="32"/>
      <c r="BG55" s="32"/>
      <c r="BH55" s="32"/>
      <c r="BI55" s="32"/>
      <c r="BJ55" s="32"/>
      <c r="BK55" s="32"/>
      <c r="BL55" s="32"/>
      <c r="BM55" s="32"/>
    </row>
    <row r="56" spans="1:65" ht="120" customHeight="1" x14ac:dyDescent="0.25">
      <c r="A56" s="13">
        <v>103</v>
      </c>
      <c r="B56" s="14" t="s">
        <v>81</v>
      </c>
      <c r="C56" s="14">
        <v>9</v>
      </c>
      <c r="D56" s="14" t="s">
        <v>207</v>
      </c>
      <c r="E56" s="14" t="s">
        <v>397</v>
      </c>
      <c r="F56" s="14">
        <v>17844</v>
      </c>
      <c r="G56" s="14" t="s">
        <v>523</v>
      </c>
      <c r="H56" s="14">
        <v>2024</v>
      </c>
      <c r="I56" s="14"/>
      <c r="J56" s="15">
        <v>861331.15</v>
      </c>
      <c r="K56" s="14" t="s">
        <v>453</v>
      </c>
      <c r="L56" s="14" t="s">
        <v>319</v>
      </c>
      <c r="M56" s="14" t="s">
        <v>320</v>
      </c>
      <c r="N56" s="14" t="s">
        <v>524</v>
      </c>
      <c r="O56" s="14" t="s">
        <v>525</v>
      </c>
      <c r="P56" s="48" t="s">
        <v>526</v>
      </c>
      <c r="Q56" s="14">
        <v>33.79</v>
      </c>
      <c r="R56" s="16">
        <v>84.57</v>
      </c>
      <c r="S56" s="14">
        <v>14.93</v>
      </c>
      <c r="T56" s="14">
        <v>5.2</v>
      </c>
      <c r="U56" s="16">
        <f t="shared" si="0"/>
        <v>104.7</v>
      </c>
      <c r="V56" s="415">
        <v>100</v>
      </c>
      <c r="W56" s="61">
        <v>21.666666689851326</v>
      </c>
      <c r="X56" s="37" t="s">
        <v>369</v>
      </c>
      <c r="Y56" s="14">
        <v>3</v>
      </c>
      <c r="Z56" s="14">
        <v>11</v>
      </c>
      <c r="AA56" s="14">
        <v>5</v>
      </c>
      <c r="AB56" s="14">
        <v>4</v>
      </c>
      <c r="AC56" s="14">
        <v>130</v>
      </c>
      <c r="AD56" s="14">
        <v>52</v>
      </c>
      <c r="AE56" s="14">
        <v>5</v>
      </c>
      <c r="AF56" s="13">
        <v>100</v>
      </c>
      <c r="AG56" s="14" t="s">
        <v>207</v>
      </c>
      <c r="AH56" s="14" t="s">
        <v>115</v>
      </c>
      <c r="AI56" s="14">
        <v>35</v>
      </c>
      <c r="AJ56" s="14" t="s">
        <v>527</v>
      </c>
      <c r="AK56" s="14" t="s">
        <v>396</v>
      </c>
      <c r="AL56" s="14">
        <v>40</v>
      </c>
      <c r="AM56" s="14" t="s">
        <v>405</v>
      </c>
      <c r="AN56" s="14" t="s">
        <v>396</v>
      </c>
      <c r="AO56" s="14">
        <v>10</v>
      </c>
      <c r="AP56" s="14" t="s">
        <v>528</v>
      </c>
      <c r="AQ56" s="14" t="s">
        <v>529</v>
      </c>
      <c r="AR56" s="14">
        <v>15</v>
      </c>
      <c r="AS56" s="14"/>
      <c r="AT56" s="14"/>
      <c r="AU56" s="14"/>
      <c r="AV56" s="14"/>
      <c r="AW56" s="14"/>
      <c r="AX56" s="14"/>
      <c r="AY56" s="14"/>
      <c r="AZ56" s="14"/>
      <c r="BA56" s="24"/>
      <c r="BB56" s="32"/>
      <c r="BC56" s="32"/>
      <c r="BD56" s="32"/>
      <c r="BE56" s="32"/>
      <c r="BF56" s="32"/>
      <c r="BG56" s="32"/>
      <c r="BH56" s="32"/>
      <c r="BI56" s="32"/>
      <c r="BJ56" s="32"/>
      <c r="BK56" s="32"/>
      <c r="BL56" s="32"/>
      <c r="BM56" s="32"/>
    </row>
    <row r="57" spans="1:65" ht="120" customHeight="1" x14ac:dyDescent="0.25">
      <c r="A57" s="13">
        <v>103</v>
      </c>
      <c r="B57" s="14" t="s">
        <v>81</v>
      </c>
      <c r="C57" s="69">
        <v>5</v>
      </c>
      <c r="D57" s="14" t="s">
        <v>468</v>
      </c>
      <c r="E57" s="14" t="s">
        <v>262</v>
      </c>
      <c r="F57" s="14">
        <v>6416</v>
      </c>
      <c r="G57" s="14" t="s">
        <v>469</v>
      </c>
      <c r="H57" s="14">
        <v>2024</v>
      </c>
      <c r="I57" s="14" t="s">
        <v>470</v>
      </c>
      <c r="J57" s="15">
        <v>334291.20000000001</v>
      </c>
      <c r="K57" s="14" t="s">
        <v>453</v>
      </c>
      <c r="L57" s="14" t="s">
        <v>471</v>
      </c>
      <c r="M57" s="14" t="s">
        <v>472</v>
      </c>
      <c r="N57" s="14" t="s">
        <v>473</v>
      </c>
      <c r="O57" s="14" t="s">
        <v>474</v>
      </c>
      <c r="P57" s="48" t="s">
        <v>530</v>
      </c>
      <c r="Q57" s="16">
        <v>6.62</v>
      </c>
      <c r="R57" s="16">
        <v>9.44</v>
      </c>
      <c r="S57" s="16">
        <v>1.66</v>
      </c>
      <c r="T57" s="16">
        <v>3.9</v>
      </c>
      <c r="U57" s="16">
        <f t="shared" si="0"/>
        <v>15</v>
      </c>
      <c r="V57" s="415">
        <v>100</v>
      </c>
      <c r="W57" s="61">
        <v>8.3333333333333321</v>
      </c>
      <c r="X57" s="440" t="s">
        <v>261</v>
      </c>
      <c r="Y57" s="14">
        <v>2</v>
      </c>
      <c r="Z57" s="14">
        <v>1</v>
      </c>
      <c r="AA57" s="14">
        <v>3</v>
      </c>
      <c r="AB57" s="14">
        <v>60</v>
      </c>
      <c r="AC57" s="14">
        <v>5</v>
      </c>
      <c r="AD57" s="16">
        <v>39</v>
      </c>
      <c r="AE57" s="14">
        <v>5</v>
      </c>
      <c r="AF57" s="299">
        <v>100</v>
      </c>
      <c r="AG57" s="34" t="s">
        <v>476</v>
      </c>
      <c r="AH57" s="34" t="s">
        <v>477</v>
      </c>
      <c r="AI57" s="34">
        <v>70</v>
      </c>
      <c r="AJ57" s="34" t="s">
        <v>264</v>
      </c>
      <c r="AK57" s="34" t="s">
        <v>478</v>
      </c>
      <c r="AL57" s="34">
        <v>30</v>
      </c>
      <c r="AM57" s="34"/>
      <c r="AN57" s="34"/>
      <c r="AO57" s="34"/>
      <c r="AP57" s="34"/>
      <c r="AQ57" s="14"/>
      <c r="AR57" s="14"/>
      <c r="AS57" s="14"/>
      <c r="AT57" s="14"/>
      <c r="AU57" s="14"/>
      <c r="AV57" s="14"/>
      <c r="AW57" s="34"/>
      <c r="AX57" s="34"/>
      <c r="AY57" s="34"/>
      <c r="AZ57" s="34"/>
      <c r="BA57" s="70"/>
      <c r="BB57" s="32"/>
      <c r="BC57" s="32"/>
      <c r="BD57" s="32"/>
      <c r="BE57" s="32"/>
      <c r="BF57" s="32"/>
      <c r="BG57" s="32"/>
      <c r="BH57" s="32"/>
      <c r="BI57" s="32"/>
      <c r="BJ57" s="32"/>
      <c r="BK57" s="32"/>
      <c r="BL57" s="32"/>
      <c r="BM57" s="32"/>
    </row>
    <row r="58" spans="1:65" ht="120" customHeight="1" x14ac:dyDescent="0.25">
      <c r="A58" s="13">
        <v>103</v>
      </c>
      <c r="B58" s="14" t="s">
        <v>81</v>
      </c>
      <c r="C58" s="14">
        <v>1</v>
      </c>
      <c r="D58" s="14" t="s">
        <v>531</v>
      </c>
      <c r="E58" s="14" t="s">
        <v>428</v>
      </c>
      <c r="F58" s="14">
        <v>31995</v>
      </c>
      <c r="G58" s="14" t="s">
        <v>532</v>
      </c>
      <c r="H58" s="14">
        <v>2025</v>
      </c>
      <c r="I58" s="14" t="s">
        <v>533</v>
      </c>
      <c r="J58" s="15">
        <v>300302.28999999998</v>
      </c>
      <c r="K58" s="14" t="s">
        <v>534</v>
      </c>
      <c r="L58" s="14" t="s">
        <v>482</v>
      </c>
      <c r="M58" s="14" t="s">
        <v>483</v>
      </c>
      <c r="N58" s="14" t="s">
        <v>535</v>
      </c>
      <c r="O58" s="14" t="s">
        <v>536</v>
      </c>
      <c r="P58" s="48" t="s">
        <v>537</v>
      </c>
      <c r="Q58" s="14">
        <v>15.69</v>
      </c>
      <c r="R58" s="16">
        <v>35.33</v>
      </c>
      <c r="S58" s="14">
        <v>6.24</v>
      </c>
      <c r="T58" s="14">
        <v>3.75</v>
      </c>
      <c r="U58" s="16">
        <f t="shared" si="0"/>
        <v>45.32</v>
      </c>
      <c r="V58" s="415">
        <v>100</v>
      </c>
      <c r="W58" s="61">
        <v>8.3333330558351726</v>
      </c>
      <c r="X58" s="37" t="s">
        <v>379</v>
      </c>
      <c r="Y58" s="34">
        <v>3</v>
      </c>
      <c r="Z58" s="34">
        <v>2</v>
      </c>
      <c r="AA58" s="14">
        <v>3</v>
      </c>
      <c r="AB58" s="14">
        <v>4</v>
      </c>
      <c r="AC58" s="14">
        <v>183</v>
      </c>
      <c r="AD58" s="14">
        <v>37.5</v>
      </c>
      <c r="AE58" s="14">
        <v>5</v>
      </c>
      <c r="AF58" s="13">
        <v>100</v>
      </c>
      <c r="AG58" s="14" t="s">
        <v>427</v>
      </c>
      <c r="AH58" s="14" t="s">
        <v>487</v>
      </c>
      <c r="AI58" s="14">
        <v>55</v>
      </c>
      <c r="AJ58" s="14" t="s">
        <v>94</v>
      </c>
      <c r="AK58" s="14" t="s">
        <v>277</v>
      </c>
      <c r="AL58" s="14">
        <v>15</v>
      </c>
      <c r="AM58" s="14" t="s">
        <v>96</v>
      </c>
      <c r="AN58" s="14" t="s">
        <v>276</v>
      </c>
      <c r="AO58" s="14">
        <v>15</v>
      </c>
      <c r="AP58" s="14" t="s">
        <v>104</v>
      </c>
      <c r="AQ58" s="14" t="s">
        <v>538</v>
      </c>
      <c r="AR58" s="14">
        <v>10</v>
      </c>
      <c r="AS58" s="14" t="s">
        <v>426</v>
      </c>
      <c r="AT58" s="14" t="s">
        <v>488</v>
      </c>
      <c r="AU58" s="14">
        <v>5</v>
      </c>
      <c r="AV58" s="14"/>
      <c r="AW58" s="14"/>
      <c r="AX58" s="14"/>
      <c r="AY58" s="14"/>
      <c r="AZ58" s="14"/>
      <c r="BA58" s="24"/>
      <c r="BB58" s="32"/>
      <c r="BC58" s="32"/>
      <c r="BD58" s="32"/>
      <c r="BE58" s="32"/>
      <c r="BF58" s="32"/>
      <c r="BG58" s="32"/>
      <c r="BH58" s="32"/>
      <c r="BI58" s="32"/>
      <c r="BJ58" s="32"/>
      <c r="BK58" s="32"/>
      <c r="BL58" s="32"/>
      <c r="BM58" s="32"/>
    </row>
    <row r="59" spans="1:65" ht="120" customHeight="1" x14ac:dyDescent="0.25">
      <c r="A59" s="13">
        <v>103</v>
      </c>
      <c r="B59" s="14" t="s">
        <v>81</v>
      </c>
      <c r="C59" s="14">
        <v>1</v>
      </c>
      <c r="D59" s="14" t="s">
        <v>539</v>
      </c>
      <c r="E59" s="14" t="s">
        <v>540</v>
      </c>
      <c r="F59" s="14">
        <v>57216</v>
      </c>
      <c r="G59" s="14" t="s">
        <v>541</v>
      </c>
      <c r="H59" s="14">
        <v>2025</v>
      </c>
      <c r="I59" s="14" t="s">
        <v>542</v>
      </c>
      <c r="J59" s="15">
        <v>96048.16</v>
      </c>
      <c r="K59" s="14" t="s">
        <v>534</v>
      </c>
      <c r="L59" s="14" t="s">
        <v>482</v>
      </c>
      <c r="M59" s="14" t="s">
        <v>483</v>
      </c>
      <c r="N59" s="14" t="s">
        <v>543</v>
      </c>
      <c r="O59" s="14" t="s">
        <v>544</v>
      </c>
      <c r="P59" s="48" t="s">
        <v>545</v>
      </c>
      <c r="Q59" s="14">
        <v>6.61</v>
      </c>
      <c r="R59" s="16">
        <v>11.3</v>
      </c>
      <c r="S59" s="14">
        <v>1.99</v>
      </c>
      <c r="T59" s="14">
        <v>2.8</v>
      </c>
      <c r="U59" s="16">
        <f t="shared" si="0"/>
        <v>16.09</v>
      </c>
      <c r="V59" s="415">
        <v>3</v>
      </c>
      <c r="W59" s="61">
        <v>6.666665972570426</v>
      </c>
      <c r="X59" s="37" t="s">
        <v>379</v>
      </c>
      <c r="Y59" s="34">
        <v>3</v>
      </c>
      <c r="Z59" s="34">
        <v>2</v>
      </c>
      <c r="AA59" s="14">
        <v>3</v>
      </c>
      <c r="AB59" s="14">
        <v>60</v>
      </c>
      <c r="AC59" s="14">
        <v>138</v>
      </c>
      <c r="AD59" s="14">
        <v>28</v>
      </c>
      <c r="AE59" s="14">
        <v>5</v>
      </c>
      <c r="AF59" s="300">
        <v>100</v>
      </c>
      <c r="AG59" s="42" t="s">
        <v>546</v>
      </c>
      <c r="AH59" s="42" t="s">
        <v>95</v>
      </c>
      <c r="AI59" s="39">
        <v>100</v>
      </c>
      <c r="AJ59" s="42" t="s">
        <v>547</v>
      </c>
      <c r="AK59" s="42" t="s">
        <v>548</v>
      </c>
      <c r="AL59" s="42">
        <v>100</v>
      </c>
      <c r="AM59" s="42"/>
      <c r="AN59" s="42"/>
      <c r="AO59" s="42"/>
      <c r="AP59" s="42"/>
      <c r="AQ59" s="42"/>
      <c r="AR59" s="42"/>
      <c r="AS59" s="42"/>
      <c r="AT59" s="42"/>
      <c r="AU59" s="42"/>
      <c r="AV59" s="42"/>
      <c r="AW59" s="42"/>
      <c r="AX59" s="42"/>
      <c r="AY59" s="42"/>
      <c r="AZ59" s="42"/>
      <c r="BA59" s="43"/>
      <c r="BB59" s="32"/>
      <c r="BC59" s="32"/>
      <c r="BD59" s="32"/>
      <c r="BE59" s="32"/>
      <c r="BF59" s="32"/>
      <c r="BG59" s="32"/>
      <c r="BH59" s="32"/>
      <c r="BI59" s="32"/>
      <c r="BJ59" s="32"/>
      <c r="BK59" s="32"/>
      <c r="BL59" s="32"/>
      <c r="BM59" s="32"/>
    </row>
    <row r="60" spans="1:65" ht="120" customHeight="1" x14ac:dyDescent="0.25">
      <c r="A60" s="13">
        <v>103</v>
      </c>
      <c r="B60" s="14" t="s">
        <v>81</v>
      </c>
      <c r="C60" s="14">
        <v>5</v>
      </c>
      <c r="D60" s="14" t="s">
        <v>225</v>
      </c>
      <c r="E60" s="14" t="s">
        <v>284</v>
      </c>
      <c r="F60" s="14">
        <v>23575</v>
      </c>
      <c r="G60" s="14" t="s">
        <v>549</v>
      </c>
      <c r="H60" s="14">
        <v>2025</v>
      </c>
      <c r="I60" s="14" t="s">
        <v>550</v>
      </c>
      <c r="J60" s="15">
        <v>226136.99</v>
      </c>
      <c r="K60" s="14" t="s">
        <v>534</v>
      </c>
      <c r="L60" s="14" t="s">
        <v>482</v>
      </c>
      <c r="M60" s="14" t="s">
        <v>483</v>
      </c>
      <c r="N60" s="14" t="s">
        <v>551</v>
      </c>
      <c r="O60" s="14" t="s">
        <v>552</v>
      </c>
      <c r="P60" s="48" t="s">
        <v>553</v>
      </c>
      <c r="Q60" s="14">
        <v>13.3</v>
      </c>
      <c r="R60" s="16">
        <v>26.6</v>
      </c>
      <c r="S60" s="14">
        <v>4.7</v>
      </c>
      <c r="T60" s="14">
        <v>4.3</v>
      </c>
      <c r="U60" s="16">
        <f t="shared" si="0"/>
        <v>35.6</v>
      </c>
      <c r="V60" s="415">
        <v>5</v>
      </c>
      <c r="W60" s="61">
        <v>8.3333337018415268</v>
      </c>
      <c r="X60" s="37" t="s">
        <v>554</v>
      </c>
      <c r="Y60" s="14">
        <v>3</v>
      </c>
      <c r="Z60" s="14">
        <v>12</v>
      </c>
      <c r="AA60" s="14">
        <v>1</v>
      </c>
      <c r="AB60" s="14">
        <v>66</v>
      </c>
      <c r="AC60" s="14">
        <v>98</v>
      </c>
      <c r="AD60" s="14">
        <v>43</v>
      </c>
      <c r="AE60" s="14">
        <v>5</v>
      </c>
      <c r="AF60" s="13">
        <v>2</v>
      </c>
      <c r="AG60" s="14" t="s">
        <v>96</v>
      </c>
      <c r="AH60" s="14" t="s">
        <v>555</v>
      </c>
      <c r="AI60" s="14">
        <v>100</v>
      </c>
      <c r="AJ60" s="14"/>
      <c r="AK60" s="14"/>
      <c r="AL60" s="14"/>
      <c r="AM60" s="14"/>
      <c r="AN60" s="14"/>
      <c r="AO60" s="14"/>
      <c r="AP60" s="14"/>
      <c r="AQ60" s="14"/>
      <c r="AR60" s="14"/>
      <c r="AS60" s="14"/>
      <c r="AT60" s="14"/>
      <c r="AU60" s="14"/>
      <c r="AV60" s="14"/>
      <c r="AW60" s="14"/>
      <c r="AX60" s="14"/>
      <c r="AY60" s="14"/>
      <c r="AZ60" s="14"/>
      <c r="BA60" s="24"/>
      <c r="BB60" s="32"/>
      <c r="BC60" s="32"/>
      <c r="BD60" s="32"/>
      <c r="BE60" s="32"/>
      <c r="BF60" s="32"/>
      <c r="BG60" s="32"/>
      <c r="BH60" s="32"/>
      <c r="BI60" s="32"/>
      <c r="BJ60" s="32"/>
      <c r="BK60" s="32"/>
      <c r="BL60" s="32"/>
      <c r="BM60" s="32"/>
    </row>
    <row r="61" spans="1:65" ht="120" customHeight="1" x14ac:dyDescent="0.25">
      <c r="A61" s="13">
        <v>103</v>
      </c>
      <c r="B61" s="14" t="s">
        <v>81</v>
      </c>
      <c r="C61" s="14">
        <v>3</v>
      </c>
      <c r="D61" s="14" t="s">
        <v>121</v>
      </c>
      <c r="E61" s="14" t="s">
        <v>556</v>
      </c>
      <c r="F61" s="14">
        <v>11250</v>
      </c>
      <c r="G61" s="14" t="s">
        <v>557</v>
      </c>
      <c r="H61" s="14">
        <v>2025</v>
      </c>
      <c r="I61" s="14" t="s">
        <v>558</v>
      </c>
      <c r="J61" s="15">
        <v>159278.85999999999</v>
      </c>
      <c r="K61" s="14" t="s">
        <v>534</v>
      </c>
      <c r="L61" s="14" t="s">
        <v>559</v>
      </c>
      <c r="M61" s="14" t="s">
        <v>560</v>
      </c>
      <c r="N61" s="14" t="s">
        <v>561</v>
      </c>
      <c r="O61" s="14" t="s">
        <v>562</v>
      </c>
      <c r="P61" s="48" t="s">
        <v>563</v>
      </c>
      <c r="Q61" s="14">
        <v>12.07</v>
      </c>
      <c r="R61" s="16">
        <v>18.739999999999998</v>
      </c>
      <c r="S61" s="14">
        <v>3.31</v>
      </c>
      <c r="T61" s="14">
        <v>5.74</v>
      </c>
      <c r="U61" s="16">
        <v>0</v>
      </c>
      <c r="V61" s="415">
        <v>6</v>
      </c>
      <c r="W61" s="61">
        <v>8.3333343797161792</v>
      </c>
      <c r="X61" s="37" t="s">
        <v>261</v>
      </c>
      <c r="Y61" s="14">
        <v>3</v>
      </c>
      <c r="Z61" s="14">
        <v>1</v>
      </c>
      <c r="AA61" s="14">
        <v>3</v>
      </c>
      <c r="AB61" s="14">
        <v>4</v>
      </c>
      <c r="AC61" s="14">
        <v>180</v>
      </c>
      <c r="AD61" s="14">
        <v>57.400000000000006</v>
      </c>
      <c r="AE61" s="14">
        <v>5</v>
      </c>
      <c r="AF61" s="13">
        <v>6</v>
      </c>
      <c r="AG61" s="14" t="s">
        <v>564</v>
      </c>
      <c r="AH61" s="14" t="s">
        <v>565</v>
      </c>
      <c r="AI61" s="14">
        <v>75</v>
      </c>
      <c r="AJ61" s="14" t="s">
        <v>566</v>
      </c>
      <c r="AK61" s="14" t="s">
        <v>567</v>
      </c>
      <c r="AL61" s="14">
        <v>25</v>
      </c>
      <c r="AM61" s="14"/>
      <c r="AN61" s="14"/>
      <c r="AO61" s="14"/>
      <c r="AP61" s="14"/>
      <c r="AQ61" s="14"/>
      <c r="AR61" s="14"/>
      <c r="AS61" s="14"/>
      <c r="AT61" s="14"/>
      <c r="AU61" s="14"/>
      <c r="AV61" s="14"/>
      <c r="AW61" s="14"/>
      <c r="AX61" s="14"/>
      <c r="AY61" s="14"/>
      <c r="AZ61" s="14"/>
      <c r="BA61" s="24"/>
      <c r="BB61" s="32"/>
      <c r="BC61" s="32"/>
      <c r="BD61" s="32"/>
      <c r="BE61" s="32"/>
      <c r="BF61" s="32"/>
      <c r="BG61" s="32"/>
      <c r="BH61" s="32"/>
      <c r="BI61" s="32"/>
      <c r="BJ61" s="32"/>
      <c r="BK61" s="32"/>
      <c r="BL61" s="32"/>
      <c r="BM61" s="32"/>
    </row>
    <row r="62" spans="1:65" ht="120" customHeight="1" x14ac:dyDescent="0.25">
      <c r="A62" s="13">
        <v>103</v>
      </c>
      <c r="B62" s="14" t="s">
        <v>81</v>
      </c>
      <c r="C62" s="14">
        <v>9</v>
      </c>
      <c r="D62" s="14" t="s">
        <v>207</v>
      </c>
      <c r="E62" s="14" t="s">
        <v>316</v>
      </c>
      <c r="F62" s="14">
        <v>15670</v>
      </c>
      <c r="G62" s="14" t="s">
        <v>568</v>
      </c>
      <c r="H62" s="14">
        <v>2025</v>
      </c>
      <c r="I62" s="14"/>
      <c r="J62" s="15">
        <v>456434.69</v>
      </c>
      <c r="K62" s="14" t="s">
        <v>534</v>
      </c>
      <c r="L62" s="14" t="s">
        <v>319</v>
      </c>
      <c r="M62" s="14" t="s">
        <v>320</v>
      </c>
      <c r="N62" s="14" t="s">
        <v>569</v>
      </c>
      <c r="O62" s="14" t="s">
        <v>570</v>
      </c>
      <c r="P62" s="48" t="s">
        <v>571</v>
      </c>
      <c r="Q62" s="14">
        <v>20.49</v>
      </c>
      <c r="R62" s="16">
        <v>47.57</v>
      </c>
      <c r="S62" s="14">
        <v>8.4</v>
      </c>
      <c r="T62" s="14">
        <v>4.41</v>
      </c>
      <c r="U62" s="16">
        <f t="shared" ref="U62:U63" si="1">R62+S62+T62</f>
        <v>60.379999999999995</v>
      </c>
      <c r="V62" s="415">
        <v>100</v>
      </c>
      <c r="W62" s="61">
        <v>5.0000002473328973</v>
      </c>
      <c r="X62" s="37" t="s">
        <v>572</v>
      </c>
      <c r="Y62" s="14">
        <v>3</v>
      </c>
      <c r="Z62" s="14">
        <v>11</v>
      </c>
      <c r="AA62" s="14">
        <v>5</v>
      </c>
      <c r="AB62" s="14">
        <v>4</v>
      </c>
      <c r="AC62" s="14">
        <v>94</v>
      </c>
      <c r="AD62" s="14">
        <v>44.1</v>
      </c>
      <c r="AE62" s="14">
        <v>5</v>
      </c>
      <c r="AF62" s="13">
        <v>100</v>
      </c>
      <c r="AG62" s="14" t="s">
        <v>207</v>
      </c>
      <c r="AH62" s="14" t="s">
        <v>325</v>
      </c>
      <c r="AI62" s="14">
        <v>80</v>
      </c>
      <c r="AJ62" s="14" t="s">
        <v>326</v>
      </c>
      <c r="AK62" s="14" t="s">
        <v>325</v>
      </c>
      <c r="AL62" s="14">
        <v>20</v>
      </c>
      <c r="AM62" s="14"/>
      <c r="AN62" s="14"/>
      <c r="AO62" s="14"/>
      <c r="AP62" s="14"/>
      <c r="AQ62" s="14"/>
      <c r="AR62" s="14"/>
      <c r="AS62" s="14"/>
      <c r="AT62" s="14"/>
      <c r="AU62" s="14"/>
      <c r="AV62" s="14"/>
      <c r="AW62" s="14"/>
      <c r="AX62" s="14"/>
      <c r="AY62" s="14"/>
      <c r="AZ62" s="14"/>
      <c r="BA62" s="24"/>
      <c r="BB62" s="32"/>
      <c r="BC62" s="32"/>
      <c r="BD62" s="32"/>
      <c r="BE62" s="32"/>
      <c r="BF62" s="32"/>
      <c r="BG62" s="32"/>
      <c r="BH62" s="32"/>
      <c r="BI62" s="32"/>
      <c r="BJ62" s="32"/>
      <c r="BK62" s="32"/>
      <c r="BL62" s="32"/>
      <c r="BM62" s="32"/>
    </row>
    <row r="63" spans="1:65" ht="120" customHeight="1" x14ac:dyDescent="0.25">
      <c r="A63" s="13">
        <v>103</v>
      </c>
      <c r="B63" s="14" t="s">
        <v>81</v>
      </c>
      <c r="C63" s="14">
        <v>8</v>
      </c>
      <c r="D63" s="14" t="s">
        <v>573</v>
      </c>
      <c r="E63" s="14" t="s">
        <v>574</v>
      </c>
      <c r="F63" s="14">
        <v>21628</v>
      </c>
      <c r="G63" s="14" t="s">
        <v>575</v>
      </c>
      <c r="H63" s="14">
        <v>2025</v>
      </c>
      <c r="I63" s="14" t="s">
        <v>576</v>
      </c>
      <c r="J63" s="15">
        <v>334291.20000000001</v>
      </c>
      <c r="K63" s="14" t="s">
        <v>534</v>
      </c>
      <c r="L63" s="14" t="s">
        <v>577</v>
      </c>
      <c r="M63" s="14" t="s">
        <v>578</v>
      </c>
      <c r="N63" s="14" t="s">
        <v>14436</v>
      </c>
      <c r="O63" s="14" t="s">
        <v>14437</v>
      </c>
      <c r="P63" s="48" t="s">
        <v>530</v>
      </c>
      <c r="Q63" s="48">
        <v>16.79</v>
      </c>
      <c r="R63" s="16">
        <v>39.33</v>
      </c>
      <c r="S63" s="14">
        <v>6.94</v>
      </c>
      <c r="T63" s="14">
        <v>3.5</v>
      </c>
      <c r="U63" s="16">
        <f t="shared" si="1"/>
        <v>49.769999999999996</v>
      </c>
      <c r="V63" s="415">
        <v>100</v>
      </c>
      <c r="W63" s="61">
        <v>8.33</v>
      </c>
      <c r="X63" s="37" t="s">
        <v>392</v>
      </c>
      <c r="Y63" s="14">
        <v>3</v>
      </c>
      <c r="Z63" s="14">
        <v>11</v>
      </c>
      <c r="AA63" s="14">
        <v>4</v>
      </c>
      <c r="AB63" s="14">
        <v>44</v>
      </c>
      <c r="AC63" s="14">
        <v>213</v>
      </c>
      <c r="AD63" s="14">
        <v>35</v>
      </c>
      <c r="AE63" s="14">
        <v>5</v>
      </c>
      <c r="AF63" s="13">
        <v>200</v>
      </c>
      <c r="AG63" s="14" t="s">
        <v>100</v>
      </c>
      <c r="AH63" s="14" t="s">
        <v>579</v>
      </c>
      <c r="AI63" s="14">
        <v>185</v>
      </c>
      <c r="AJ63" s="14"/>
      <c r="AK63" s="14"/>
      <c r="AL63" s="14"/>
      <c r="AM63" s="14"/>
      <c r="AN63" s="14"/>
      <c r="AO63" s="14"/>
      <c r="AP63" s="14"/>
      <c r="AQ63" s="14"/>
      <c r="AR63" s="14"/>
      <c r="AS63" s="14"/>
      <c r="AT63" s="14"/>
      <c r="AU63" s="14"/>
      <c r="AV63" s="14" t="s">
        <v>580</v>
      </c>
      <c r="AW63" s="14" t="s">
        <v>581</v>
      </c>
      <c r="AX63" s="14">
        <v>10</v>
      </c>
      <c r="AY63" s="14" t="s">
        <v>582</v>
      </c>
      <c r="AZ63" s="14" t="s">
        <v>583</v>
      </c>
      <c r="BA63" s="24">
        <v>5</v>
      </c>
      <c r="BB63" s="32"/>
      <c r="BC63" s="32"/>
      <c r="BD63" s="32"/>
      <c r="BE63" s="32"/>
      <c r="BF63" s="32"/>
      <c r="BG63" s="32"/>
      <c r="BH63" s="32"/>
      <c r="BI63" s="32"/>
      <c r="BJ63" s="32"/>
      <c r="BK63" s="32"/>
      <c r="BL63" s="32"/>
      <c r="BM63" s="32"/>
    </row>
    <row r="64" spans="1:65" ht="120" customHeight="1" x14ac:dyDescent="0.25">
      <c r="A64" s="36">
        <v>104</v>
      </c>
      <c r="B64" s="41" t="s">
        <v>584</v>
      </c>
      <c r="C64" s="36">
        <v>6</v>
      </c>
      <c r="D64" s="36" t="s">
        <v>585</v>
      </c>
      <c r="E64" s="36" t="s">
        <v>586</v>
      </c>
      <c r="F64" s="144" t="s">
        <v>587</v>
      </c>
      <c r="G64" s="36" t="s">
        <v>588</v>
      </c>
      <c r="H64" s="41">
        <v>2019</v>
      </c>
      <c r="I64" s="36" t="s">
        <v>589</v>
      </c>
      <c r="J64" s="145">
        <v>74830.259999999995</v>
      </c>
      <c r="K64" s="36" t="s">
        <v>691</v>
      </c>
      <c r="L64" s="145" t="s">
        <v>590</v>
      </c>
      <c r="M64" s="36" t="s">
        <v>591</v>
      </c>
      <c r="N64" s="36" t="s">
        <v>592</v>
      </c>
      <c r="O64" s="36" t="s">
        <v>593</v>
      </c>
      <c r="P64" s="36" t="s">
        <v>594</v>
      </c>
      <c r="Q64" s="146">
        <f t="shared" ref="Q64:Q74" si="2">U64</f>
        <v>51.28</v>
      </c>
      <c r="R64" s="348">
        <v>8.8000000000000007</v>
      </c>
      <c r="S64" s="147">
        <v>1</v>
      </c>
      <c r="T64" s="147">
        <v>41.48</v>
      </c>
      <c r="U64" s="341">
        <f t="shared" ref="U64:U74" si="3">SUM(R64:T64)</f>
        <v>51.28</v>
      </c>
      <c r="V64" s="416">
        <v>6.083333333333333</v>
      </c>
      <c r="W64" s="464">
        <v>100</v>
      </c>
      <c r="X64" s="188" t="s">
        <v>595</v>
      </c>
      <c r="Y64" s="149">
        <v>3</v>
      </c>
      <c r="Z64" s="149">
        <v>11</v>
      </c>
      <c r="AA64" s="149">
        <v>5</v>
      </c>
      <c r="AB64" s="149">
        <v>4</v>
      </c>
      <c r="AC64" s="149"/>
      <c r="AD64" s="307">
        <v>0</v>
      </c>
      <c r="AE64" s="307">
        <v>5</v>
      </c>
      <c r="AF64" s="308">
        <v>0</v>
      </c>
      <c r="AG64" s="309" t="s">
        <v>596</v>
      </c>
      <c r="AH64" s="309" t="s">
        <v>596</v>
      </c>
      <c r="AI64" s="287">
        <v>0</v>
      </c>
      <c r="AJ64" s="310" t="s">
        <v>597</v>
      </c>
      <c r="AK64" s="310" t="s">
        <v>597</v>
      </c>
      <c r="AL64" s="311" t="s">
        <v>597</v>
      </c>
      <c r="AM64" s="309" t="s">
        <v>597</v>
      </c>
      <c r="AN64" s="309" t="s">
        <v>597</v>
      </c>
      <c r="AO64" s="312" t="s">
        <v>597</v>
      </c>
      <c r="AP64" s="310" t="s">
        <v>597</v>
      </c>
      <c r="AQ64" s="310" t="s">
        <v>597</v>
      </c>
      <c r="AR64" s="311" t="s">
        <v>597</v>
      </c>
      <c r="AS64" s="309" t="s">
        <v>597</v>
      </c>
      <c r="AT64" s="309" t="s">
        <v>597</v>
      </c>
      <c r="AU64" s="312" t="s">
        <v>597</v>
      </c>
      <c r="AV64" s="313" t="s">
        <v>597</v>
      </c>
      <c r="AW64" s="313" t="s">
        <v>597</v>
      </c>
      <c r="AX64" s="61" t="s">
        <v>597</v>
      </c>
      <c r="AY64" s="32"/>
      <c r="AZ64" s="32"/>
      <c r="BA64" s="35"/>
      <c r="BB64" s="32"/>
      <c r="BC64" s="32"/>
      <c r="BD64" s="32"/>
      <c r="BE64" s="32"/>
      <c r="BF64" s="32"/>
      <c r="BG64" s="32"/>
      <c r="BH64" s="32"/>
      <c r="BI64" s="32"/>
      <c r="BJ64" s="32"/>
      <c r="BK64" s="32"/>
      <c r="BL64" s="32"/>
      <c r="BM64" s="32"/>
    </row>
    <row r="65" spans="1:65" ht="120" customHeight="1" x14ac:dyDescent="0.25">
      <c r="A65" s="36">
        <v>104</v>
      </c>
      <c r="B65" s="41" t="s">
        <v>584</v>
      </c>
      <c r="C65" s="36">
        <v>12</v>
      </c>
      <c r="D65" s="36" t="s">
        <v>598</v>
      </c>
      <c r="E65" s="36" t="s">
        <v>599</v>
      </c>
      <c r="F65" s="144">
        <v>23939</v>
      </c>
      <c r="G65" s="36" t="s">
        <v>600</v>
      </c>
      <c r="H65" s="41">
        <v>2021</v>
      </c>
      <c r="I65" s="36" t="s">
        <v>601</v>
      </c>
      <c r="J65" s="145">
        <v>71942</v>
      </c>
      <c r="K65" s="36" t="s">
        <v>602</v>
      </c>
      <c r="L65" s="145" t="s">
        <v>603</v>
      </c>
      <c r="M65" s="36" t="s">
        <v>604</v>
      </c>
      <c r="N65" s="36" t="s">
        <v>605</v>
      </c>
      <c r="O65" s="36" t="s">
        <v>606</v>
      </c>
      <c r="P65" s="36" t="s">
        <v>607</v>
      </c>
      <c r="Q65" s="146">
        <v>23.609317647058823</v>
      </c>
      <c r="R65" s="348">
        <v>3.4</v>
      </c>
      <c r="S65" s="147">
        <v>1.7647058823529411</v>
      </c>
      <c r="T65" s="147">
        <v>18.444611764705883</v>
      </c>
      <c r="U65" s="341">
        <v>23.609317647058823</v>
      </c>
      <c r="V65" s="416">
        <v>100</v>
      </c>
      <c r="W65" s="464">
        <v>93</v>
      </c>
      <c r="X65" s="188" t="s">
        <v>608</v>
      </c>
      <c r="Y65" s="149">
        <v>3</v>
      </c>
      <c r="Z65" s="149">
        <v>11</v>
      </c>
      <c r="AA65" s="149">
        <v>5</v>
      </c>
      <c r="AB65" s="154">
        <v>4</v>
      </c>
      <c r="AC65" s="149"/>
      <c r="AD65" s="307">
        <v>0</v>
      </c>
      <c r="AE65" s="307">
        <v>5</v>
      </c>
      <c r="AF65" s="308">
        <v>100</v>
      </c>
      <c r="AG65" s="309" t="s">
        <v>598</v>
      </c>
      <c r="AH65" s="309" t="s">
        <v>609</v>
      </c>
      <c r="AI65" s="287">
        <v>30</v>
      </c>
      <c r="AJ65" s="310" t="s">
        <v>610</v>
      </c>
      <c r="AK65" s="310" t="s">
        <v>611</v>
      </c>
      <c r="AL65" s="311">
        <v>40</v>
      </c>
      <c r="AM65" s="309" t="s">
        <v>612</v>
      </c>
      <c r="AN65" s="309" t="s">
        <v>613</v>
      </c>
      <c r="AO65" s="312">
        <v>20</v>
      </c>
      <c r="AP65" s="310" t="s">
        <v>614</v>
      </c>
      <c r="AQ65" s="310" t="s">
        <v>615</v>
      </c>
      <c r="AR65" s="311">
        <v>10</v>
      </c>
      <c r="AS65" s="309" t="s">
        <v>597</v>
      </c>
      <c r="AT65" s="309" t="s">
        <v>597</v>
      </c>
      <c r="AU65" s="312" t="s">
        <v>597</v>
      </c>
      <c r="AV65" s="313" t="s">
        <v>597</v>
      </c>
      <c r="AW65" s="313" t="s">
        <v>597</v>
      </c>
      <c r="AX65" s="61" t="s">
        <v>597</v>
      </c>
      <c r="AY65" s="32"/>
      <c r="AZ65" s="32"/>
      <c r="BA65" s="35"/>
      <c r="BB65" s="32"/>
      <c r="BC65" s="32"/>
      <c r="BD65" s="32"/>
      <c r="BE65" s="32"/>
      <c r="BF65" s="32"/>
      <c r="BG65" s="32"/>
      <c r="BH65" s="32"/>
      <c r="BI65" s="32"/>
      <c r="BJ65" s="32"/>
      <c r="BK65" s="32"/>
      <c r="BL65" s="32"/>
      <c r="BM65" s="32"/>
    </row>
    <row r="66" spans="1:65" ht="120" customHeight="1" x14ac:dyDescent="0.25">
      <c r="A66" s="36">
        <v>104</v>
      </c>
      <c r="B66" s="41" t="s">
        <v>584</v>
      </c>
      <c r="C66" s="36">
        <v>12</v>
      </c>
      <c r="D66" s="36" t="s">
        <v>598</v>
      </c>
      <c r="E66" s="36" t="s">
        <v>616</v>
      </c>
      <c r="F66" s="144" t="s">
        <v>617</v>
      </c>
      <c r="G66" s="36" t="s">
        <v>618</v>
      </c>
      <c r="H66" s="41">
        <v>2020</v>
      </c>
      <c r="I66" s="36" t="s">
        <v>619</v>
      </c>
      <c r="J66" s="145">
        <v>444278.3</v>
      </c>
      <c r="K66" s="36" t="s">
        <v>620</v>
      </c>
      <c r="L66" s="145" t="s">
        <v>590</v>
      </c>
      <c r="M66" s="36" t="s">
        <v>591</v>
      </c>
      <c r="N66" s="36" t="s">
        <v>621</v>
      </c>
      <c r="O66" s="36" t="s">
        <v>622</v>
      </c>
      <c r="P66" s="36">
        <v>17018</v>
      </c>
      <c r="Q66" s="146">
        <v>98.88</v>
      </c>
      <c r="R66" s="348">
        <v>7.18</v>
      </c>
      <c r="S66" s="147">
        <v>8</v>
      </c>
      <c r="T66" s="147">
        <v>39</v>
      </c>
      <c r="U66" s="341">
        <v>98.88</v>
      </c>
      <c r="V66" s="416">
        <v>100</v>
      </c>
      <c r="W66" s="464">
        <v>100</v>
      </c>
      <c r="X66" s="188" t="s">
        <v>608</v>
      </c>
      <c r="Y66" s="149">
        <v>3</v>
      </c>
      <c r="Z66" s="149">
        <v>11</v>
      </c>
      <c r="AA66" s="149">
        <v>6</v>
      </c>
      <c r="AB66" s="154">
        <v>66</v>
      </c>
      <c r="AC66" s="149" t="s">
        <v>623</v>
      </c>
      <c r="AD66" s="307">
        <v>0</v>
      </c>
      <c r="AE66" s="307">
        <v>5</v>
      </c>
      <c r="AF66" s="308">
        <v>100</v>
      </c>
      <c r="AG66" s="309" t="s">
        <v>598</v>
      </c>
      <c r="AH66" s="309" t="s">
        <v>613</v>
      </c>
      <c r="AI66" s="287">
        <v>50</v>
      </c>
      <c r="AJ66" s="310" t="s">
        <v>610</v>
      </c>
      <c r="AK66" s="310" t="s">
        <v>611</v>
      </c>
      <c r="AL66" s="311">
        <v>20</v>
      </c>
      <c r="AM66" s="309" t="s">
        <v>624</v>
      </c>
      <c r="AN66" s="309" t="s">
        <v>615</v>
      </c>
      <c r="AO66" s="312">
        <v>20</v>
      </c>
      <c r="AP66" s="310" t="s">
        <v>625</v>
      </c>
      <c r="AQ66" s="310" t="s">
        <v>626</v>
      </c>
      <c r="AR66" s="311">
        <v>10</v>
      </c>
      <c r="AS66" s="309" t="s">
        <v>597</v>
      </c>
      <c r="AT66" s="309" t="s">
        <v>597</v>
      </c>
      <c r="AU66" s="312" t="s">
        <v>597</v>
      </c>
      <c r="AV66" s="313" t="s">
        <v>597</v>
      </c>
      <c r="AW66" s="313" t="s">
        <v>597</v>
      </c>
      <c r="AX66" s="61" t="s">
        <v>597</v>
      </c>
      <c r="AY66" s="32"/>
      <c r="AZ66" s="32"/>
      <c r="BA66" s="35"/>
      <c r="BB66" s="32"/>
      <c r="BC66" s="32"/>
      <c r="BD66" s="32"/>
      <c r="BE66" s="32"/>
      <c r="BF66" s="32"/>
      <c r="BG66" s="32"/>
      <c r="BH66" s="32"/>
      <c r="BI66" s="32"/>
      <c r="BJ66" s="32"/>
      <c r="BK66" s="32"/>
      <c r="BL66" s="32"/>
      <c r="BM66" s="32"/>
    </row>
    <row r="67" spans="1:65" ht="120" customHeight="1" x14ac:dyDescent="0.25">
      <c r="A67" s="36">
        <v>104</v>
      </c>
      <c r="B67" s="41" t="s">
        <v>584</v>
      </c>
      <c r="C67" s="36">
        <v>6</v>
      </c>
      <c r="D67" s="36" t="s">
        <v>585</v>
      </c>
      <c r="E67" s="36" t="s">
        <v>627</v>
      </c>
      <c r="F67" s="144">
        <v>24445</v>
      </c>
      <c r="G67" s="36" t="s">
        <v>628</v>
      </c>
      <c r="H67" s="41">
        <v>2017</v>
      </c>
      <c r="I67" s="36" t="s">
        <v>629</v>
      </c>
      <c r="J67" s="145">
        <v>144436</v>
      </c>
      <c r="K67" s="155" t="s">
        <v>244</v>
      </c>
      <c r="L67" s="145" t="s">
        <v>590</v>
      </c>
      <c r="M67" s="36" t="s">
        <v>591</v>
      </c>
      <c r="N67" s="36" t="s">
        <v>592</v>
      </c>
      <c r="O67" s="36" t="s">
        <v>593</v>
      </c>
      <c r="P67" s="36" t="s">
        <v>630</v>
      </c>
      <c r="Q67" s="146">
        <f t="shared" si="2"/>
        <v>43.01</v>
      </c>
      <c r="R67" s="348">
        <v>0</v>
      </c>
      <c r="S67" s="147">
        <v>2</v>
      </c>
      <c r="T67" s="147">
        <v>41.01</v>
      </c>
      <c r="U67" s="341">
        <f t="shared" si="3"/>
        <v>43.01</v>
      </c>
      <c r="V67" s="416">
        <v>18.583333333333332</v>
      </c>
      <c r="W67" s="464">
        <v>100</v>
      </c>
      <c r="X67" s="188" t="s">
        <v>595</v>
      </c>
      <c r="Y67" s="149">
        <v>3</v>
      </c>
      <c r="Z67" s="149">
        <v>11</v>
      </c>
      <c r="AA67" s="149">
        <v>5</v>
      </c>
      <c r="AB67" s="149">
        <v>4</v>
      </c>
      <c r="AC67" s="149" t="s">
        <v>631</v>
      </c>
      <c r="AD67" s="307">
        <v>0</v>
      </c>
      <c r="AE67" s="307">
        <v>5</v>
      </c>
      <c r="AF67" s="308">
        <v>0</v>
      </c>
      <c r="AG67" s="309" t="s">
        <v>596</v>
      </c>
      <c r="AH67" s="309" t="s">
        <v>596</v>
      </c>
      <c r="AI67" s="287">
        <v>0</v>
      </c>
      <c r="AJ67" s="310" t="s">
        <v>597</v>
      </c>
      <c r="AK67" s="310" t="s">
        <v>597</v>
      </c>
      <c r="AL67" s="311" t="s">
        <v>597</v>
      </c>
      <c r="AM67" s="309" t="s">
        <v>597</v>
      </c>
      <c r="AN67" s="309" t="s">
        <v>597</v>
      </c>
      <c r="AO67" s="312" t="s">
        <v>597</v>
      </c>
      <c r="AP67" s="310" t="s">
        <v>597</v>
      </c>
      <c r="AQ67" s="310" t="s">
        <v>597</v>
      </c>
      <c r="AR67" s="311" t="s">
        <v>597</v>
      </c>
      <c r="AS67" s="309" t="s">
        <v>597</v>
      </c>
      <c r="AT67" s="309" t="s">
        <v>597</v>
      </c>
      <c r="AU67" s="312" t="s">
        <v>597</v>
      </c>
      <c r="AV67" s="313" t="s">
        <v>597</v>
      </c>
      <c r="AW67" s="313" t="s">
        <v>597</v>
      </c>
      <c r="AX67" s="61" t="s">
        <v>597</v>
      </c>
      <c r="AY67" s="32"/>
      <c r="AZ67" s="32"/>
      <c r="BA67" s="35"/>
      <c r="BB67" s="32"/>
      <c r="BC67" s="32"/>
      <c r="BD67" s="32"/>
      <c r="BE67" s="32"/>
      <c r="BF67" s="32"/>
      <c r="BG67" s="32"/>
      <c r="BH67" s="32"/>
      <c r="BI67" s="32"/>
      <c r="BJ67" s="32"/>
      <c r="BK67" s="32"/>
      <c r="BL67" s="32"/>
      <c r="BM67" s="32"/>
    </row>
    <row r="68" spans="1:65" ht="120" customHeight="1" x14ac:dyDescent="0.25">
      <c r="A68" s="41">
        <v>104</v>
      </c>
      <c r="B68" s="41" t="s">
        <v>584</v>
      </c>
      <c r="C68" s="41">
        <v>10</v>
      </c>
      <c r="D68" s="41" t="s">
        <v>632</v>
      </c>
      <c r="E68" s="41" t="s">
        <v>633</v>
      </c>
      <c r="F68" s="150">
        <v>11517</v>
      </c>
      <c r="G68" s="41" t="s">
        <v>634</v>
      </c>
      <c r="H68" s="41">
        <v>2011</v>
      </c>
      <c r="I68" s="94" t="s">
        <v>635</v>
      </c>
      <c r="J68" s="94">
        <v>248911.37</v>
      </c>
      <c r="K68" s="156" t="s">
        <v>109</v>
      </c>
      <c r="L68" s="94" t="s">
        <v>636</v>
      </c>
      <c r="M68" s="41" t="s">
        <v>637</v>
      </c>
      <c r="N68" s="41" t="s">
        <v>638</v>
      </c>
      <c r="O68" s="41" t="s">
        <v>639</v>
      </c>
      <c r="P68" s="41" t="s">
        <v>640</v>
      </c>
      <c r="Q68" s="146">
        <f t="shared" si="2"/>
        <v>12.705882352941176</v>
      </c>
      <c r="R68" s="349">
        <v>0</v>
      </c>
      <c r="S68" s="146">
        <v>0</v>
      </c>
      <c r="T68" s="146">
        <v>12.705882352941176</v>
      </c>
      <c r="U68" s="341">
        <f t="shared" si="3"/>
        <v>12.705882352941176</v>
      </c>
      <c r="V68" s="416">
        <v>100</v>
      </c>
      <c r="W68" s="464">
        <v>100</v>
      </c>
      <c r="X68" s="188" t="s">
        <v>641</v>
      </c>
      <c r="Y68" s="14">
        <v>3</v>
      </c>
      <c r="Z68" s="14">
        <v>6</v>
      </c>
      <c r="AA68" s="14">
        <v>1</v>
      </c>
      <c r="AB68" s="14">
        <v>4</v>
      </c>
      <c r="AC68" s="14">
        <v>87</v>
      </c>
      <c r="AD68" s="285">
        <v>0</v>
      </c>
      <c r="AE68" s="285">
        <v>5</v>
      </c>
      <c r="AF68" s="308">
        <v>100</v>
      </c>
      <c r="AG68" s="309" t="s">
        <v>632</v>
      </c>
      <c r="AH68" s="309" t="s">
        <v>642</v>
      </c>
      <c r="AI68" s="287">
        <v>50</v>
      </c>
      <c r="AJ68" s="310" t="s">
        <v>643</v>
      </c>
      <c r="AK68" s="310" t="s">
        <v>644</v>
      </c>
      <c r="AL68" s="311">
        <v>50</v>
      </c>
      <c r="AM68" s="309" t="s">
        <v>597</v>
      </c>
      <c r="AN68" s="309" t="s">
        <v>597</v>
      </c>
      <c r="AO68" s="312" t="s">
        <v>597</v>
      </c>
      <c r="AP68" s="310" t="s">
        <v>597</v>
      </c>
      <c r="AQ68" s="310" t="s">
        <v>597</v>
      </c>
      <c r="AR68" s="311" t="s">
        <v>597</v>
      </c>
      <c r="AS68" s="309" t="s">
        <v>597</v>
      </c>
      <c r="AT68" s="309" t="s">
        <v>597</v>
      </c>
      <c r="AU68" s="312" t="s">
        <v>597</v>
      </c>
      <c r="AV68" s="313" t="s">
        <v>597</v>
      </c>
      <c r="AW68" s="313" t="s">
        <v>597</v>
      </c>
      <c r="AX68" s="61" t="s">
        <v>597</v>
      </c>
      <c r="AY68" s="32"/>
      <c r="AZ68" s="32"/>
      <c r="BA68" s="35"/>
      <c r="BB68" s="32"/>
      <c r="BC68" s="32"/>
      <c r="BD68" s="32"/>
      <c r="BE68" s="32"/>
      <c r="BF68" s="32"/>
      <c r="BG68" s="32"/>
      <c r="BH68" s="32"/>
      <c r="BI68" s="32"/>
      <c r="BJ68" s="32"/>
      <c r="BK68" s="32"/>
      <c r="BL68" s="32"/>
      <c r="BM68" s="32"/>
    </row>
    <row r="69" spans="1:65" ht="120" customHeight="1" x14ac:dyDescent="0.25">
      <c r="A69" s="41">
        <v>104</v>
      </c>
      <c r="B69" s="41" t="s">
        <v>584</v>
      </c>
      <c r="C69" s="41">
        <v>12</v>
      </c>
      <c r="D69" s="41" t="s">
        <v>598</v>
      </c>
      <c r="E69" s="41" t="s">
        <v>645</v>
      </c>
      <c r="F69" s="150">
        <v>14360</v>
      </c>
      <c r="G69" s="41" t="s">
        <v>646</v>
      </c>
      <c r="H69" s="41">
        <v>2004</v>
      </c>
      <c r="I69" s="41" t="s">
        <v>647</v>
      </c>
      <c r="J69" s="94">
        <v>33812</v>
      </c>
      <c r="K69" s="41" t="s">
        <v>149</v>
      </c>
      <c r="L69" s="41" t="s">
        <v>648</v>
      </c>
      <c r="M69" s="41" t="s">
        <v>649</v>
      </c>
      <c r="N69" s="41" t="s">
        <v>650</v>
      </c>
      <c r="O69" s="41" t="s">
        <v>651</v>
      </c>
      <c r="P69" s="41" t="s">
        <v>652</v>
      </c>
      <c r="Q69" s="146">
        <f t="shared" si="2"/>
        <v>18.461764705882352</v>
      </c>
      <c r="R69" s="349">
        <v>0</v>
      </c>
      <c r="S69" s="146">
        <v>0</v>
      </c>
      <c r="T69" s="146">
        <v>18.461764705882352</v>
      </c>
      <c r="U69" s="341">
        <f t="shared" si="3"/>
        <v>18.461764705882352</v>
      </c>
      <c r="V69" s="416">
        <v>100</v>
      </c>
      <c r="W69" s="464">
        <v>100</v>
      </c>
      <c r="X69" s="188" t="s">
        <v>608</v>
      </c>
      <c r="Y69" s="14">
        <v>3</v>
      </c>
      <c r="Z69" s="14">
        <v>1</v>
      </c>
      <c r="AA69" s="14">
        <v>7</v>
      </c>
      <c r="AB69" s="14">
        <v>4</v>
      </c>
      <c r="AC69" s="14">
        <v>99</v>
      </c>
      <c r="AD69" s="285">
        <v>0</v>
      </c>
      <c r="AE69" s="285">
        <v>5</v>
      </c>
      <c r="AF69" s="308">
        <v>100</v>
      </c>
      <c r="AG69" s="309" t="s">
        <v>598</v>
      </c>
      <c r="AH69" s="309" t="s">
        <v>613</v>
      </c>
      <c r="AI69" s="287">
        <v>40</v>
      </c>
      <c r="AJ69" s="310" t="s">
        <v>653</v>
      </c>
      <c r="AK69" s="310" t="s">
        <v>654</v>
      </c>
      <c r="AL69" s="311">
        <v>20</v>
      </c>
      <c r="AM69" s="309" t="s">
        <v>612</v>
      </c>
      <c r="AN69" s="309" t="s">
        <v>655</v>
      </c>
      <c r="AO69" s="312">
        <v>20</v>
      </c>
      <c r="AP69" s="310" t="s">
        <v>656</v>
      </c>
      <c r="AQ69" s="310" t="s">
        <v>657</v>
      </c>
      <c r="AR69" s="311">
        <v>20</v>
      </c>
      <c r="AS69" s="309" t="s">
        <v>597</v>
      </c>
      <c r="AT69" s="309" t="s">
        <v>597</v>
      </c>
      <c r="AU69" s="312" t="s">
        <v>597</v>
      </c>
      <c r="AV69" s="313" t="s">
        <v>597</v>
      </c>
      <c r="AW69" s="313" t="s">
        <v>597</v>
      </c>
      <c r="AX69" s="61" t="s">
        <v>597</v>
      </c>
      <c r="AY69" s="32"/>
      <c r="AZ69" s="32"/>
      <c r="BA69" s="35"/>
      <c r="BB69" s="32"/>
      <c r="BC69" s="32"/>
      <c r="BD69" s="32"/>
      <c r="BE69" s="32"/>
      <c r="BF69" s="32"/>
      <c r="BG69" s="32"/>
      <c r="BH69" s="32"/>
      <c r="BI69" s="32"/>
      <c r="BJ69" s="32"/>
      <c r="BK69" s="32"/>
      <c r="BL69" s="32"/>
      <c r="BM69" s="32"/>
    </row>
    <row r="70" spans="1:65" ht="120" customHeight="1" x14ac:dyDescent="0.25">
      <c r="A70" s="41">
        <v>104</v>
      </c>
      <c r="B70" s="41" t="s">
        <v>584</v>
      </c>
      <c r="C70" s="41">
        <v>12</v>
      </c>
      <c r="D70" s="41" t="s">
        <v>598</v>
      </c>
      <c r="E70" s="41" t="s">
        <v>645</v>
      </c>
      <c r="F70" s="150">
        <v>14360</v>
      </c>
      <c r="G70" s="41" t="s">
        <v>658</v>
      </c>
      <c r="H70" s="41">
        <v>2006</v>
      </c>
      <c r="I70" s="41" t="s">
        <v>659</v>
      </c>
      <c r="J70" s="94">
        <v>189202</v>
      </c>
      <c r="K70" s="41" t="s">
        <v>149</v>
      </c>
      <c r="L70" s="41" t="s">
        <v>660</v>
      </c>
      <c r="M70" s="41" t="s">
        <v>661</v>
      </c>
      <c r="N70" s="41" t="s">
        <v>662</v>
      </c>
      <c r="O70" s="41" t="s">
        <v>663</v>
      </c>
      <c r="P70" s="41" t="s">
        <v>664</v>
      </c>
      <c r="Q70" s="146">
        <f t="shared" si="2"/>
        <v>14.769411764705882</v>
      </c>
      <c r="R70" s="349">
        <v>0</v>
      </c>
      <c r="S70" s="146">
        <v>0</v>
      </c>
      <c r="T70" s="146">
        <v>14.769411764705882</v>
      </c>
      <c r="U70" s="341">
        <f t="shared" si="3"/>
        <v>14.769411764705882</v>
      </c>
      <c r="V70" s="416">
        <v>100</v>
      </c>
      <c r="W70" s="464">
        <v>100</v>
      </c>
      <c r="X70" s="188" t="s">
        <v>608</v>
      </c>
      <c r="Y70" s="14">
        <v>3</v>
      </c>
      <c r="Z70" s="14">
        <v>4</v>
      </c>
      <c r="AA70" s="14">
        <v>7</v>
      </c>
      <c r="AB70" s="14">
        <v>4</v>
      </c>
      <c r="AC70" s="14">
        <v>101</v>
      </c>
      <c r="AD70" s="285">
        <v>0</v>
      </c>
      <c r="AE70" s="285">
        <v>5</v>
      </c>
      <c r="AF70" s="308">
        <v>100</v>
      </c>
      <c r="AG70" s="309" t="s">
        <v>656</v>
      </c>
      <c r="AH70" s="309" t="s">
        <v>657</v>
      </c>
      <c r="AI70" s="287">
        <v>25</v>
      </c>
      <c r="AJ70" s="310" t="s">
        <v>653</v>
      </c>
      <c r="AK70" s="310" t="s">
        <v>654</v>
      </c>
      <c r="AL70" s="311">
        <v>25</v>
      </c>
      <c r="AM70" s="309" t="s">
        <v>598</v>
      </c>
      <c r="AN70" s="309" t="s">
        <v>613</v>
      </c>
      <c r="AO70" s="312">
        <v>25</v>
      </c>
      <c r="AP70" s="310" t="s">
        <v>612</v>
      </c>
      <c r="AQ70" s="310" t="s">
        <v>655</v>
      </c>
      <c r="AR70" s="311">
        <v>25</v>
      </c>
      <c r="AS70" s="309" t="s">
        <v>597</v>
      </c>
      <c r="AT70" s="309" t="s">
        <v>597</v>
      </c>
      <c r="AU70" s="312" t="s">
        <v>597</v>
      </c>
      <c r="AV70" s="313" t="s">
        <v>597</v>
      </c>
      <c r="AW70" s="313" t="s">
        <v>597</v>
      </c>
      <c r="AX70" s="61" t="s">
        <v>597</v>
      </c>
      <c r="AY70" s="32"/>
      <c r="AZ70" s="32"/>
      <c r="BA70" s="35"/>
      <c r="BB70" s="32"/>
      <c r="BC70" s="32"/>
      <c r="BD70" s="32"/>
      <c r="BE70" s="32"/>
      <c r="BF70" s="32"/>
      <c r="BG70" s="32"/>
      <c r="BH70" s="32"/>
      <c r="BI70" s="32"/>
      <c r="BJ70" s="32"/>
      <c r="BK70" s="32"/>
      <c r="BL70" s="32"/>
      <c r="BM70" s="32"/>
    </row>
    <row r="71" spans="1:65" ht="120" customHeight="1" x14ac:dyDescent="0.25">
      <c r="A71" s="41">
        <v>104</v>
      </c>
      <c r="B71" s="41" t="s">
        <v>584</v>
      </c>
      <c r="C71" s="41">
        <v>12</v>
      </c>
      <c r="D71" s="41" t="s">
        <v>598</v>
      </c>
      <c r="E71" s="41" t="s">
        <v>645</v>
      </c>
      <c r="F71" s="150">
        <v>14360</v>
      </c>
      <c r="G71" s="41" t="s">
        <v>665</v>
      </c>
      <c r="H71" s="41">
        <v>2009</v>
      </c>
      <c r="I71" s="41" t="s">
        <v>666</v>
      </c>
      <c r="J71" s="94">
        <f>6476+16468+17246</f>
        <v>40190</v>
      </c>
      <c r="K71" s="41" t="s">
        <v>87</v>
      </c>
      <c r="L71" s="41" t="s">
        <v>667</v>
      </c>
      <c r="M71" s="41" t="s">
        <v>668</v>
      </c>
      <c r="N71" s="41" t="s">
        <v>669</v>
      </c>
      <c r="O71" s="41" t="s">
        <v>670</v>
      </c>
      <c r="P71" s="41" t="s">
        <v>671</v>
      </c>
      <c r="Q71" s="146">
        <f t="shared" si="2"/>
        <v>14.77</v>
      </c>
      <c r="R71" s="349">
        <v>0</v>
      </c>
      <c r="S71" s="146">
        <v>0</v>
      </c>
      <c r="T71" s="146">
        <v>14.77</v>
      </c>
      <c r="U71" s="341">
        <f t="shared" si="3"/>
        <v>14.77</v>
      </c>
      <c r="V71" s="416">
        <v>100</v>
      </c>
      <c r="W71" s="464">
        <v>100</v>
      </c>
      <c r="X71" s="188" t="s">
        <v>608</v>
      </c>
      <c r="Y71" s="14">
        <v>2</v>
      </c>
      <c r="Z71" s="14">
        <v>1</v>
      </c>
      <c r="AA71" s="14">
        <v>3</v>
      </c>
      <c r="AB71" s="14">
        <v>5</v>
      </c>
      <c r="AC71" s="14">
        <v>98</v>
      </c>
      <c r="AD71" s="285">
        <v>0</v>
      </c>
      <c r="AE71" s="285">
        <v>5</v>
      </c>
      <c r="AF71" s="308">
        <v>100</v>
      </c>
      <c r="AG71" s="309" t="s">
        <v>612</v>
      </c>
      <c r="AH71" s="309" t="s">
        <v>655</v>
      </c>
      <c r="AI71" s="287">
        <v>30</v>
      </c>
      <c r="AJ71" s="310" t="s">
        <v>672</v>
      </c>
      <c r="AK71" s="310" t="s">
        <v>673</v>
      </c>
      <c r="AL71" s="311">
        <v>20</v>
      </c>
      <c r="AM71" s="309" t="s">
        <v>598</v>
      </c>
      <c r="AN71" s="309" t="s">
        <v>613</v>
      </c>
      <c r="AO71" s="312">
        <v>40</v>
      </c>
      <c r="AP71" s="310" t="s">
        <v>653</v>
      </c>
      <c r="AQ71" s="310" t="s">
        <v>654</v>
      </c>
      <c r="AR71" s="311">
        <v>10</v>
      </c>
      <c r="AS71" s="309" t="s">
        <v>597</v>
      </c>
      <c r="AT71" s="309" t="s">
        <v>597</v>
      </c>
      <c r="AU71" s="312" t="s">
        <v>597</v>
      </c>
      <c r="AV71" s="313" t="s">
        <v>597</v>
      </c>
      <c r="AW71" s="313" t="s">
        <v>597</v>
      </c>
      <c r="AX71" s="61" t="s">
        <v>597</v>
      </c>
      <c r="AY71" s="32"/>
      <c r="AZ71" s="32"/>
      <c r="BA71" s="35"/>
      <c r="BB71" s="32"/>
      <c r="BC71" s="32"/>
      <c r="BD71" s="32"/>
      <c r="BE71" s="32"/>
      <c r="BF71" s="32"/>
      <c r="BG71" s="32"/>
      <c r="BH71" s="32"/>
      <c r="BI71" s="32"/>
      <c r="BJ71" s="32"/>
      <c r="BK71" s="32"/>
      <c r="BL71" s="32"/>
      <c r="BM71" s="32"/>
    </row>
    <row r="72" spans="1:65" ht="120" customHeight="1" x14ac:dyDescent="0.25">
      <c r="A72" s="41">
        <v>104</v>
      </c>
      <c r="B72" s="41" t="s">
        <v>584</v>
      </c>
      <c r="C72" s="41">
        <v>11</v>
      </c>
      <c r="D72" s="41" t="s">
        <v>674</v>
      </c>
      <c r="E72" s="41" t="s">
        <v>675</v>
      </c>
      <c r="F72" s="150">
        <v>18325</v>
      </c>
      <c r="G72" s="41" t="s">
        <v>676</v>
      </c>
      <c r="H72" s="41">
        <v>2007</v>
      </c>
      <c r="I72" s="41" t="s">
        <v>677</v>
      </c>
      <c r="J72" s="94">
        <v>52862</v>
      </c>
      <c r="K72" s="41" t="s">
        <v>691</v>
      </c>
      <c r="L72" s="41" t="s">
        <v>678</v>
      </c>
      <c r="M72" s="41" t="s">
        <v>679</v>
      </c>
      <c r="N72" s="41" t="s">
        <v>680</v>
      </c>
      <c r="O72" s="41" t="s">
        <v>681</v>
      </c>
      <c r="P72" s="46" t="s">
        <v>682</v>
      </c>
      <c r="Q72" s="146">
        <f t="shared" si="2"/>
        <v>10</v>
      </c>
      <c r="R72" s="348">
        <v>0</v>
      </c>
      <c r="S72" s="147">
        <v>0</v>
      </c>
      <c r="T72" s="147">
        <v>10</v>
      </c>
      <c r="U72" s="341">
        <f t="shared" si="3"/>
        <v>10</v>
      </c>
      <c r="V72" s="416">
        <v>100</v>
      </c>
      <c r="W72" s="464">
        <v>100</v>
      </c>
      <c r="X72" s="188" t="s">
        <v>683</v>
      </c>
      <c r="Y72" s="14">
        <v>2</v>
      </c>
      <c r="Z72" s="14">
        <v>1</v>
      </c>
      <c r="AA72" s="14">
        <v>3</v>
      </c>
      <c r="AB72" s="14">
        <v>8</v>
      </c>
      <c r="AC72" s="14" t="s">
        <v>684</v>
      </c>
      <c r="AD72" s="285">
        <v>0</v>
      </c>
      <c r="AE72" s="285">
        <v>5</v>
      </c>
      <c r="AF72" s="308">
        <v>100</v>
      </c>
      <c r="AG72" s="309" t="s">
        <v>674</v>
      </c>
      <c r="AH72" s="309" t="s">
        <v>685</v>
      </c>
      <c r="AI72" s="287">
        <v>50</v>
      </c>
      <c r="AJ72" s="310" t="s">
        <v>686</v>
      </c>
      <c r="AK72" s="310" t="s">
        <v>685</v>
      </c>
      <c r="AL72" s="311">
        <v>50</v>
      </c>
      <c r="AM72" s="309" t="s">
        <v>597</v>
      </c>
      <c r="AN72" s="309" t="s">
        <v>597</v>
      </c>
      <c r="AO72" s="312" t="s">
        <v>597</v>
      </c>
      <c r="AP72" s="310" t="s">
        <v>597</v>
      </c>
      <c r="AQ72" s="310" t="s">
        <v>597</v>
      </c>
      <c r="AR72" s="311" t="s">
        <v>597</v>
      </c>
      <c r="AS72" s="309" t="s">
        <v>597</v>
      </c>
      <c r="AT72" s="309" t="s">
        <v>597</v>
      </c>
      <c r="AU72" s="312" t="s">
        <v>597</v>
      </c>
      <c r="AV72" s="313" t="s">
        <v>597</v>
      </c>
      <c r="AW72" s="313" t="s">
        <v>597</v>
      </c>
      <c r="AX72" s="61" t="s">
        <v>597</v>
      </c>
      <c r="AY72" s="32"/>
      <c r="AZ72" s="32"/>
      <c r="BA72" s="35"/>
      <c r="BB72" s="32"/>
      <c r="BC72" s="32"/>
      <c r="BD72" s="32"/>
      <c r="BE72" s="32"/>
      <c r="BF72" s="32"/>
      <c r="BG72" s="32"/>
      <c r="BH72" s="32"/>
      <c r="BI72" s="32"/>
      <c r="BJ72" s="32"/>
      <c r="BK72" s="32"/>
      <c r="BL72" s="32"/>
      <c r="BM72" s="32"/>
    </row>
    <row r="73" spans="1:65" ht="120" customHeight="1" x14ac:dyDescent="0.25">
      <c r="A73" s="41">
        <v>104</v>
      </c>
      <c r="B73" s="41" t="s">
        <v>584</v>
      </c>
      <c r="C73" s="41">
        <v>10</v>
      </c>
      <c r="D73" s="41" t="s">
        <v>632</v>
      </c>
      <c r="E73" s="41" t="s">
        <v>687</v>
      </c>
      <c r="F73" s="150" t="s">
        <v>688</v>
      </c>
      <c r="G73" s="41" t="s">
        <v>689</v>
      </c>
      <c r="H73" s="41">
        <v>2013</v>
      </c>
      <c r="I73" s="14" t="s">
        <v>690</v>
      </c>
      <c r="J73" s="94">
        <v>410607</v>
      </c>
      <c r="K73" s="41" t="s">
        <v>691</v>
      </c>
      <c r="L73" s="14" t="s">
        <v>692</v>
      </c>
      <c r="M73" s="14" t="s">
        <v>693</v>
      </c>
      <c r="N73" s="14" t="s">
        <v>694</v>
      </c>
      <c r="O73" s="14" t="s">
        <v>695</v>
      </c>
      <c r="P73" s="41" t="s">
        <v>696</v>
      </c>
      <c r="Q73" s="146">
        <f t="shared" si="2"/>
        <v>235</v>
      </c>
      <c r="R73" s="348">
        <v>0</v>
      </c>
      <c r="S73" s="146">
        <v>200</v>
      </c>
      <c r="T73" s="146">
        <v>35</v>
      </c>
      <c r="U73" s="341">
        <f t="shared" si="3"/>
        <v>235</v>
      </c>
      <c r="V73" s="416">
        <v>97.666666666666671</v>
      </c>
      <c r="W73" s="464">
        <v>100</v>
      </c>
      <c r="X73" s="188" t="s">
        <v>641</v>
      </c>
      <c r="Y73" s="14">
        <v>3</v>
      </c>
      <c r="Z73" s="14">
        <v>5</v>
      </c>
      <c r="AA73" s="14">
        <v>2</v>
      </c>
      <c r="AB73" s="14">
        <v>44</v>
      </c>
      <c r="AC73" s="14"/>
      <c r="AD73" s="285">
        <v>45</v>
      </c>
      <c r="AE73" s="285">
        <v>5</v>
      </c>
      <c r="AF73" s="308">
        <v>100</v>
      </c>
      <c r="AG73" s="309" t="s">
        <v>697</v>
      </c>
      <c r="AH73" s="309" t="s">
        <v>698</v>
      </c>
      <c r="AI73" s="287">
        <v>85</v>
      </c>
      <c r="AJ73" s="310" t="s">
        <v>699</v>
      </c>
      <c r="AK73" s="310" t="s">
        <v>700</v>
      </c>
      <c r="AL73" s="311">
        <v>0</v>
      </c>
      <c r="AM73" s="309" t="s">
        <v>701</v>
      </c>
      <c r="AN73" s="309" t="s">
        <v>702</v>
      </c>
      <c r="AO73" s="312">
        <v>0</v>
      </c>
      <c r="AP73" s="310" t="s">
        <v>72</v>
      </c>
      <c r="AQ73" s="310" t="s">
        <v>703</v>
      </c>
      <c r="AR73" s="311">
        <v>10</v>
      </c>
      <c r="AS73" s="309" t="s">
        <v>704</v>
      </c>
      <c r="AT73" s="309" t="s">
        <v>705</v>
      </c>
      <c r="AU73" s="312">
        <v>0</v>
      </c>
      <c r="AV73" s="313" t="s">
        <v>706</v>
      </c>
      <c r="AW73" s="313" t="s">
        <v>597</v>
      </c>
      <c r="AX73" s="61">
        <v>5</v>
      </c>
      <c r="AY73" s="32"/>
      <c r="AZ73" s="32"/>
      <c r="BA73" s="35"/>
      <c r="BB73" s="32"/>
      <c r="BC73" s="32"/>
      <c r="BD73" s="32"/>
      <c r="BE73" s="32"/>
      <c r="BF73" s="32"/>
      <c r="BG73" s="32"/>
      <c r="BH73" s="32"/>
      <c r="BI73" s="32"/>
      <c r="BJ73" s="32"/>
      <c r="BK73" s="32"/>
      <c r="BL73" s="32"/>
      <c r="BM73" s="32"/>
    </row>
    <row r="74" spans="1:65" ht="120" customHeight="1" x14ac:dyDescent="0.25">
      <c r="A74" s="41">
        <v>104</v>
      </c>
      <c r="B74" s="41" t="s">
        <v>584</v>
      </c>
      <c r="C74" s="41">
        <v>10</v>
      </c>
      <c r="D74" s="41" t="s">
        <v>632</v>
      </c>
      <c r="E74" s="41" t="s">
        <v>687</v>
      </c>
      <c r="F74" s="150" t="s">
        <v>688</v>
      </c>
      <c r="G74" s="41" t="s">
        <v>707</v>
      </c>
      <c r="H74" s="41">
        <v>2016</v>
      </c>
      <c r="I74" s="14" t="s">
        <v>708</v>
      </c>
      <c r="J74" s="240">
        <v>82670</v>
      </c>
      <c r="K74" s="41" t="s">
        <v>709</v>
      </c>
      <c r="L74" s="14" t="s">
        <v>710</v>
      </c>
      <c r="M74" s="14" t="s">
        <v>711</v>
      </c>
      <c r="N74" s="14" t="s">
        <v>712</v>
      </c>
      <c r="O74" s="14" t="s">
        <v>713</v>
      </c>
      <c r="P74" s="41" t="s">
        <v>714</v>
      </c>
      <c r="Q74" s="146">
        <f t="shared" si="2"/>
        <v>0</v>
      </c>
      <c r="R74" s="348">
        <v>0</v>
      </c>
      <c r="S74" s="146">
        <v>0</v>
      </c>
      <c r="T74" s="146">
        <v>0</v>
      </c>
      <c r="U74" s="341">
        <f t="shared" si="3"/>
        <v>0</v>
      </c>
      <c r="V74" s="416">
        <v>11.25</v>
      </c>
      <c r="W74" s="464">
        <v>100</v>
      </c>
      <c r="X74" s="188" t="s">
        <v>641</v>
      </c>
      <c r="Y74" s="14">
        <v>3</v>
      </c>
      <c r="Z74" s="14">
        <v>5</v>
      </c>
      <c r="AA74" s="14">
        <v>2</v>
      </c>
      <c r="AB74" s="14">
        <v>44</v>
      </c>
      <c r="AC74" s="14"/>
      <c r="AD74" s="285">
        <v>25</v>
      </c>
      <c r="AE74" s="285">
        <v>5</v>
      </c>
      <c r="AF74" s="308">
        <v>10</v>
      </c>
      <c r="AG74" s="309" t="s">
        <v>715</v>
      </c>
      <c r="AH74" s="309" t="s">
        <v>716</v>
      </c>
      <c r="AI74" s="287">
        <v>0</v>
      </c>
      <c r="AJ74" s="310" t="s">
        <v>72</v>
      </c>
      <c r="AK74" s="310" t="s">
        <v>717</v>
      </c>
      <c r="AL74" s="311">
        <v>10</v>
      </c>
      <c r="AM74" s="309" t="s">
        <v>597</v>
      </c>
      <c r="AN74" s="309" t="s">
        <v>597</v>
      </c>
      <c r="AO74" s="312" t="s">
        <v>597</v>
      </c>
      <c r="AP74" s="310" t="s">
        <v>597</v>
      </c>
      <c r="AQ74" s="310" t="s">
        <v>597</v>
      </c>
      <c r="AR74" s="311" t="s">
        <v>597</v>
      </c>
      <c r="AS74" s="309" t="s">
        <v>597</v>
      </c>
      <c r="AT74" s="309" t="s">
        <v>597</v>
      </c>
      <c r="AU74" s="312" t="s">
        <v>597</v>
      </c>
      <c r="AV74" s="313" t="s">
        <v>597</v>
      </c>
      <c r="AW74" s="313" t="s">
        <v>597</v>
      </c>
      <c r="AX74" s="61" t="s">
        <v>597</v>
      </c>
      <c r="AY74" s="32"/>
      <c r="AZ74" s="32"/>
      <c r="BA74" s="35"/>
      <c r="BB74" s="32"/>
      <c r="BC74" s="32"/>
      <c r="BD74" s="32"/>
      <c r="BE74" s="32"/>
      <c r="BF74" s="32"/>
      <c r="BG74" s="32"/>
      <c r="BH74" s="32"/>
      <c r="BI74" s="32"/>
      <c r="BJ74" s="32"/>
      <c r="BK74" s="32"/>
      <c r="BL74" s="32"/>
      <c r="BM74" s="32"/>
    </row>
    <row r="75" spans="1:65" ht="120" customHeight="1" x14ac:dyDescent="0.25">
      <c r="A75" s="36">
        <v>104</v>
      </c>
      <c r="B75" s="41" t="s">
        <v>584</v>
      </c>
      <c r="C75" s="36">
        <v>6</v>
      </c>
      <c r="D75" s="36" t="s">
        <v>585</v>
      </c>
      <c r="E75" s="36" t="s">
        <v>718</v>
      </c>
      <c r="F75" s="144">
        <v>28562</v>
      </c>
      <c r="G75" s="36" t="s">
        <v>719</v>
      </c>
      <c r="H75" s="41">
        <v>2020</v>
      </c>
      <c r="I75" s="36" t="s">
        <v>720</v>
      </c>
      <c r="J75" s="145">
        <v>80619.509999999995</v>
      </c>
      <c r="K75" s="155" t="s">
        <v>306</v>
      </c>
      <c r="L75" s="145" t="s">
        <v>590</v>
      </c>
      <c r="M75" s="36" t="s">
        <v>591</v>
      </c>
      <c r="N75" s="36" t="s">
        <v>721</v>
      </c>
      <c r="O75" s="36" t="s">
        <v>722</v>
      </c>
      <c r="P75" s="36">
        <v>16823</v>
      </c>
      <c r="Q75" s="146">
        <f>U75</f>
        <v>56.18</v>
      </c>
      <c r="R75" s="153">
        <v>2.0699999999999998</v>
      </c>
      <c r="S75" s="147">
        <v>5.5</v>
      </c>
      <c r="T75" s="147">
        <v>48.61</v>
      </c>
      <c r="U75" s="342">
        <f t="shared" ref="U75:U96" si="4">SUM(R75:T75)</f>
        <v>56.18</v>
      </c>
      <c r="V75" s="416">
        <v>0</v>
      </c>
      <c r="W75" s="464">
        <v>100</v>
      </c>
      <c r="X75" s="188" t="s">
        <v>683</v>
      </c>
      <c r="Y75" s="149">
        <v>3</v>
      </c>
      <c r="Z75" s="149">
        <v>11</v>
      </c>
      <c r="AA75" s="149">
        <v>5</v>
      </c>
      <c r="AB75" s="149">
        <v>4</v>
      </c>
      <c r="AC75" s="149">
        <v>92</v>
      </c>
      <c r="AD75" s="307"/>
      <c r="AE75" s="307">
        <v>5</v>
      </c>
      <c r="AF75" s="308">
        <v>0</v>
      </c>
      <c r="AG75" s="309" t="s">
        <v>596</v>
      </c>
      <c r="AH75" s="309" t="s">
        <v>596</v>
      </c>
      <c r="AI75" s="287">
        <v>0</v>
      </c>
      <c r="AJ75" s="310" t="s">
        <v>597</v>
      </c>
      <c r="AK75" s="310" t="s">
        <v>597</v>
      </c>
      <c r="AL75" s="311" t="s">
        <v>597</v>
      </c>
      <c r="AM75" s="309" t="s">
        <v>597</v>
      </c>
      <c r="AN75" s="309" t="s">
        <v>597</v>
      </c>
      <c r="AO75" s="312" t="s">
        <v>597</v>
      </c>
      <c r="AP75" s="310" t="s">
        <v>597</v>
      </c>
      <c r="AQ75" s="310" t="s">
        <v>597</v>
      </c>
      <c r="AR75" s="311" t="s">
        <v>597</v>
      </c>
      <c r="AS75" s="309" t="s">
        <v>597</v>
      </c>
      <c r="AT75" s="309" t="s">
        <v>597</v>
      </c>
      <c r="AU75" s="312" t="s">
        <v>597</v>
      </c>
      <c r="AV75" s="313" t="s">
        <v>597</v>
      </c>
      <c r="AW75" s="313" t="s">
        <v>597</v>
      </c>
      <c r="AX75" s="61" t="s">
        <v>597</v>
      </c>
      <c r="AY75" s="32"/>
      <c r="AZ75" s="32"/>
      <c r="BA75" s="35"/>
      <c r="BB75" s="32"/>
      <c r="BC75" s="32"/>
      <c r="BD75" s="32"/>
      <c r="BE75" s="32"/>
      <c r="BF75" s="32"/>
      <c r="BG75" s="32"/>
      <c r="BH75" s="32"/>
      <c r="BI75" s="32"/>
      <c r="BJ75" s="32"/>
      <c r="BK75" s="32"/>
      <c r="BL75" s="32"/>
      <c r="BM75" s="32"/>
    </row>
    <row r="76" spans="1:65" ht="120" customHeight="1" x14ac:dyDescent="0.25">
      <c r="A76" s="41">
        <v>104</v>
      </c>
      <c r="B76" s="41" t="s">
        <v>584</v>
      </c>
      <c r="C76" s="41">
        <v>10</v>
      </c>
      <c r="D76" s="41" t="s">
        <v>632</v>
      </c>
      <c r="E76" s="41" t="s">
        <v>723</v>
      </c>
      <c r="F76" s="150" t="s">
        <v>724</v>
      </c>
      <c r="G76" s="41" t="s">
        <v>725</v>
      </c>
      <c r="H76" s="41">
        <v>2019</v>
      </c>
      <c r="I76" s="41" t="s">
        <v>726</v>
      </c>
      <c r="J76" s="94">
        <v>482636.82</v>
      </c>
      <c r="K76" s="41" t="s">
        <v>76</v>
      </c>
      <c r="L76" s="94" t="s">
        <v>727</v>
      </c>
      <c r="M76" s="157" t="s">
        <v>591</v>
      </c>
      <c r="N76" s="157" t="s">
        <v>728</v>
      </c>
      <c r="O76" s="157" t="s">
        <v>729</v>
      </c>
      <c r="P76" s="41" t="s">
        <v>730</v>
      </c>
      <c r="Q76" s="146">
        <v>40.97</v>
      </c>
      <c r="R76" s="348">
        <v>40.97</v>
      </c>
      <c r="S76" s="147">
        <v>20</v>
      </c>
      <c r="T76" s="147">
        <v>40</v>
      </c>
      <c r="U76" s="341">
        <f t="shared" si="4"/>
        <v>100.97</v>
      </c>
      <c r="V76" s="416">
        <v>78.333333333333329</v>
      </c>
      <c r="W76" s="464">
        <v>100</v>
      </c>
      <c r="X76" s="188" t="s">
        <v>731</v>
      </c>
      <c r="Y76" s="14">
        <v>3</v>
      </c>
      <c r="Z76" s="14">
        <v>1</v>
      </c>
      <c r="AA76" s="14">
        <v>2</v>
      </c>
      <c r="AB76" s="14">
        <v>44</v>
      </c>
      <c r="AC76" s="14" t="s">
        <v>732</v>
      </c>
      <c r="AD76" s="285">
        <v>40</v>
      </c>
      <c r="AE76" s="285">
        <v>5</v>
      </c>
      <c r="AF76" s="308">
        <v>70</v>
      </c>
      <c r="AG76" s="309" t="s">
        <v>632</v>
      </c>
      <c r="AH76" s="309" t="s">
        <v>733</v>
      </c>
      <c r="AI76" s="287">
        <v>30</v>
      </c>
      <c r="AJ76" s="310" t="s">
        <v>734</v>
      </c>
      <c r="AK76" s="310" t="s">
        <v>735</v>
      </c>
      <c r="AL76" s="311">
        <v>40</v>
      </c>
      <c r="AM76" s="309" t="s">
        <v>597</v>
      </c>
      <c r="AN76" s="309" t="s">
        <v>597</v>
      </c>
      <c r="AO76" s="312" t="s">
        <v>597</v>
      </c>
      <c r="AP76" s="310" t="s">
        <v>597</v>
      </c>
      <c r="AQ76" s="310" t="s">
        <v>597</v>
      </c>
      <c r="AR76" s="311" t="s">
        <v>597</v>
      </c>
      <c r="AS76" s="309" t="s">
        <v>597</v>
      </c>
      <c r="AT76" s="309" t="s">
        <v>597</v>
      </c>
      <c r="AU76" s="312" t="s">
        <v>597</v>
      </c>
      <c r="AV76" s="313" t="s">
        <v>597</v>
      </c>
      <c r="AW76" s="313" t="s">
        <v>597</v>
      </c>
      <c r="AX76" s="61" t="s">
        <v>597</v>
      </c>
      <c r="AY76" s="32"/>
      <c r="AZ76" s="32"/>
      <c r="BA76" s="35"/>
      <c r="BB76" s="32"/>
      <c r="BC76" s="32"/>
      <c r="BD76" s="32"/>
      <c r="BE76" s="32"/>
      <c r="BF76" s="32"/>
      <c r="BG76" s="32"/>
      <c r="BH76" s="32"/>
      <c r="BI76" s="32"/>
      <c r="BJ76" s="32"/>
      <c r="BK76" s="32"/>
      <c r="BL76" s="32"/>
      <c r="BM76" s="32"/>
    </row>
    <row r="77" spans="1:65" ht="120" customHeight="1" x14ac:dyDescent="0.25">
      <c r="A77" s="41">
        <v>104</v>
      </c>
      <c r="B77" s="41" t="s">
        <v>584</v>
      </c>
      <c r="C77" s="41">
        <v>10</v>
      </c>
      <c r="D77" s="41" t="s">
        <v>632</v>
      </c>
      <c r="E77" s="41" t="s">
        <v>736</v>
      </c>
      <c r="F77" s="150">
        <v>27920</v>
      </c>
      <c r="G77" s="41" t="s">
        <v>737</v>
      </c>
      <c r="H77" s="41">
        <v>2008</v>
      </c>
      <c r="I77" s="41" t="s">
        <v>738</v>
      </c>
      <c r="J77" s="94">
        <v>85458</v>
      </c>
      <c r="K77" s="41" t="s">
        <v>691</v>
      </c>
      <c r="L77" s="41" t="s">
        <v>636</v>
      </c>
      <c r="M77" s="41" t="s">
        <v>637</v>
      </c>
      <c r="N77" s="41" t="s">
        <v>739</v>
      </c>
      <c r="O77" s="41" t="s">
        <v>740</v>
      </c>
      <c r="P77" s="41" t="s">
        <v>741</v>
      </c>
      <c r="Q77" s="146">
        <f t="shared" ref="Q77:Q96" si="5">U77</f>
        <v>7.88</v>
      </c>
      <c r="R77" s="348">
        <v>0</v>
      </c>
      <c r="S77" s="147">
        <v>1.88</v>
      </c>
      <c r="T77" s="147">
        <v>6</v>
      </c>
      <c r="U77" s="341">
        <f t="shared" si="4"/>
        <v>7.88</v>
      </c>
      <c r="V77" s="416">
        <v>63.916666666666664</v>
      </c>
      <c r="W77" s="464">
        <v>100</v>
      </c>
      <c r="X77" s="188" t="s">
        <v>742</v>
      </c>
      <c r="Y77" s="14">
        <v>1</v>
      </c>
      <c r="Z77" s="14">
        <v>1</v>
      </c>
      <c r="AA77" s="14">
        <v>7</v>
      </c>
      <c r="AB77" s="14">
        <v>60</v>
      </c>
      <c r="AC77" s="14"/>
      <c r="AD77" s="285">
        <v>0</v>
      </c>
      <c r="AE77" s="285">
        <v>5</v>
      </c>
      <c r="AF77" s="308">
        <v>54</v>
      </c>
      <c r="AG77" s="309" t="s">
        <v>632</v>
      </c>
      <c r="AH77" s="309" t="s">
        <v>743</v>
      </c>
      <c r="AI77" s="287">
        <v>26</v>
      </c>
      <c r="AJ77" s="310" t="s">
        <v>744</v>
      </c>
      <c r="AK77" s="310" t="s">
        <v>745</v>
      </c>
      <c r="AL77" s="311">
        <v>6</v>
      </c>
      <c r="AM77" s="309" t="s">
        <v>746</v>
      </c>
      <c r="AN77" s="309" t="s">
        <v>597</v>
      </c>
      <c r="AO77" s="312">
        <v>10</v>
      </c>
      <c r="AP77" s="310" t="s">
        <v>747</v>
      </c>
      <c r="AQ77" s="310" t="s">
        <v>748</v>
      </c>
      <c r="AR77" s="311">
        <v>8</v>
      </c>
      <c r="AS77" s="309" t="s">
        <v>749</v>
      </c>
      <c r="AT77" s="309" t="s">
        <v>750</v>
      </c>
      <c r="AU77" s="312">
        <v>2</v>
      </c>
      <c r="AV77" s="313" t="s">
        <v>751</v>
      </c>
      <c r="AW77" s="313" t="s">
        <v>752</v>
      </c>
      <c r="AX77" s="61">
        <v>2</v>
      </c>
      <c r="AY77" s="32"/>
      <c r="AZ77" s="32"/>
      <c r="BA77" s="35"/>
      <c r="BB77" s="32"/>
      <c r="BC77" s="32"/>
      <c r="BD77" s="32"/>
      <c r="BE77" s="32"/>
      <c r="BF77" s="32"/>
      <c r="BG77" s="32"/>
      <c r="BH77" s="32"/>
      <c r="BI77" s="32"/>
      <c r="BJ77" s="32"/>
      <c r="BK77" s="32"/>
      <c r="BL77" s="32"/>
      <c r="BM77" s="32"/>
    </row>
    <row r="78" spans="1:65" ht="120" customHeight="1" x14ac:dyDescent="0.25">
      <c r="A78" s="41">
        <v>104</v>
      </c>
      <c r="B78" s="41" t="s">
        <v>584</v>
      </c>
      <c r="C78" s="41">
        <v>11</v>
      </c>
      <c r="D78" s="41" t="s">
        <v>674</v>
      </c>
      <c r="E78" s="41" t="s">
        <v>753</v>
      </c>
      <c r="F78" s="150">
        <v>55663</v>
      </c>
      <c r="G78" s="41" t="s">
        <v>754</v>
      </c>
      <c r="H78" s="41">
        <v>2007</v>
      </c>
      <c r="I78" s="94" t="s">
        <v>755</v>
      </c>
      <c r="J78" s="94">
        <v>39332</v>
      </c>
      <c r="K78" s="156" t="s">
        <v>109</v>
      </c>
      <c r="L78" s="94" t="s">
        <v>756</v>
      </c>
      <c r="M78" s="41" t="s">
        <v>757</v>
      </c>
      <c r="N78" s="41" t="s">
        <v>758</v>
      </c>
      <c r="O78" s="41" t="s">
        <v>759</v>
      </c>
      <c r="P78" s="41" t="s">
        <v>760</v>
      </c>
      <c r="Q78" s="146">
        <f t="shared" si="5"/>
        <v>14.7694117647059</v>
      </c>
      <c r="R78" s="350">
        <v>0</v>
      </c>
      <c r="S78" s="158">
        <v>0</v>
      </c>
      <c r="T78" s="158">
        <v>14.7694117647059</v>
      </c>
      <c r="U78" s="343">
        <f t="shared" si="4"/>
        <v>14.7694117647059</v>
      </c>
      <c r="V78" s="416">
        <v>36.333333333333336</v>
      </c>
      <c r="W78" s="464">
        <v>100</v>
      </c>
      <c r="X78" s="188" t="s">
        <v>761</v>
      </c>
      <c r="Y78" s="14">
        <v>4</v>
      </c>
      <c r="Z78" s="14">
        <v>6</v>
      </c>
      <c r="AA78" s="14">
        <v>2</v>
      </c>
      <c r="AB78" s="14">
        <v>35</v>
      </c>
      <c r="AC78" s="14">
        <v>80</v>
      </c>
      <c r="AD78" s="285">
        <v>0</v>
      </c>
      <c r="AE78" s="285">
        <v>5</v>
      </c>
      <c r="AF78" s="308">
        <v>15</v>
      </c>
      <c r="AG78" s="309" t="s">
        <v>598</v>
      </c>
      <c r="AH78" s="309" t="s">
        <v>613</v>
      </c>
      <c r="AI78" s="287">
        <v>13</v>
      </c>
      <c r="AJ78" s="310" t="s">
        <v>674</v>
      </c>
      <c r="AK78" s="310" t="s">
        <v>762</v>
      </c>
      <c r="AL78" s="311">
        <v>1</v>
      </c>
      <c r="AM78" s="309" t="s">
        <v>763</v>
      </c>
      <c r="AN78" s="309" t="s">
        <v>764</v>
      </c>
      <c r="AO78" s="312">
        <v>0</v>
      </c>
      <c r="AP78" s="310" t="s">
        <v>765</v>
      </c>
      <c r="AQ78" s="310" t="s">
        <v>766</v>
      </c>
      <c r="AR78" s="311">
        <v>1</v>
      </c>
      <c r="AS78" s="309" t="s">
        <v>597</v>
      </c>
      <c r="AT78" s="309" t="s">
        <v>597</v>
      </c>
      <c r="AU78" s="312" t="s">
        <v>597</v>
      </c>
      <c r="AV78" s="313" t="s">
        <v>597</v>
      </c>
      <c r="AW78" s="313" t="s">
        <v>597</v>
      </c>
      <c r="AX78" s="61" t="s">
        <v>597</v>
      </c>
      <c r="AY78" s="32"/>
      <c r="AZ78" s="32"/>
      <c r="BA78" s="35"/>
      <c r="BB78" s="32"/>
      <c r="BC78" s="32"/>
      <c r="BD78" s="32"/>
      <c r="BE78" s="32"/>
      <c r="BF78" s="32"/>
      <c r="BG78" s="32"/>
      <c r="BH78" s="32"/>
      <c r="BI78" s="32"/>
      <c r="BJ78" s="32"/>
      <c r="BK78" s="32"/>
      <c r="BL78" s="32"/>
      <c r="BM78" s="32"/>
    </row>
    <row r="79" spans="1:65" ht="120" customHeight="1" x14ac:dyDescent="0.25">
      <c r="A79" s="41">
        <v>104</v>
      </c>
      <c r="B79" s="41" t="s">
        <v>584</v>
      </c>
      <c r="C79" s="41">
        <v>11</v>
      </c>
      <c r="D79" s="41" t="s">
        <v>674</v>
      </c>
      <c r="E79" s="41" t="s">
        <v>767</v>
      </c>
      <c r="F79" s="150">
        <v>35382</v>
      </c>
      <c r="G79" s="41" t="s">
        <v>768</v>
      </c>
      <c r="H79" s="41">
        <v>2021</v>
      </c>
      <c r="I79" s="94" t="s">
        <v>769</v>
      </c>
      <c r="J79" s="94">
        <v>1921259.68</v>
      </c>
      <c r="K79" s="156" t="s">
        <v>770</v>
      </c>
      <c r="L79" s="94" t="s">
        <v>771</v>
      </c>
      <c r="M79" s="41" t="s">
        <v>772</v>
      </c>
      <c r="N79" s="41" t="s">
        <v>773</v>
      </c>
      <c r="O79" s="41" t="s">
        <v>774</v>
      </c>
      <c r="P79" s="41" t="s">
        <v>775</v>
      </c>
      <c r="Q79" s="146">
        <f t="shared" si="5"/>
        <v>159.41999999999999</v>
      </c>
      <c r="R79" s="350">
        <v>113.98</v>
      </c>
      <c r="S79" s="158">
        <v>22.9</v>
      </c>
      <c r="T79" s="158">
        <v>22.54</v>
      </c>
      <c r="U79" s="343">
        <f t="shared" si="4"/>
        <v>159.41999999999999</v>
      </c>
      <c r="V79" s="416">
        <v>100</v>
      </c>
      <c r="W79" s="464">
        <v>100</v>
      </c>
      <c r="X79" s="188" t="s">
        <v>776</v>
      </c>
      <c r="Y79" s="14">
        <v>3</v>
      </c>
      <c r="Z79" s="14">
        <v>5</v>
      </c>
      <c r="AA79" s="14">
        <v>3</v>
      </c>
      <c r="AB79" s="14">
        <v>66</v>
      </c>
      <c r="AC79" s="14" t="s">
        <v>777</v>
      </c>
      <c r="AD79" s="285">
        <v>22.54</v>
      </c>
      <c r="AE79" s="285">
        <v>5</v>
      </c>
      <c r="AF79" s="308">
        <v>100</v>
      </c>
      <c r="AG79" s="309" t="s">
        <v>674</v>
      </c>
      <c r="AH79" s="309" t="s">
        <v>762</v>
      </c>
      <c r="AI79" s="287">
        <v>75</v>
      </c>
      <c r="AJ79" s="310" t="s">
        <v>598</v>
      </c>
      <c r="AK79" s="310" t="s">
        <v>613</v>
      </c>
      <c r="AL79" s="311">
        <v>10</v>
      </c>
      <c r="AM79" s="309" t="s">
        <v>778</v>
      </c>
      <c r="AN79" s="309" t="s">
        <v>779</v>
      </c>
      <c r="AO79" s="312">
        <v>0</v>
      </c>
      <c r="AP79" s="310" t="s">
        <v>780</v>
      </c>
      <c r="AQ79" s="310" t="s">
        <v>781</v>
      </c>
      <c r="AR79" s="311">
        <v>10</v>
      </c>
      <c r="AS79" s="309" t="s">
        <v>782</v>
      </c>
      <c r="AT79" s="309" t="s">
        <v>783</v>
      </c>
      <c r="AU79" s="312">
        <v>5</v>
      </c>
      <c r="AV79" s="313" t="s">
        <v>597</v>
      </c>
      <c r="AW79" s="313" t="s">
        <v>597</v>
      </c>
      <c r="AX79" s="61" t="s">
        <v>597</v>
      </c>
      <c r="AY79" s="32"/>
      <c r="AZ79" s="32"/>
      <c r="BA79" s="35"/>
      <c r="BB79" s="32"/>
      <c r="BC79" s="32"/>
      <c r="BD79" s="32"/>
      <c r="BE79" s="32"/>
      <c r="BF79" s="32"/>
      <c r="BG79" s="32"/>
      <c r="BH79" s="32"/>
      <c r="BI79" s="32"/>
      <c r="BJ79" s="32"/>
      <c r="BK79" s="32"/>
      <c r="BL79" s="32"/>
      <c r="BM79" s="32"/>
    </row>
    <row r="80" spans="1:65" ht="120" customHeight="1" x14ac:dyDescent="0.25">
      <c r="A80" s="46">
        <v>104</v>
      </c>
      <c r="B80" s="41" t="s">
        <v>584</v>
      </c>
      <c r="C80" s="46">
        <v>7</v>
      </c>
      <c r="D80" s="46" t="s">
        <v>751</v>
      </c>
      <c r="E80" s="41" t="s">
        <v>784</v>
      </c>
      <c r="F80" s="150" t="s">
        <v>785</v>
      </c>
      <c r="G80" s="41" t="s">
        <v>786</v>
      </c>
      <c r="H80" s="41">
        <v>2021</v>
      </c>
      <c r="I80" s="41" t="s">
        <v>787</v>
      </c>
      <c r="J80" s="240">
        <v>63374</v>
      </c>
      <c r="K80" s="41" t="s">
        <v>788</v>
      </c>
      <c r="L80" s="94" t="s">
        <v>789</v>
      </c>
      <c r="M80" s="41" t="s">
        <v>790</v>
      </c>
      <c r="N80" s="41" t="s">
        <v>791</v>
      </c>
      <c r="O80" s="41" t="s">
        <v>792</v>
      </c>
      <c r="P80" s="46">
        <v>17531</v>
      </c>
      <c r="Q80" s="146">
        <v>34.19</v>
      </c>
      <c r="R80" s="349">
        <v>3.07</v>
      </c>
      <c r="S80" s="146">
        <v>5.88</v>
      </c>
      <c r="T80" s="147">
        <v>25</v>
      </c>
      <c r="U80" s="341">
        <v>34.19</v>
      </c>
      <c r="V80" s="416">
        <v>90</v>
      </c>
      <c r="W80" s="464">
        <v>90</v>
      </c>
      <c r="X80" s="188" t="s">
        <v>776</v>
      </c>
      <c r="Y80" s="159">
        <v>3</v>
      </c>
      <c r="Z80" s="160">
        <v>7</v>
      </c>
      <c r="AA80" s="160">
        <v>2</v>
      </c>
      <c r="AB80" s="161">
        <v>4</v>
      </c>
      <c r="AC80" s="37" t="s">
        <v>793</v>
      </c>
      <c r="AD80" s="285">
        <v>15.5</v>
      </c>
      <c r="AE80" s="285">
        <v>5</v>
      </c>
      <c r="AF80" s="308">
        <v>90</v>
      </c>
      <c r="AG80" s="309" t="s">
        <v>744</v>
      </c>
      <c r="AH80" s="309" t="s">
        <v>597</v>
      </c>
      <c r="AI80" s="287">
        <v>90</v>
      </c>
      <c r="AJ80" s="310" t="s">
        <v>597</v>
      </c>
      <c r="AK80" s="310" t="s">
        <v>597</v>
      </c>
      <c r="AL80" s="311" t="s">
        <v>597</v>
      </c>
      <c r="AM80" s="309" t="s">
        <v>597</v>
      </c>
      <c r="AN80" s="309" t="s">
        <v>597</v>
      </c>
      <c r="AO80" s="312" t="s">
        <v>597</v>
      </c>
      <c r="AP80" s="310" t="s">
        <v>597</v>
      </c>
      <c r="AQ80" s="310" t="s">
        <v>597</v>
      </c>
      <c r="AR80" s="311" t="s">
        <v>597</v>
      </c>
      <c r="AS80" s="309" t="s">
        <v>597</v>
      </c>
      <c r="AT80" s="309" t="s">
        <v>597</v>
      </c>
      <c r="AU80" s="312" t="s">
        <v>597</v>
      </c>
      <c r="AV80" s="313" t="s">
        <v>597</v>
      </c>
      <c r="AW80" s="313" t="s">
        <v>597</v>
      </c>
      <c r="AX80" s="61" t="s">
        <v>597</v>
      </c>
      <c r="AY80" s="32"/>
      <c r="AZ80" s="32"/>
      <c r="BA80" s="35"/>
      <c r="BB80" s="32"/>
      <c r="BC80" s="32"/>
      <c r="BD80" s="32"/>
      <c r="BE80" s="32"/>
      <c r="BF80" s="32"/>
      <c r="BG80" s="32"/>
      <c r="BH80" s="32"/>
      <c r="BI80" s="32"/>
      <c r="BJ80" s="32"/>
      <c r="BK80" s="32"/>
      <c r="BL80" s="32"/>
      <c r="BM80" s="32"/>
    </row>
    <row r="81" spans="1:65" ht="120" customHeight="1" x14ac:dyDescent="0.25">
      <c r="A81" s="155">
        <v>104</v>
      </c>
      <c r="B81" s="41" t="s">
        <v>584</v>
      </c>
      <c r="C81" s="36">
        <v>6</v>
      </c>
      <c r="D81" s="36" t="s">
        <v>585</v>
      </c>
      <c r="E81" s="36" t="s">
        <v>627</v>
      </c>
      <c r="F81" s="144">
        <v>24445</v>
      </c>
      <c r="G81" s="36" t="s">
        <v>794</v>
      </c>
      <c r="H81" s="41">
        <v>2011</v>
      </c>
      <c r="I81" s="36" t="s">
        <v>795</v>
      </c>
      <c r="J81" s="145">
        <v>209339</v>
      </c>
      <c r="K81" s="155" t="s">
        <v>87</v>
      </c>
      <c r="L81" s="145" t="s">
        <v>590</v>
      </c>
      <c r="M81" s="36" t="s">
        <v>591</v>
      </c>
      <c r="N81" s="36" t="s">
        <v>796</v>
      </c>
      <c r="O81" s="36" t="s">
        <v>797</v>
      </c>
      <c r="P81" s="36" t="s">
        <v>798</v>
      </c>
      <c r="Q81" s="146">
        <f t="shared" si="5"/>
        <v>51.36</v>
      </c>
      <c r="R81" s="348">
        <v>0</v>
      </c>
      <c r="S81" s="147">
        <v>2.75</v>
      </c>
      <c r="T81" s="147">
        <v>48.61</v>
      </c>
      <c r="U81" s="341">
        <f t="shared" si="4"/>
        <v>51.36</v>
      </c>
      <c r="V81" s="416">
        <v>31.25</v>
      </c>
      <c r="W81" s="464">
        <v>100</v>
      </c>
      <c r="X81" s="188" t="s">
        <v>595</v>
      </c>
      <c r="Y81" s="149">
        <v>3</v>
      </c>
      <c r="Z81" s="149">
        <v>11</v>
      </c>
      <c r="AA81" s="149">
        <v>5</v>
      </c>
      <c r="AB81" s="149">
        <v>4</v>
      </c>
      <c r="AC81" s="149">
        <v>95</v>
      </c>
      <c r="AD81" s="307">
        <v>0</v>
      </c>
      <c r="AE81" s="307">
        <v>5</v>
      </c>
      <c r="AF81" s="308">
        <v>0</v>
      </c>
      <c r="AG81" s="309" t="s">
        <v>596</v>
      </c>
      <c r="AH81" s="309" t="s">
        <v>596</v>
      </c>
      <c r="AI81" s="287">
        <v>0</v>
      </c>
      <c r="AJ81" s="310" t="s">
        <v>597</v>
      </c>
      <c r="AK81" s="310" t="s">
        <v>597</v>
      </c>
      <c r="AL81" s="311" t="s">
        <v>597</v>
      </c>
      <c r="AM81" s="309" t="s">
        <v>597</v>
      </c>
      <c r="AN81" s="309" t="s">
        <v>597</v>
      </c>
      <c r="AO81" s="312" t="s">
        <v>597</v>
      </c>
      <c r="AP81" s="310" t="s">
        <v>597</v>
      </c>
      <c r="AQ81" s="310" t="s">
        <v>597</v>
      </c>
      <c r="AR81" s="311" t="s">
        <v>597</v>
      </c>
      <c r="AS81" s="309" t="s">
        <v>597</v>
      </c>
      <c r="AT81" s="309" t="s">
        <v>597</v>
      </c>
      <c r="AU81" s="312" t="s">
        <v>597</v>
      </c>
      <c r="AV81" s="313" t="s">
        <v>597</v>
      </c>
      <c r="AW81" s="313" t="s">
        <v>597</v>
      </c>
      <c r="AX81" s="61" t="s">
        <v>597</v>
      </c>
      <c r="AY81" s="32"/>
      <c r="AZ81" s="32"/>
      <c r="BA81" s="35"/>
      <c r="BB81" s="32"/>
      <c r="BC81" s="32"/>
      <c r="BD81" s="32"/>
      <c r="BE81" s="32"/>
      <c r="BF81" s="32"/>
      <c r="BG81" s="32"/>
      <c r="BH81" s="32"/>
      <c r="BI81" s="32"/>
      <c r="BJ81" s="32"/>
      <c r="BK81" s="32"/>
      <c r="BL81" s="32"/>
      <c r="BM81" s="32"/>
    </row>
    <row r="82" spans="1:65" ht="120" customHeight="1" x14ac:dyDescent="0.25">
      <c r="A82" s="14">
        <v>104</v>
      </c>
      <c r="B82" s="41" t="s">
        <v>584</v>
      </c>
      <c r="C82" s="14">
        <v>13</v>
      </c>
      <c r="D82" s="41" t="s">
        <v>799</v>
      </c>
      <c r="E82" s="41" t="s">
        <v>800</v>
      </c>
      <c r="F82" s="67">
        <v>25446</v>
      </c>
      <c r="G82" s="14" t="s">
        <v>801</v>
      </c>
      <c r="H82" s="41">
        <v>2020</v>
      </c>
      <c r="I82" s="14" t="s">
        <v>801</v>
      </c>
      <c r="J82" s="94">
        <v>71859.539999999994</v>
      </c>
      <c r="K82" s="41" t="s">
        <v>691</v>
      </c>
      <c r="L82" s="41" t="s">
        <v>802</v>
      </c>
      <c r="M82" s="41" t="s">
        <v>803</v>
      </c>
      <c r="N82" s="14" t="s">
        <v>804</v>
      </c>
      <c r="O82" s="14" t="s">
        <v>805</v>
      </c>
      <c r="P82" s="14" t="s">
        <v>806</v>
      </c>
      <c r="Q82" s="146">
        <f t="shared" si="5"/>
        <v>26.45</v>
      </c>
      <c r="R82" s="348">
        <v>8.4499999999999993</v>
      </c>
      <c r="S82" s="162">
        <v>3</v>
      </c>
      <c r="T82" s="162">
        <v>15</v>
      </c>
      <c r="U82" s="341">
        <f t="shared" si="4"/>
        <v>26.45</v>
      </c>
      <c r="V82" s="416">
        <v>100</v>
      </c>
      <c r="W82" s="464">
        <v>100</v>
      </c>
      <c r="X82" s="188" t="s">
        <v>807</v>
      </c>
      <c r="Y82" s="14">
        <v>3</v>
      </c>
      <c r="Z82" s="14">
        <v>11</v>
      </c>
      <c r="AA82" s="14">
        <v>5</v>
      </c>
      <c r="AB82" s="163">
        <v>66</v>
      </c>
      <c r="AC82" s="14"/>
      <c r="AD82" s="285">
        <v>15</v>
      </c>
      <c r="AE82" s="285">
        <v>5</v>
      </c>
      <c r="AF82" s="308">
        <v>100</v>
      </c>
      <c r="AG82" s="309" t="s">
        <v>799</v>
      </c>
      <c r="AH82" s="309" t="s">
        <v>808</v>
      </c>
      <c r="AI82" s="287">
        <v>100</v>
      </c>
      <c r="AJ82" s="310" t="s">
        <v>597</v>
      </c>
      <c r="AK82" s="310" t="s">
        <v>597</v>
      </c>
      <c r="AL82" s="311" t="s">
        <v>597</v>
      </c>
      <c r="AM82" s="309" t="s">
        <v>597</v>
      </c>
      <c r="AN82" s="309" t="s">
        <v>597</v>
      </c>
      <c r="AO82" s="312" t="s">
        <v>597</v>
      </c>
      <c r="AP82" s="310" t="s">
        <v>597</v>
      </c>
      <c r="AQ82" s="310" t="s">
        <v>597</v>
      </c>
      <c r="AR82" s="311" t="s">
        <v>597</v>
      </c>
      <c r="AS82" s="309" t="s">
        <v>597</v>
      </c>
      <c r="AT82" s="309" t="s">
        <v>597</v>
      </c>
      <c r="AU82" s="312" t="s">
        <v>597</v>
      </c>
      <c r="AV82" s="313" t="s">
        <v>597</v>
      </c>
      <c r="AW82" s="313" t="s">
        <v>597</v>
      </c>
      <c r="AX82" s="61" t="s">
        <v>597</v>
      </c>
      <c r="AY82" s="32"/>
      <c r="AZ82" s="32"/>
      <c r="BA82" s="35"/>
      <c r="BB82" s="32"/>
      <c r="BC82" s="32"/>
      <c r="BD82" s="32"/>
      <c r="BE82" s="32"/>
      <c r="BF82" s="32"/>
      <c r="BG82" s="32"/>
      <c r="BH82" s="32"/>
      <c r="BI82" s="32"/>
      <c r="BJ82" s="32"/>
      <c r="BK82" s="32"/>
      <c r="BL82" s="32"/>
      <c r="BM82" s="32"/>
    </row>
    <row r="83" spans="1:65" ht="120" customHeight="1" x14ac:dyDescent="0.25">
      <c r="A83" s="14">
        <v>104</v>
      </c>
      <c r="B83" s="41" t="s">
        <v>584</v>
      </c>
      <c r="C83" s="14">
        <v>13</v>
      </c>
      <c r="D83" s="41" t="s">
        <v>799</v>
      </c>
      <c r="E83" s="41" t="s">
        <v>800</v>
      </c>
      <c r="F83" s="67">
        <v>25446</v>
      </c>
      <c r="G83" s="41" t="s">
        <v>809</v>
      </c>
      <c r="H83" s="41">
        <v>2020</v>
      </c>
      <c r="I83" s="14" t="s">
        <v>810</v>
      </c>
      <c r="J83" s="94">
        <v>62835.68</v>
      </c>
      <c r="K83" s="41" t="s">
        <v>691</v>
      </c>
      <c r="L83" s="41" t="s">
        <v>802</v>
      </c>
      <c r="M83" s="41" t="s">
        <v>803</v>
      </c>
      <c r="N83" s="14" t="s">
        <v>811</v>
      </c>
      <c r="O83" s="14" t="s">
        <v>812</v>
      </c>
      <c r="P83" s="14" t="s">
        <v>813</v>
      </c>
      <c r="Q83" s="146">
        <f t="shared" si="5"/>
        <v>7.39</v>
      </c>
      <c r="R83" s="348">
        <v>7.39</v>
      </c>
      <c r="S83" s="162">
        <v>0</v>
      </c>
      <c r="T83" s="162">
        <v>0</v>
      </c>
      <c r="U83" s="341">
        <f t="shared" si="4"/>
        <v>7.39</v>
      </c>
      <c r="V83" s="416">
        <v>100</v>
      </c>
      <c r="W83" s="464">
        <v>100</v>
      </c>
      <c r="X83" s="188" t="s">
        <v>807</v>
      </c>
      <c r="Y83" s="14">
        <v>1</v>
      </c>
      <c r="Z83" s="14">
        <v>7</v>
      </c>
      <c r="AA83" s="14">
        <v>6</v>
      </c>
      <c r="AB83" s="163">
        <v>44</v>
      </c>
      <c r="AC83" s="14"/>
      <c r="AD83" s="285">
        <v>15</v>
      </c>
      <c r="AE83" s="285">
        <v>5</v>
      </c>
      <c r="AF83" s="308">
        <v>100</v>
      </c>
      <c r="AG83" s="309" t="s">
        <v>799</v>
      </c>
      <c r="AH83" s="309" t="s">
        <v>808</v>
      </c>
      <c r="AI83" s="287">
        <v>100</v>
      </c>
      <c r="AJ83" s="310" t="s">
        <v>597</v>
      </c>
      <c r="AK83" s="310" t="s">
        <v>597</v>
      </c>
      <c r="AL83" s="311" t="s">
        <v>597</v>
      </c>
      <c r="AM83" s="309" t="s">
        <v>597</v>
      </c>
      <c r="AN83" s="309" t="s">
        <v>597</v>
      </c>
      <c r="AO83" s="312" t="s">
        <v>597</v>
      </c>
      <c r="AP83" s="310" t="s">
        <v>597</v>
      </c>
      <c r="AQ83" s="310" t="s">
        <v>597</v>
      </c>
      <c r="AR83" s="311" t="s">
        <v>597</v>
      </c>
      <c r="AS83" s="309" t="s">
        <v>597</v>
      </c>
      <c r="AT83" s="309" t="s">
        <v>597</v>
      </c>
      <c r="AU83" s="312" t="s">
        <v>597</v>
      </c>
      <c r="AV83" s="313" t="s">
        <v>597</v>
      </c>
      <c r="AW83" s="313" t="s">
        <v>597</v>
      </c>
      <c r="AX83" s="61" t="s">
        <v>597</v>
      </c>
      <c r="AY83" s="32"/>
      <c r="AZ83" s="32"/>
      <c r="BA83" s="35"/>
      <c r="BB83" s="32"/>
      <c r="BC83" s="32"/>
      <c r="BD83" s="32"/>
      <c r="BE83" s="32"/>
      <c r="BF83" s="32"/>
      <c r="BG83" s="32"/>
      <c r="BH83" s="32"/>
      <c r="BI83" s="32"/>
      <c r="BJ83" s="32"/>
      <c r="BK83" s="32"/>
      <c r="BL83" s="32"/>
      <c r="BM83" s="32"/>
    </row>
    <row r="84" spans="1:65" ht="120" customHeight="1" x14ac:dyDescent="0.25">
      <c r="A84" s="14">
        <v>104</v>
      </c>
      <c r="B84" s="41" t="s">
        <v>584</v>
      </c>
      <c r="C84" s="14">
        <v>13</v>
      </c>
      <c r="D84" s="41" t="s">
        <v>799</v>
      </c>
      <c r="E84" s="41" t="s">
        <v>800</v>
      </c>
      <c r="F84" s="67">
        <v>25446</v>
      </c>
      <c r="G84" s="41" t="s">
        <v>814</v>
      </c>
      <c r="H84" s="41">
        <v>2016</v>
      </c>
      <c r="I84" s="14" t="s">
        <v>815</v>
      </c>
      <c r="J84" s="94">
        <f>47389+11873</f>
        <v>59262</v>
      </c>
      <c r="K84" s="41" t="s">
        <v>691</v>
      </c>
      <c r="L84" s="41" t="s">
        <v>802</v>
      </c>
      <c r="M84" s="41" t="s">
        <v>803</v>
      </c>
      <c r="N84" s="41" t="s">
        <v>816</v>
      </c>
      <c r="O84" s="14" t="s">
        <v>817</v>
      </c>
      <c r="P84" s="14" t="s">
        <v>818</v>
      </c>
      <c r="Q84" s="146">
        <f t="shared" si="5"/>
        <v>0</v>
      </c>
      <c r="R84" s="348">
        <v>0</v>
      </c>
      <c r="S84" s="162">
        <v>0</v>
      </c>
      <c r="T84" s="162">
        <v>0</v>
      </c>
      <c r="U84" s="341">
        <f t="shared" si="4"/>
        <v>0</v>
      </c>
      <c r="V84" s="416">
        <v>100</v>
      </c>
      <c r="W84" s="464">
        <v>100</v>
      </c>
      <c r="X84" s="188" t="s">
        <v>807</v>
      </c>
      <c r="Y84" s="14">
        <v>3</v>
      </c>
      <c r="Z84" s="14">
        <v>11</v>
      </c>
      <c r="AA84" s="14">
        <v>5</v>
      </c>
      <c r="AB84" s="163">
        <v>66</v>
      </c>
      <c r="AC84" s="14"/>
      <c r="AD84" s="285">
        <v>15</v>
      </c>
      <c r="AE84" s="285">
        <v>5</v>
      </c>
      <c r="AF84" s="308">
        <v>100</v>
      </c>
      <c r="AG84" s="309" t="s">
        <v>799</v>
      </c>
      <c r="AH84" s="309" t="s">
        <v>819</v>
      </c>
      <c r="AI84" s="287">
        <v>100</v>
      </c>
      <c r="AJ84" s="310" t="s">
        <v>597</v>
      </c>
      <c r="AK84" s="310" t="s">
        <v>597</v>
      </c>
      <c r="AL84" s="311" t="s">
        <v>597</v>
      </c>
      <c r="AM84" s="309" t="s">
        <v>597</v>
      </c>
      <c r="AN84" s="309" t="s">
        <v>597</v>
      </c>
      <c r="AO84" s="312" t="s">
        <v>597</v>
      </c>
      <c r="AP84" s="310" t="s">
        <v>597</v>
      </c>
      <c r="AQ84" s="310" t="s">
        <v>597</v>
      </c>
      <c r="AR84" s="311" t="s">
        <v>597</v>
      </c>
      <c r="AS84" s="309" t="s">
        <v>597</v>
      </c>
      <c r="AT84" s="309" t="s">
        <v>597</v>
      </c>
      <c r="AU84" s="312" t="s">
        <v>597</v>
      </c>
      <c r="AV84" s="313" t="s">
        <v>597</v>
      </c>
      <c r="AW84" s="313" t="s">
        <v>597</v>
      </c>
      <c r="AX84" s="61" t="s">
        <v>597</v>
      </c>
      <c r="AY84" s="32"/>
      <c r="AZ84" s="32"/>
      <c r="BA84" s="35"/>
      <c r="BB84" s="32"/>
      <c r="BC84" s="32"/>
      <c r="BD84" s="32"/>
      <c r="BE84" s="32"/>
      <c r="BF84" s="32"/>
      <c r="BG84" s="32"/>
      <c r="BH84" s="32"/>
      <c r="BI84" s="32"/>
      <c r="BJ84" s="32"/>
      <c r="BK84" s="32"/>
      <c r="BL84" s="32"/>
      <c r="BM84" s="32"/>
    </row>
    <row r="85" spans="1:65" ht="120" customHeight="1" x14ac:dyDescent="0.25">
      <c r="A85" s="41">
        <v>104</v>
      </c>
      <c r="B85" s="41" t="s">
        <v>584</v>
      </c>
      <c r="C85" s="41">
        <v>3</v>
      </c>
      <c r="D85" s="41" t="s">
        <v>820</v>
      </c>
      <c r="E85" s="41" t="s">
        <v>821</v>
      </c>
      <c r="F85" s="150" t="s">
        <v>822</v>
      </c>
      <c r="G85" s="41" t="s">
        <v>823</v>
      </c>
      <c r="H85" s="41">
        <v>2014</v>
      </c>
      <c r="I85" s="41" t="s">
        <v>824</v>
      </c>
      <c r="J85" s="94">
        <v>132743</v>
      </c>
      <c r="K85" s="41" t="s">
        <v>691</v>
      </c>
      <c r="L85" s="41" t="s">
        <v>825</v>
      </c>
      <c r="M85" s="41" t="s">
        <v>826</v>
      </c>
      <c r="N85" s="41" t="s">
        <v>827</v>
      </c>
      <c r="O85" s="41" t="s">
        <v>828</v>
      </c>
      <c r="P85" s="41" t="s">
        <v>829</v>
      </c>
      <c r="Q85" s="146">
        <f t="shared" si="5"/>
        <v>0</v>
      </c>
      <c r="R85" s="351">
        <v>0</v>
      </c>
      <c r="S85" s="165">
        <v>0</v>
      </c>
      <c r="T85" s="165">
        <v>0</v>
      </c>
      <c r="U85" s="344">
        <f t="shared" si="4"/>
        <v>0</v>
      </c>
      <c r="V85" s="416">
        <v>100</v>
      </c>
      <c r="W85" s="464">
        <v>100</v>
      </c>
      <c r="X85" s="188" t="s">
        <v>830</v>
      </c>
      <c r="Y85" s="14">
        <v>6</v>
      </c>
      <c r="Z85" s="14">
        <v>1</v>
      </c>
      <c r="AA85" s="14">
        <v>4</v>
      </c>
      <c r="AB85" s="14">
        <v>14</v>
      </c>
      <c r="AC85" s="14"/>
      <c r="AD85" s="285">
        <v>0</v>
      </c>
      <c r="AE85" s="285">
        <v>2</v>
      </c>
      <c r="AF85" s="308">
        <v>100</v>
      </c>
      <c r="AG85" s="309" t="s">
        <v>820</v>
      </c>
      <c r="AH85" s="309" t="s">
        <v>831</v>
      </c>
      <c r="AI85" s="287">
        <v>76</v>
      </c>
      <c r="AJ85" s="310" t="s">
        <v>832</v>
      </c>
      <c r="AK85" s="310" t="s">
        <v>833</v>
      </c>
      <c r="AL85" s="311">
        <v>5</v>
      </c>
      <c r="AM85" s="309" t="s">
        <v>763</v>
      </c>
      <c r="AN85" s="309" t="s">
        <v>834</v>
      </c>
      <c r="AO85" s="312">
        <v>10</v>
      </c>
      <c r="AP85" s="310" t="s">
        <v>674</v>
      </c>
      <c r="AQ85" s="310" t="s">
        <v>835</v>
      </c>
      <c r="AR85" s="311">
        <v>5</v>
      </c>
      <c r="AS85" s="309" t="s">
        <v>747</v>
      </c>
      <c r="AT85" s="309" t="s">
        <v>836</v>
      </c>
      <c r="AU85" s="312">
        <v>4</v>
      </c>
      <c r="AV85" s="313" t="s">
        <v>597</v>
      </c>
      <c r="AW85" s="313" t="s">
        <v>597</v>
      </c>
      <c r="AX85" s="61" t="s">
        <v>597</v>
      </c>
      <c r="AY85" s="32"/>
      <c r="AZ85" s="32"/>
      <c r="BA85" s="35"/>
      <c r="BB85" s="32"/>
      <c r="BC85" s="32"/>
      <c r="BD85" s="32"/>
      <c r="BE85" s="32"/>
      <c r="BF85" s="32"/>
      <c r="BG85" s="32"/>
      <c r="BH85" s="32"/>
      <c r="BI85" s="32"/>
      <c r="BJ85" s="32"/>
      <c r="BK85" s="32"/>
      <c r="BL85" s="32"/>
      <c r="BM85" s="32"/>
    </row>
    <row r="86" spans="1:65" ht="120" customHeight="1" x14ac:dyDescent="0.25">
      <c r="A86" s="41">
        <v>104</v>
      </c>
      <c r="B86" s="41" t="s">
        <v>584</v>
      </c>
      <c r="C86" s="41">
        <v>9</v>
      </c>
      <c r="D86" s="41" t="s">
        <v>744</v>
      </c>
      <c r="E86" s="41" t="s">
        <v>837</v>
      </c>
      <c r="F86" s="150">
        <v>15790</v>
      </c>
      <c r="G86" s="41" t="s">
        <v>838</v>
      </c>
      <c r="H86" s="41">
        <v>2012</v>
      </c>
      <c r="I86" s="41" t="s">
        <v>839</v>
      </c>
      <c r="J86" s="94">
        <v>133284</v>
      </c>
      <c r="K86" s="41" t="s">
        <v>691</v>
      </c>
      <c r="L86" s="145" t="s">
        <v>840</v>
      </c>
      <c r="M86" s="36" t="s">
        <v>841</v>
      </c>
      <c r="N86" s="41" t="s">
        <v>842</v>
      </c>
      <c r="O86" s="41" t="s">
        <v>843</v>
      </c>
      <c r="P86" s="41" t="s">
        <v>844</v>
      </c>
      <c r="Q86" s="146">
        <f t="shared" si="5"/>
        <v>2.1235294117647059</v>
      </c>
      <c r="R86" s="348">
        <v>0</v>
      </c>
      <c r="S86" s="147">
        <v>0.58823529411764708</v>
      </c>
      <c r="T86" s="147">
        <v>1.5352941176470587</v>
      </c>
      <c r="U86" s="341">
        <f t="shared" si="4"/>
        <v>2.1235294117647059</v>
      </c>
      <c r="V86" s="416">
        <v>99.25</v>
      </c>
      <c r="W86" s="464">
        <v>100</v>
      </c>
      <c r="X86" s="188" t="s">
        <v>845</v>
      </c>
      <c r="Y86" s="14">
        <v>3</v>
      </c>
      <c r="Z86" s="14">
        <v>12</v>
      </c>
      <c r="AA86" s="14">
        <v>3</v>
      </c>
      <c r="AB86" s="14">
        <v>4</v>
      </c>
      <c r="AC86" s="14" t="s">
        <v>684</v>
      </c>
      <c r="AD86" s="285">
        <v>0</v>
      </c>
      <c r="AE86" s="285">
        <v>5</v>
      </c>
      <c r="AF86" s="308">
        <v>96</v>
      </c>
      <c r="AG86" s="309" t="s">
        <v>744</v>
      </c>
      <c r="AH86" s="309" t="s">
        <v>846</v>
      </c>
      <c r="AI86" s="287">
        <v>96</v>
      </c>
      <c r="AJ86" s="310" t="s">
        <v>597</v>
      </c>
      <c r="AK86" s="310" t="s">
        <v>597</v>
      </c>
      <c r="AL86" s="311" t="s">
        <v>597</v>
      </c>
      <c r="AM86" s="309" t="s">
        <v>597</v>
      </c>
      <c r="AN86" s="309" t="s">
        <v>597</v>
      </c>
      <c r="AO86" s="312" t="s">
        <v>597</v>
      </c>
      <c r="AP86" s="310" t="s">
        <v>597</v>
      </c>
      <c r="AQ86" s="310" t="s">
        <v>597</v>
      </c>
      <c r="AR86" s="311" t="s">
        <v>597</v>
      </c>
      <c r="AS86" s="309" t="s">
        <v>597</v>
      </c>
      <c r="AT86" s="309" t="s">
        <v>597</v>
      </c>
      <c r="AU86" s="312" t="s">
        <v>597</v>
      </c>
      <c r="AV86" s="313" t="s">
        <v>597</v>
      </c>
      <c r="AW86" s="313" t="s">
        <v>597</v>
      </c>
      <c r="AX86" s="61" t="s">
        <v>597</v>
      </c>
      <c r="AY86" s="32"/>
      <c r="AZ86" s="32"/>
      <c r="BA86" s="35"/>
      <c r="BB86" s="32"/>
      <c r="BC86" s="32"/>
      <c r="BD86" s="32"/>
      <c r="BE86" s="32"/>
      <c r="BF86" s="32"/>
      <c r="BG86" s="32"/>
      <c r="BH86" s="32"/>
      <c r="BI86" s="32"/>
      <c r="BJ86" s="32"/>
      <c r="BK86" s="32"/>
      <c r="BL86" s="32"/>
      <c r="BM86" s="32"/>
    </row>
    <row r="87" spans="1:65" ht="120" customHeight="1" x14ac:dyDescent="0.25">
      <c r="A87" s="41">
        <v>104</v>
      </c>
      <c r="B87" s="41" t="s">
        <v>584</v>
      </c>
      <c r="C87" s="41">
        <v>9</v>
      </c>
      <c r="D87" s="41" t="s">
        <v>744</v>
      </c>
      <c r="E87" s="41" t="s">
        <v>837</v>
      </c>
      <c r="F87" s="150">
        <v>15790</v>
      </c>
      <c r="G87" s="41" t="s">
        <v>847</v>
      </c>
      <c r="H87" s="41">
        <v>2012</v>
      </c>
      <c r="I87" s="94" t="s">
        <v>848</v>
      </c>
      <c r="J87" s="94">
        <v>54437</v>
      </c>
      <c r="K87" s="41" t="s">
        <v>691</v>
      </c>
      <c r="L87" s="145" t="s">
        <v>840</v>
      </c>
      <c r="M87" s="36" t="s">
        <v>841</v>
      </c>
      <c r="N87" s="41" t="s">
        <v>849</v>
      </c>
      <c r="O87" s="41" t="s">
        <v>850</v>
      </c>
      <c r="P87" s="46" t="s">
        <v>851</v>
      </c>
      <c r="Q87" s="146">
        <f t="shared" si="5"/>
        <v>9.7705882352941167</v>
      </c>
      <c r="R87" s="348">
        <v>0</v>
      </c>
      <c r="S87" s="147">
        <v>8.235294117647058</v>
      </c>
      <c r="T87" s="147">
        <v>1.5352941176470587</v>
      </c>
      <c r="U87" s="341">
        <f t="shared" si="4"/>
        <v>9.7705882352941167</v>
      </c>
      <c r="V87" s="416">
        <v>94.083333333333329</v>
      </c>
      <c r="W87" s="464">
        <v>100</v>
      </c>
      <c r="X87" s="188" t="s">
        <v>845</v>
      </c>
      <c r="Y87" s="14">
        <v>3</v>
      </c>
      <c r="Z87" s="14">
        <v>12</v>
      </c>
      <c r="AA87" s="14">
        <v>3</v>
      </c>
      <c r="AB87" s="14">
        <v>4</v>
      </c>
      <c r="AC87" s="14" t="s">
        <v>684</v>
      </c>
      <c r="AD87" s="285">
        <v>0</v>
      </c>
      <c r="AE87" s="285">
        <v>5</v>
      </c>
      <c r="AF87" s="308">
        <v>90</v>
      </c>
      <c r="AG87" s="309" t="s">
        <v>744</v>
      </c>
      <c r="AH87" s="309" t="s">
        <v>852</v>
      </c>
      <c r="AI87" s="287">
        <v>90</v>
      </c>
      <c r="AJ87" s="310" t="s">
        <v>597</v>
      </c>
      <c r="AK87" s="310" t="s">
        <v>597</v>
      </c>
      <c r="AL87" s="311" t="s">
        <v>597</v>
      </c>
      <c r="AM87" s="309" t="s">
        <v>597</v>
      </c>
      <c r="AN87" s="309" t="s">
        <v>597</v>
      </c>
      <c r="AO87" s="312" t="s">
        <v>597</v>
      </c>
      <c r="AP87" s="310" t="s">
        <v>597</v>
      </c>
      <c r="AQ87" s="310" t="s">
        <v>597</v>
      </c>
      <c r="AR87" s="311" t="s">
        <v>597</v>
      </c>
      <c r="AS87" s="309" t="s">
        <v>597</v>
      </c>
      <c r="AT87" s="309" t="s">
        <v>597</v>
      </c>
      <c r="AU87" s="312" t="s">
        <v>597</v>
      </c>
      <c r="AV87" s="313" t="s">
        <v>597</v>
      </c>
      <c r="AW87" s="313" t="s">
        <v>597</v>
      </c>
      <c r="AX87" s="61" t="s">
        <v>597</v>
      </c>
      <c r="AY87" s="32"/>
      <c r="AZ87" s="32"/>
      <c r="BA87" s="35"/>
      <c r="BB87" s="32"/>
      <c r="BC87" s="32"/>
      <c r="BD87" s="32"/>
      <c r="BE87" s="32"/>
      <c r="BF87" s="32"/>
      <c r="BG87" s="32"/>
      <c r="BH87" s="32"/>
      <c r="BI87" s="32"/>
      <c r="BJ87" s="32"/>
      <c r="BK87" s="32"/>
      <c r="BL87" s="32"/>
      <c r="BM87" s="32"/>
    </row>
    <row r="88" spans="1:65" ht="120" customHeight="1" x14ac:dyDescent="0.25">
      <c r="A88" s="41">
        <v>104</v>
      </c>
      <c r="B88" s="41" t="s">
        <v>584</v>
      </c>
      <c r="C88" s="41">
        <v>9</v>
      </c>
      <c r="D88" s="41" t="s">
        <v>744</v>
      </c>
      <c r="E88" s="41" t="s">
        <v>784</v>
      </c>
      <c r="F88" s="150">
        <v>25023</v>
      </c>
      <c r="G88" s="41" t="s">
        <v>853</v>
      </c>
      <c r="H88" s="41">
        <v>2020</v>
      </c>
      <c r="I88" s="41" t="s">
        <v>854</v>
      </c>
      <c r="J88" s="240">
        <v>77384.81</v>
      </c>
      <c r="K88" s="156" t="s">
        <v>855</v>
      </c>
      <c r="L88" s="94" t="s">
        <v>856</v>
      </c>
      <c r="M88" s="41" t="s">
        <v>857</v>
      </c>
      <c r="N88" s="40" t="s">
        <v>858</v>
      </c>
      <c r="O88" s="41" t="s">
        <v>859</v>
      </c>
      <c r="P88" s="41">
        <v>16893</v>
      </c>
      <c r="Q88" s="146">
        <f t="shared" si="5"/>
        <v>48.07</v>
      </c>
      <c r="R88" s="349">
        <v>7.0000000000000007E-2</v>
      </c>
      <c r="S88" s="146">
        <v>5.5</v>
      </c>
      <c r="T88" s="146">
        <v>42.5</v>
      </c>
      <c r="U88" s="341">
        <f t="shared" si="4"/>
        <v>48.07</v>
      </c>
      <c r="V88" s="416">
        <v>90</v>
      </c>
      <c r="W88" s="464">
        <v>100</v>
      </c>
      <c r="X88" s="188" t="s">
        <v>860</v>
      </c>
      <c r="Y88" s="14">
        <v>3</v>
      </c>
      <c r="Z88" s="14">
        <v>7</v>
      </c>
      <c r="AA88" s="14">
        <v>2</v>
      </c>
      <c r="AB88" s="14">
        <v>4</v>
      </c>
      <c r="AC88" s="14" t="s">
        <v>861</v>
      </c>
      <c r="AD88" s="285">
        <v>0</v>
      </c>
      <c r="AE88" s="285">
        <v>5</v>
      </c>
      <c r="AF88" s="308">
        <v>90</v>
      </c>
      <c r="AG88" s="309" t="s">
        <v>744</v>
      </c>
      <c r="AH88" s="309" t="s">
        <v>597</v>
      </c>
      <c r="AI88" s="287">
        <v>90</v>
      </c>
      <c r="AJ88" s="310" t="s">
        <v>597</v>
      </c>
      <c r="AK88" s="310" t="s">
        <v>597</v>
      </c>
      <c r="AL88" s="311" t="s">
        <v>597</v>
      </c>
      <c r="AM88" s="309" t="s">
        <v>597</v>
      </c>
      <c r="AN88" s="309" t="s">
        <v>597</v>
      </c>
      <c r="AO88" s="312" t="s">
        <v>597</v>
      </c>
      <c r="AP88" s="310" t="s">
        <v>597</v>
      </c>
      <c r="AQ88" s="310" t="s">
        <v>597</v>
      </c>
      <c r="AR88" s="311" t="s">
        <v>597</v>
      </c>
      <c r="AS88" s="309" t="s">
        <v>597</v>
      </c>
      <c r="AT88" s="309" t="s">
        <v>597</v>
      </c>
      <c r="AU88" s="312" t="s">
        <v>597</v>
      </c>
      <c r="AV88" s="313" t="s">
        <v>597</v>
      </c>
      <c r="AW88" s="313" t="s">
        <v>597</v>
      </c>
      <c r="AX88" s="61" t="s">
        <v>597</v>
      </c>
      <c r="AY88" s="32"/>
      <c r="AZ88" s="32"/>
      <c r="BA88" s="35"/>
      <c r="BB88" s="32"/>
      <c r="BC88" s="32"/>
      <c r="BD88" s="32"/>
      <c r="BE88" s="32"/>
      <c r="BF88" s="32"/>
      <c r="BG88" s="32"/>
      <c r="BH88" s="32"/>
      <c r="BI88" s="32"/>
      <c r="BJ88" s="32"/>
      <c r="BK88" s="32"/>
      <c r="BL88" s="32"/>
      <c r="BM88" s="32"/>
    </row>
    <row r="89" spans="1:65" ht="120" customHeight="1" x14ac:dyDescent="0.25">
      <c r="A89" s="41">
        <v>104</v>
      </c>
      <c r="B89" s="41" t="s">
        <v>584</v>
      </c>
      <c r="C89" s="41">
        <v>7</v>
      </c>
      <c r="D89" s="160" t="s">
        <v>744</v>
      </c>
      <c r="E89" s="159" t="s">
        <v>784</v>
      </c>
      <c r="F89" s="166" t="s">
        <v>785</v>
      </c>
      <c r="G89" s="41" t="s">
        <v>862</v>
      </c>
      <c r="H89" s="41">
        <v>2021</v>
      </c>
      <c r="I89" s="41" t="s">
        <v>863</v>
      </c>
      <c r="J89" s="94">
        <v>221630</v>
      </c>
      <c r="K89" s="41" t="s">
        <v>788</v>
      </c>
      <c r="L89" s="41" t="s">
        <v>840</v>
      </c>
      <c r="M89" s="41" t="s">
        <v>841</v>
      </c>
      <c r="N89" s="41" t="s">
        <v>864</v>
      </c>
      <c r="O89" s="41" t="s">
        <v>865</v>
      </c>
      <c r="P89" s="41">
        <v>17282</v>
      </c>
      <c r="Q89" s="148">
        <v>101.07</v>
      </c>
      <c r="R89" s="349">
        <v>1.8</v>
      </c>
      <c r="S89" s="146">
        <v>15</v>
      </c>
      <c r="T89" s="146">
        <v>60</v>
      </c>
      <c r="U89" s="341">
        <v>101.07</v>
      </c>
      <c r="V89" s="416">
        <v>90</v>
      </c>
      <c r="W89" s="464">
        <v>88</v>
      </c>
      <c r="X89" s="188" t="s">
        <v>866</v>
      </c>
      <c r="Y89" s="14">
        <v>3</v>
      </c>
      <c r="Z89" s="14">
        <v>7</v>
      </c>
      <c r="AA89" s="14">
        <v>2</v>
      </c>
      <c r="AB89" s="14">
        <v>4</v>
      </c>
      <c r="AC89" s="14" t="s">
        <v>793</v>
      </c>
      <c r="AD89" s="285">
        <v>0</v>
      </c>
      <c r="AE89" s="285">
        <v>5</v>
      </c>
      <c r="AF89" s="308">
        <v>90</v>
      </c>
      <c r="AG89" s="309" t="s">
        <v>744</v>
      </c>
      <c r="AH89" s="309" t="s">
        <v>597</v>
      </c>
      <c r="AI89" s="287">
        <v>90</v>
      </c>
      <c r="AJ89" s="310" t="s">
        <v>597</v>
      </c>
      <c r="AK89" s="310" t="s">
        <v>597</v>
      </c>
      <c r="AL89" s="311" t="s">
        <v>597</v>
      </c>
      <c r="AM89" s="309" t="s">
        <v>597</v>
      </c>
      <c r="AN89" s="309" t="s">
        <v>597</v>
      </c>
      <c r="AO89" s="312" t="s">
        <v>597</v>
      </c>
      <c r="AP89" s="310" t="s">
        <v>597</v>
      </c>
      <c r="AQ89" s="310" t="s">
        <v>597</v>
      </c>
      <c r="AR89" s="311" t="s">
        <v>597</v>
      </c>
      <c r="AS89" s="309" t="s">
        <v>597</v>
      </c>
      <c r="AT89" s="309" t="s">
        <v>597</v>
      </c>
      <c r="AU89" s="312" t="s">
        <v>597</v>
      </c>
      <c r="AV89" s="313" t="s">
        <v>597</v>
      </c>
      <c r="AW89" s="313" t="s">
        <v>597</v>
      </c>
      <c r="AX89" s="61" t="s">
        <v>597</v>
      </c>
      <c r="AY89" s="32"/>
      <c r="AZ89" s="32"/>
      <c r="BA89" s="35"/>
      <c r="BB89" s="32"/>
      <c r="BC89" s="32"/>
      <c r="BD89" s="32"/>
      <c r="BE89" s="32"/>
      <c r="BF89" s="32"/>
      <c r="BG89" s="32"/>
      <c r="BH89" s="32"/>
      <c r="BI89" s="32"/>
      <c r="BJ89" s="32"/>
      <c r="BK89" s="32"/>
      <c r="BL89" s="32"/>
      <c r="BM89" s="32"/>
    </row>
    <row r="90" spans="1:65" ht="120" customHeight="1" x14ac:dyDescent="0.25">
      <c r="A90" s="41">
        <v>104</v>
      </c>
      <c r="B90" s="41" t="s">
        <v>584</v>
      </c>
      <c r="C90" s="41">
        <v>14</v>
      </c>
      <c r="D90" s="41" t="s">
        <v>763</v>
      </c>
      <c r="E90" s="41" t="s">
        <v>867</v>
      </c>
      <c r="F90" s="150">
        <v>13627</v>
      </c>
      <c r="G90" s="41" t="s">
        <v>868</v>
      </c>
      <c r="H90" s="41">
        <v>2011</v>
      </c>
      <c r="I90" s="41" t="s">
        <v>869</v>
      </c>
      <c r="J90" s="94">
        <v>70988</v>
      </c>
      <c r="K90" s="41" t="s">
        <v>602</v>
      </c>
      <c r="L90" s="41" t="s">
        <v>870</v>
      </c>
      <c r="M90" s="41" t="s">
        <v>871</v>
      </c>
      <c r="N90" s="41" t="s">
        <v>872</v>
      </c>
      <c r="O90" s="41" t="s">
        <v>873</v>
      </c>
      <c r="P90" s="41" t="s">
        <v>874</v>
      </c>
      <c r="Q90" s="146">
        <f t="shared" si="5"/>
        <v>6.2</v>
      </c>
      <c r="R90" s="351">
        <v>0</v>
      </c>
      <c r="S90" s="164">
        <v>4.7</v>
      </c>
      <c r="T90" s="164">
        <v>1.5</v>
      </c>
      <c r="U90" s="344">
        <f t="shared" si="4"/>
        <v>6.2</v>
      </c>
      <c r="V90" s="416">
        <v>90</v>
      </c>
      <c r="W90" s="464">
        <v>100</v>
      </c>
      <c r="X90" s="188" t="s">
        <v>830</v>
      </c>
      <c r="Y90" s="14">
        <v>6</v>
      </c>
      <c r="Z90" s="14">
        <v>1</v>
      </c>
      <c r="AA90" s="14">
        <v>4</v>
      </c>
      <c r="AB90" s="14">
        <v>14</v>
      </c>
      <c r="AC90" s="14"/>
      <c r="AD90" s="285">
        <v>0</v>
      </c>
      <c r="AE90" s="285">
        <v>2</v>
      </c>
      <c r="AF90" s="308">
        <v>90</v>
      </c>
      <c r="AG90" s="309" t="s">
        <v>832</v>
      </c>
      <c r="AH90" s="309" t="s">
        <v>875</v>
      </c>
      <c r="AI90" s="287">
        <v>20</v>
      </c>
      <c r="AJ90" s="310" t="s">
        <v>763</v>
      </c>
      <c r="AK90" s="310" t="s">
        <v>876</v>
      </c>
      <c r="AL90" s="311">
        <v>15</v>
      </c>
      <c r="AM90" s="309" t="s">
        <v>747</v>
      </c>
      <c r="AN90" s="309" t="s">
        <v>877</v>
      </c>
      <c r="AO90" s="312">
        <v>45</v>
      </c>
      <c r="AP90" s="310" t="s">
        <v>820</v>
      </c>
      <c r="AQ90" s="310" t="s">
        <v>878</v>
      </c>
      <c r="AR90" s="311">
        <v>10</v>
      </c>
      <c r="AS90" s="309" t="s">
        <v>597</v>
      </c>
      <c r="AT90" s="309" t="s">
        <v>597</v>
      </c>
      <c r="AU90" s="312" t="s">
        <v>597</v>
      </c>
      <c r="AV90" s="313" t="s">
        <v>597</v>
      </c>
      <c r="AW90" s="313" t="s">
        <v>597</v>
      </c>
      <c r="AX90" s="61" t="s">
        <v>597</v>
      </c>
      <c r="AY90" s="32"/>
      <c r="AZ90" s="32"/>
      <c r="BA90" s="35"/>
      <c r="BB90" s="32"/>
      <c r="BC90" s="32"/>
      <c r="BD90" s="32"/>
      <c r="BE90" s="32"/>
      <c r="BF90" s="32"/>
      <c r="BG90" s="32"/>
      <c r="BH90" s="32"/>
      <c r="BI90" s="32"/>
      <c r="BJ90" s="32"/>
      <c r="BK90" s="32"/>
      <c r="BL90" s="32"/>
      <c r="BM90" s="32"/>
    </row>
    <row r="91" spans="1:65" ht="120" customHeight="1" x14ac:dyDescent="0.25">
      <c r="A91" s="41">
        <v>104</v>
      </c>
      <c r="B91" s="41" t="s">
        <v>584</v>
      </c>
      <c r="C91" s="41">
        <v>3</v>
      </c>
      <c r="D91" s="41" t="s">
        <v>820</v>
      </c>
      <c r="E91" s="41" t="s">
        <v>867</v>
      </c>
      <c r="F91" s="152">
        <v>13627</v>
      </c>
      <c r="G91" s="41" t="s">
        <v>879</v>
      </c>
      <c r="H91" s="41">
        <v>2016</v>
      </c>
      <c r="I91" s="41" t="s">
        <v>880</v>
      </c>
      <c r="J91" s="94">
        <v>117439</v>
      </c>
      <c r="K91" s="167" t="s">
        <v>244</v>
      </c>
      <c r="L91" s="41" t="s">
        <v>825</v>
      </c>
      <c r="M91" s="41" t="s">
        <v>826</v>
      </c>
      <c r="N91" s="41" t="s">
        <v>827</v>
      </c>
      <c r="O91" s="41" t="s">
        <v>828</v>
      </c>
      <c r="P91" s="41" t="s">
        <v>881</v>
      </c>
      <c r="Q91" s="146">
        <f t="shared" si="5"/>
        <v>0</v>
      </c>
      <c r="R91" s="352">
        <v>0</v>
      </c>
      <c r="S91" s="165">
        <v>0</v>
      </c>
      <c r="T91" s="165">
        <v>0</v>
      </c>
      <c r="U91" s="344">
        <f t="shared" si="4"/>
        <v>0</v>
      </c>
      <c r="V91" s="416">
        <v>95</v>
      </c>
      <c r="W91" s="464">
        <v>100</v>
      </c>
      <c r="X91" s="188" t="s">
        <v>830</v>
      </c>
      <c r="Y91" s="14">
        <v>6</v>
      </c>
      <c r="Z91" s="14">
        <v>1</v>
      </c>
      <c r="AA91" s="14">
        <v>4</v>
      </c>
      <c r="AB91" s="14">
        <v>14</v>
      </c>
      <c r="AC91" s="14"/>
      <c r="AD91" s="285">
        <v>0</v>
      </c>
      <c r="AE91" s="285">
        <v>5</v>
      </c>
      <c r="AF91" s="308">
        <v>95</v>
      </c>
      <c r="AG91" s="309" t="s">
        <v>820</v>
      </c>
      <c r="AH91" s="309" t="s">
        <v>831</v>
      </c>
      <c r="AI91" s="287">
        <v>25</v>
      </c>
      <c r="AJ91" s="310" t="s">
        <v>832</v>
      </c>
      <c r="AK91" s="310" t="s">
        <v>882</v>
      </c>
      <c r="AL91" s="311">
        <v>10</v>
      </c>
      <c r="AM91" s="309" t="s">
        <v>763</v>
      </c>
      <c r="AN91" s="309" t="s">
        <v>834</v>
      </c>
      <c r="AO91" s="312">
        <v>10</v>
      </c>
      <c r="AP91" s="310" t="s">
        <v>747</v>
      </c>
      <c r="AQ91" s="310" t="s">
        <v>836</v>
      </c>
      <c r="AR91" s="311">
        <v>50</v>
      </c>
      <c r="AS91" s="309" t="s">
        <v>597</v>
      </c>
      <c r="AT91" s="309" t="s">
        <v>597</v>
      </c>
      <c r="AU91" s="312" t="s">
        <v>597</v>
      </c>
      <c r="AV91" s="313" t="s">
        <v>597</v>
      </c>
      <c r="AW91" s="313" t="s">
        <v>597</v>
      </c>
      <c r="AX91" s="61" t="s">
        <v>597</v>
      </c>
      <c r="AY91" s="32"/>
      <c r="AZ91" s="32"/>
      <c r="BA91" s="35"/>
      <c r="BB91" s="32"/>
      <c r="BC91" s="32"/>
      <c r="BD91" s="32"/>
      <c r="BE91" s="32"/>
      <c r="BF91" s="32"/>
      <c r="BG91" s="32"/>
      <c r="BH91" s="32"/>
      <c r="BI91" s="32"/>
      <c r="BJ91" s="32"/>
      <c r="BK91" s="32"/>
      <c r="BL91" s="32"/>
      <c r="BM91" s="32"/>
    </row>
    <row r="92" spans="1:65" ht="120" customHeight="1" x14ac:dyDescent="0.25">
      <c r="A92" s="41">
        <v>104</v>
      </c>
      <c r="B92" s="41" t="s">
        <v>584</v>
      </c>
      <c r="C92" s="41">
        <v>12</v>
      </c>
      <c r="D92" s="41" t="s">
        <v>598</v>
      </c>
      <c r="E92" s="41" t="s">
        <v>599</v>
      </c>
      <c r="F92" s="150">
        <v>23939</v>
      </c>
      <c r="G92" s="41" t="s">
        <v>883</v>
      </c>
      <c r="H92" s="41">
        <v>2010</v>
      </c>
      <c r="I92" s="94" t="s">
        <v>884</v>
      </c>
      <c r="J92" s="94">
        <v>35452</v>
      </c>
      <c r="K92" s="156" t="s">
        <v>87</v>
      </c>
      <c r="L92" s="94" t="s">
        <v>885</v>
      </c>
      <c r="M92" s="41" t="s">
        <v>886</v>
      </c>
      <c r="N92" s="41" t="s">
        <v>887</v>
      </c>
      <c r="O92" s="41" t="s">
        <v>888</v>
      </c>
      <c r="P92" s="41" t="s">
        <v>889</v>
      </c>
      <c r="Q92" s="146">
        <f t="shared" si="5"/>
        <v>0</v>
      </c>
      <c r="R92" s="348">
        <v>0</v>
      </c>
      <c r="S92" s="146">
        <v>0</v>
      </c>
      <c r="T92" s="146">
        <v>0</v>
      </c>
      <c r="U92" s="341">
        <f t="shared" si="4"/>
        <v>0</v>
      </c>
      <c r="V92" s="416">
        <v>100</v>
      </c>
      <c r="W92" s="464">
        <v>100</v>
      </c>
      <c r="X92" s="188" t="s">
        <v>608</v>
      </c>
      <c r="Y92" s="14">
        <v>2</v>
      </c>
      <c r="Z92" s="14">
        <v>2</v>
      </c>
      <c r="AA92" s="14">
        <v>2</v>
      </c>
      <c r="AB92" s="14">
        <v>11</v>
      </c>
      <c r="AC92" s="14">
        <v>98</v>
      </c>
      <c r="AD92" s="285">
        <v>0</v>
      </c>
      <c r="AE92" s="285">
        <v>5</v>
      </c>
      <c r="AF92" s="308">
        <v>100</v>
      </c>
      <c r="AG92" s="309" t="s">
        <v>598</v>
      </c>
      <c r="AH92" s="309" t="s">
        <v>613</v>
      </c>
      <c r="AI92" s="287">
        <v>55</v>
      </c>
      <c r="AJ92" s="310" t="s">
        <v>653</v>
      </c>
      <c r="AK92" s="310" t="s">
        <v>609</v>
      </c>
      <c r="AL92" s="311">
        <v>15</v>
      </c>
      <c r="AM92" s="309" t="s">
        <v>610</v>
      </c>
      <c r="AN92" s="309" t="s">
        <v>611</v>
      </c>
      <c r="AO92" s="312">
        <v>15</v>
      </c>
      <c r="AP92" s="310" t="s">
        <v>612</v>
      </c>
      <c r="AQ92" s="310" t="s">
        <v>655</v>
      </c>
      <c r="AR92" s="311">
        <v>15</v>
      </c>
      <c r="AS92" s="309" t="s">
        <v>597</v>
      </c>
      <c r="AT92" s="309" t="s">
        <v>597</v>
      </c>
      <c r="AU92" s="312" t="s">
        <v>597</v>
      </c>
      <c r="AV92" s="313" t="s">
        <v>597</v>
      </c>
      <c r="AW92" s="313" t="s">
        <v>597</v>
      </c>
      <c r="AX92" s="61" t="s">
        <v>597</v>
      </c>
      <c r="AY92" s="32"/>
      <c r="AZ92" s="32"/>
      <c r="BA92" s="35"/>
      <c r="BB92" s="32"/>
      <c r="BC92" s="32"/>
      <c r="BD92" s="32"/>
      <c r="BE92" s="32"/>
      <c r="BF92" s="32"/>
      <c r="BG92" s="32"/>
      <c r="BH92" s="32"/>
      <c r="BI92" s="32"/>
      <c r="BJ92" s="32"/>
      <c r="BK92" s="32"/>
      <c r="BL92" s="32"/>
      <c r="BM92" s="32"/>
    </row>
    <row r="93" spans="1:65" ht="120" customHeight="1" x14ac:dyDescent="0.25">
      <c r="A93" s="41">
        <v>104</v>
      </c>
      <c r="B93" s="41" t="s">
        <v>584</v>
      </c>
      <c r="C93" s="41">
        <v>12</v>
      </c>
      <c r="D93" s="41" t="s">
        <v>598</v>
      </c>
      <c r="E93" s="41" t="s">
        <v>599</v>
      </c>
      <c r="F93" s="150">
        <v>23939</v>
      </c>
      <c r="G93" s="41" t="s">
        <v>890</v>
      </c>
      <c r="H93" s="41">
        <v>2002</v>
      </c>
      <c r="I93" s="41" t="s">
        <v>891</v>
      </c>
      <c r="J93" s="94">
        <v>55063</v>
      </c>
      <c r="K93" s="41" t="s">
        <v>155</v>
      </c>
      <c r="L93" s="41" t="s">
        <v>892</v>
      </c>
      <c r="M93" s="41" t="s">
        <v>604</v>
      </c>
      <c r="N93" s="41" t="s">
        <v>605</v>
      </c>
      <c r="O93" s="41" t="s">
        <v>893</v>
      </c>
      <c r="P93" s="41" t="s">
        <v>894</v>
      </c>
      <c r="Q93" s="146">
        <f t="shared" si="5"/>
        <v>20.209317647058825</v>
      </c>
      <c r="R93" s="349">
        <v>0</v>
      </c>
      <c r="S93" s="146">
        <v>1.7647058823529411</v>
      </c>
      <c r="T93" s="146">
        <v>18.444611764705883</v>
      </c>
      <c r="U93" s="341">
        <f t="shared" si="4"/>
        <v>20.209317647058825</v>
      </c>
      <c r="V93" s="416">
        <v>80</v>
      </c>
      <c r="W93" s="464">
        <v>100</v>
      </c>
      <c r="X93" s="188" t="s">
        <v>608</v>
      </c>
      <c r="Y93" s="14">
        <v>3</v>
      </c>
      <c r="Z93" s="14">
        <v>11</v>
      </c>
      <c r="AA93" s="14">
        <v>5</v>
      </c>
      <c r="AB93" s="14">
        <v>4</v>
      </c>
      <c r="AC93" s="14">
        <v>175</v>
      </c>
      <c r="AD93" s="285">
        <v>30</v>
      </c>
      <c r="AE93" s="285">
        <v>5</v>
      </c>
      <c r="AF93" s="308">
        <v>80</v>
      </c>
      <c r="AG93" s="309" t="s">
        <v>598</v>
      </c>
      <c r="AH93" s="309" t="s">
        <v>613</v>
      </c>
      <c r="AI93" s="287">
        <v>50</v>
      </c>
      <c r="AJ93" s="310" t="s">
        <v>653</v>
      </c>
      <c r="AK93" s="310" t="s">
        <v>654</v>
      </c>
      <c r="AL93" s="311">
        <v>10</v>
      </c>
      <c r="AM93" s="309" t="s">
        <v>612</v>
      </c>
      <c r="AN93" s="309" t="s">
        <v>655</v>
      </c>
      <c r="AO93" s="312">
        <v>10</v>
      </c>
      <c r="AP93" s="310" t="s">
        <v>610</v>
      </c>
      <c r="AQ93" s="310" t="s">
        <v>611</v>
      </c>
      <c r="AR93" s="311">
        <v>10</v>
      </c>
      <c r="AS93" s="309" t="s">
        <v>597</v>
      </c>
      <c r="AT93" s="309" t="s">
        <v>597</v>
      </c>
      <c r="AU93" s="312" t="s">
        <v>597</v>
      </c>
      <c r="AV93" s="313" t="s">
        <v>597</v>
      </c>
      <c r="AW93" s="313" t="s">
        <v>597</v>
      </c>
      <c r="AX93" s="61" t="s">
        <v>597</v>
      </c>
      <c r="AY93" s="32"/>
      <c r="AZ93" s="32"/>
      <c r="BA93" s="35"/>
      <c r="BB93" s="32"/>
      <c r="BC93" s="32"/>
      <c r="BD93" s="32"/>
      <c r="BE93" s="32"/>
      <c r="BF93" s="32"/>
      <c r="BG93" s="32"/>
      <c r="BH93" s="32"/>
      <c r="BI93" s="32"/>
      <c r="BJ93" s="32"/>
      <c r="BK93" s="32"/>
      <c r="BL93" s="32"/>
      <c r="BM93" s="32"/>
    </row>
    <row r="94" spans="1:65" ht="120" customHeight="1" x14ac:dyDescent="0.25">
      <c r="A94" s="41">
        <v>104</v>
      </c>
      <c r="B94" s="41" t="s">
        <v>584</v>
      </c>
      <c r="C94" s="41">
        <v>12</v>
      </c>
      <c r="D94" s="41" t="s">
        <v>598</v>
      </c>
      <c r="E94" s="41" t="s">
        <v>599</v>
      </c>
      <c r="F94" s="150">
        <v>23939</v>
      </c>
      <c r="G94" s="41" t="s">
        <v>895</v>
      </c>
      <c r="H94" s="41">
        <v>2017</v>
      </c>
      <c r="I94" s="41" t="s">
        <v>896</v>
      </c>
      <c r="J94" s="94">
        <v>35543</v>
      </c>
      <c r="K94" s="41" t="s">
        <v>602</v>
      </c>
      <c r="L94" s="41" t="s">
        <v>603</v>
      </c>
      <c r="M94" s="41" t="s">
        <v>604</v>
      </c>
      <c r="N94" s="41" t="s">
        <v>605</v>
      </c>
      <c r="O94" s="41" t="s">
        <v>606</v>
      </c>
      <c r="P94" s="41" t="s">
        <v>897</v>
      </c>
      <c r="Q94" s="146">
        <f t="shared" si="5"/>
        <v>20.209317647058825</v>
      </c>
      <c r="R94" s="349">
        <v>0</v>
      </c>
      <c r="S94" s="146">
        <v>1.7647058823529411</v>
      </c>
      <c r="T94" s="146">
        <v>18.444611764705883</v>
      </c>
      <c r="U94" s="341">
        <f t="shared" si="4"/>
        <v>20.209317647058825</v>
      </c>
      <c r="V94" s="416">
        <v>100</v>
      </c>
      <c r="W94" s="464">
        <v>100</v>
      </c>
      <c r="X94" s="188" t="s">
        <v>608</v>
      </c>
      <c r="Y94" s="14">
        <v>3</v>
      </c>
      <c r="Z94" s="14">
        <v>11</v>
      </c>
      <c r="AA94" s="14">
        <v>5</v>
      </c>
      <c r="AB94" s="14">
        <v>4</v>
      </c>
      <c r="AC94" s="14"/>
      <c r="AD94" s="285">
        <v>0</v>
      </c>
      <c r="AE94" s="285">
        <v>5</v>
      </c>
      <c r="AF94" s="308">
        <v>100</v>
      </c>
      <c r="AG94" s="309" t="s">
        <v>598</v>
      </c>
      <c r="AH94" s="309" t="s">
        <v>613</v>
      </c>
      <c r="AI94" s="287">
        <v>40</v>
      </c>
      <c r="AJ94" s="310" t="s">
        <v>624</v>
      </c>
      <c r="AK94" s="310" t="s">
        <v>615</v>
      </c>
      <c r="AL94" s="311">
        <v>10</v>
      </c>
      <c r="AM94" s="309" t="s">
        <v>610</v>
      </c>
      <c r="AN94" s="309" t="s">
        <v>611</v>
      </c>
      <c r="AO94" s="312">
        <v>30</v>
      </c>
      <c r="AP94" s="310" t="s">
        <v>612</v>
      </c>
      <c r="AQ94" s="310" t="s">
        <v>655</v>
      </c>
      <c r="AR94" s="311">
        <v>20</v>
      </c>
      <c r="AS94" s="309" t="s">
        <v>597</v>
      </c>
      <c r="AT94" s="309" t="s">
        <v>597</v>
      </c>
      <c r="AU94" s="312" t="s">
        <v>597</v>
      </c>
      <c r="AV94" s="313" t="s">
        <v>597</v>
      </c>
      <c r="AW94" s="313" t="s">
        <v>597</v>
      </c>
      <c r="AX94" s="61" t="s">
        <v>597</v>
      </c>
      <c r="AY94" s="32"/>
      <c r="AZ94" s="32"/>
      <c r="BA94" s="35"/>
      <c r="BB94" s="32"/>
      <c r="BC94" s="32"/>
      <c r="BD94" s="32"/>
      <c r="BE94" s="32"/>
      <c r="BF94" s="32"/>
      <c r="BG94" s="32"/>
      <c r="BH94" s="32"/>
      <c r="BI94" s="32"/>
      <c r="BJ94" s="32"/>
      <c r="BK94" s="32"/>
      <c r="BL94" s="32"/>
      <c r="BM94" s="32"/>
    </row>
    <row r="95" spans="1:65" ht="120" customHeight="1" x14ac:dyDescent="0.25">
      <c r="A95" s="41">
        <v>104</v>
      </c>
      <c r="B95" s="41" t="s">
        <v>584</v>
      </c>
      <c r="C95" s="41">
        <v>12</v>
      </c>
      <c r="D95" s="41" t="s">
        <v>598</v>
      </c>
      <c r="E95" s="41" t="s">
        <v>599</v>
      </c>
      <c r="F95" s="150">
        <v>23939</v>
      </c>
      <c r="G95" s="41" t="s">
        <v>898</v>
      </c>
      <c r="H95" s="41">
        <v>2010</v>
      </c>
      <c r="I95" s="94" t="s">
        <v>899</v>
      </c>
      <c r="J95" s="94">
        <v>95216</v>
      </c>
      <c r="K95" s="156" t="s">
        <v>87</v>
      </c>
      <c r="L95" s="94" t="s">
        <v>900</v>
      </c>
      <c r="M95" s="94" t="s">
        <v>901</v>
      </c>
      <c r="N95" s="94" t="s">
        <v>902</v>
      </c>
      <c r="O95" s="94" t="s">
        <v>903</v>
      </c>
      <c r="P95" s="41" t="s">
        <v>904</v>
      </c>
      <c r="Q95" s="146">
        <f t="shared" si="5"/>
        <v>27.819155724975296</v>
      </c>
      <c r="R95" s="349">
        <v>0</v>
      </c>
      <c r="S95" s="146">
        <v>7.0591557249752928</v>
      </c>
      <c r="T95" s="146">
        <v>20.76</v>
      </c>
      <c r="U95" s="341">
        <f t="shared" si="4"/>
        <v>27.819155724975296</v>
      </c>
      <c r="V95" s="416">
        <v>100</v>
      </c>
      <c r="W95" s="464">
        <v>100</v>
      </c>
      <c r="X95" s="188" t="s">
        <v>608</v>
      </c>
      <c r="Y95" s="14">
        <v>2</v>
      </c>
      <c r="Z95" s="14">
        <v>1</v>
      </c>
      <c r="AA95" s="14">
        <v>3</v>
      </c>
      <c r="AB95" s="14">
        <v>5</v>
      </c>
      <c r="AC95" s="14">
        <v>98</v>
      </c>
      <c r="AD95" s="285">
        <v>0</v>
      </c>
      <c r="AE95" s="285">
        <v>5</v>
      </c>
      <c r="AF95" s="308">
        <v>100</v>
      </c>
      <c r="AG95" s="309" t="s">
        <v>598</v>
      </c>
      <c r="AH95" s="309" t="s">
        <v>613</v>
      </c>
      <c r="AI95" s="287">
        <v>50</v>
      </c>
      <c r="AJ95" s="310" t="s">
        <v>653</v>
      </c>
      <c r="AK95" s="310" t="s">
        <v>905</v>
      </c>
      <c r="AL95" s="311">
        <v>20</v>
      </c>
      <c r="AM95" s="309" t="s">
        <v>656</v>
      </c>
      <c r="AN95" s="309" t="s">
        <v>905</v>
      </c>
      <c r="AO95" s="312">
        <v>20</v>
      </c>
      <c r="AP95" s="310" t="s">
        <v>672</v>
      </c>
      <c r="AQ95" s="310" t="s">
        <v>906</v>
      </c>
      <c r="AR95" s="311">
        <v>10</v>
      </c>
      <c r="AS95" s="309" t="s">
        <v>597</v>
      </c>
      <c r="AT95" s="309" t="s">
        <v>597</v>
      </c>
      <c r="AU95" s="312" t="s">
        <v>597</v>
      </c>
      <c r="AV95" s="313" t="s">
        <v>597</v>
      </c>
      <c r="AW95" s="313" t="s">
        <v>597</v>
      </c>
      <c r="AX95" s="61" t="s">
        <v>597</v>
      </c>
      <c r="AY95" s="32"/>
      <c r="AZ95" s="32"/>
      <c r="BA95" s="35"/>
      <c r="BB95" s="32"/>
      <c r="BC95" s="32"/>
      <c r="BD95" s="32"/>
      <c r="BE95" s="32"/>
      <c r="BF95" s="32"/>
      <c r="BG95" s="32"/>
      <c r="BH95" s="32"/>
      <c r="BI95" s="32"/>
      <c r="BJ95" s="32"/>
      <c r="BK95" s="32"/>
      <c r="BL95" s="32"/>
      <c r="BM95" s="32"/>
    </row>
    <row r="96" spans="1:65" ht="120" customHeight="1" x14ac:dyDescent="0.25">
      <c r="A96" s="41">
        <v>104</v>
      </c>
      <c r="B96" s="41" t="s">
        <v>584</v>
      </c>
      <c r="C96" s="41">
        <v>12</v>
      </c>
      <c r="D96" s="41" t="s">
        <v>598</v>
      </c>
      <c r="E96" s="41" t="s">
        <v>599</v>
      </c>
      <c r="F96" s="150">
        <v>23939</v>
      </c>
      <c r="G96" s="41" t="s">
        <v>907</v>
      </c>
      <c r="H96" s="41">
        <v>2010</v>
      </c>
      <c r="I96" s="94" t="s">
        <v>908</v>
      </c>
      <c r="J96" s="94">
        <v>8152</v>
      </c>
      <c r="K96" s="156" t="s">
        <v>87</v>
      </c>
      <c r="L96" s="94" t="s">
        <v>909</v>
      </c>
      <c r="M96" s="41" t="s">
        <v>910</v>
      </c>
      <c r="N96" s="41" t="s">
        <v>911</v>
      </c>
      <c r="O96" s="41" t="s">
        <v>912</v>
      </c>
      <c r="P96" s="41" t="s">
        <v>913</v>
      </c>
      <c r="Q96" s="146">
        <f t="shared" si="5"/>
        <v>3.5295778624876433</v>
      </c>
      <c r="R96" s="349">
        <v>0</v>
      </c>
      <c r="S96" s="146">
        <v>1.7647889312438232</v>
      </c>
      <c r="T96" s="146">
        <v>1.7647889312438201</v>
      </c>
      <c r="U96" s="341">
        <f t="shared" si="4"/>
        <v>3.5295778624876433</v>
      </c>
      <c r="V96" s="416">
        <v>100</v>
      </c>
      <c r="W96" s="464">
        <v>100</v>
      </c>
      <c r="X96" s="188" t="s">
        <v>608</v>
      </c>
      <c r="Y96" s="14">
        <v>2</v>
      </c>
      <c r="Z96" s="14">
        <v>1</v>
      </c>
      <c r="AA96" s="14">
        <v>3</v>
      </c>
      <c r="AB96" s="14">
        <v>11</v>
      </c>
      <c r="AC96" s="14">
        <v>98</v>
      </c>
      <c r="AD96" s="285">
        <v>0</v>
      </c>
      <c r="AE96" s="285">
        <v>5</v>
      </c>
      <c r="AF96" s="308">
        <v>100</v>
      </c>
      <c r="AG96" s="309" t="s">
        <v>598</v>
      </c>
      <c r="AH96" s="309" t="s">
        <v>613</v>
      </c>
      <c r="AI96" s="287">
        <v>40</v>
      </c>
      <c r="AJ96" s="310" t="s">
        <v>672</v>
      </c>
      <c r="AK96" s="310" t="s">
        <v>673</v>
      </c>
      <c r="AL96" s="311">
        <v>20</v>
      </c>
      <c r="AM96" s="309" t="s">
        <v>914</v>
      </c>
      <c r="AN96" s="309" t="s">
        <v>915</v>
      </c>
      <c r="AO96" s="312">
        <v>20</v>
      </c>
      <c r="AP96" s="310" t="s">
        <v>653</v>
      </c>
      <c r="AQ96" s="310" t="s">
        <v>905</v>
      </c>
      <c r="AR96" s="311">
        <v>20</v>
      </c>
      <c r="AS96" s="309" t="s">
        <v>597</v>
      </c>
      <c r="AT96" s="309" t="s">
        <v>597</v>
      </c>
      <c r="AU96" s="312" t="s">
        <v>597</v>
      </c>
      <c r="AV96" s="313" t="s">
        <v>597</v>
      </c>
      <c r="AW96" s="313" t="s">
        <v>597</v>
      </c>
      <c r="AX96" s="61" t="s">
        <v>597</v>
      </c>
      <c r="AY96" s="32"/>
      <c r="AZ96" s="32"/>
      <c r="BA96" s="35"/>
      <c r="BB96" s="32"/>
      <c r="BC96" s="32"/>
      <c r="BD96" s="32"/>
      <c r="BE96" s="32"/>
      <c r="BF96" s="32"/>
      <c r="BG96" s="32"/>
      <c r="BH96" s="32"/>
      <c r="BI96" s="32"/>
      <c r="BJ96" s="32"/>
      <c r="BK96" s="32"/>
      <c r="BL96" s="32"/>
      <c r="BM96" s="32"/>
    </row>
    <row r="97" spans="1:65" ht="120" customHeight="1" x14ac:dyDescent="0.25">
      <c r="A97" s="168">
        <v>104</v>
      </c>
      <c r="B97" s="168" t="s">
        <v>584</v>
      </c>
      <c r="C97" s="168">
        <v>12</v>
      </c>
      <c r="D97" s="41" t="s">
        <v>598</v>
      </c>
      <c r="E97" s="41" t="s">
        <v>599</v>
      </c>
      <c r="F97" s="169">
        <v>23939</v>
      </c>
      <c r="G97" s="41" t="s">
        <v>916</v>
      </c>
      <c r="H97" s="41">
        <v>2020</v>
      </c>
      <c r="I97" s="168" t="s">
        <v>917</v>
      </c>
      <c r="J97" s="375">
        <v>208110</v>
      </c>
      <c r="K97" s="170" t="s">
        <v>855</v>
      </c>
      <c r="L97" s="171" t="s">
        <v>918</v>
      </c>
      <c r="M97" s="168" t="s">
        <v>604</v>
      </c>
      <c r="N97" s="168" t="s">
        <v>919</v>
      </c>
      <c r="O97" s="168" t="s">
        <v>920</v>
      </c>
      <c r="P97" s="168">
        <v>16816</v>
      </c>
      <c r="Q97" s="146">
        <v>72</v>
      </c>
      <c r="R97" s="349">
        <v>0</v>
      </c>
      <c r="S97" s="146">
        <v>24</v>
      </c>
      <c r="T97" s="146">
        <v>24</v>
      </c>
      <c r="U97" s="341">
        <v>72</v>
      </c>
      <c r="V97" s="416">
        <v>100</v>
      </c>
      <c r="W97" s="464">
        <v>100</v>
      </c>
      <c r="X97" s="188" t="s">
        <v>608</v>
      </c>
      <c r="Y97" s="172">
        <v>2</v>
      </c>
      <c r="Z97" s="172">
        <v>5</v>
      </c>
      <c r="AA97" s="172">
        <v>6</v>
      </c>
      <c r="AB97" s="172">
        <v>11</v>
      </c>
      <c r="AC97" s="172" t="s">
        <v>921</v>
      </c>
      <c r="AD97" s="314">
        <v>24</v>
      </c>
      <c r="AE97" s="314">
        <v>5</v>
      </c>
      <c r="AF97" s="308">
        <v>100</v>
      </c>
      <c r="AG97" s="309" t="s">
        <v>598</v>
      </c>
      <c r="AH97" s="309" t="s">
        <v>613</v>
      </c>
      <c r="AI97" s="287">
        <v>30</v>
      </c>
      <c r="AJ97" s="310" t="s">
        <v>653</v>
      </c>
      <c r="AK97" s="310" t="s">
        <v>915</v>
      </c>
      <c r="AL97" s="311">
        <v>20</v>
      </c>
      <c r="AM97" s="309" t="s">
        <v>656</v>
      </c>
      <c r="AN97" s="309" t="s">
        <v>905</v>
      </c>
      <c r="AO97" s="312">
        <v>20</v>
      </c>
      <c r="AP97" s="310" t="s">
        <v>914</v>
      </c>
      <c r="AQ97" s="310" t="s">
        <v>915</v>
      </c>
      <c r="AR97" s="311">
        <v>30</v>
      </c>
      <c r="AS97" s="309" t="s">
        <v>597</v>
      </c>
      <c r="AT97" s="309" t="s">
        <v>597</v>
      </c>
      <c r="AU97" s="312" t="s">
        <v>597</v>
      </c>
      <c r="AV97" s="313" t="s">
        <v>597</v>
      </c>
      <c r="AW97" s="313" t="s">
        <v>597</v>
      </c>
      <c r="AX97" s="61" t="s">
        <v>597</v>
      </c>
      <c r="AY97" s="32"/>
      <c r="AZ97" s="32"/>
      <c r="BA97" s="35"/>
      <c r="BB97" s="32"/>
      <c r="BC97" s="32"/>
      <c r="BD97" s="32"/>
      <c r="BE97" s="32"/>
      <c r="BF97" s="32"/>
      <c r="BG97" s="32"/>
      <c r="BH97" s="32"/>
      <c r="BI97" s="32"/>
      <c r="BJ97" s="32"/>
      <c r="BK97" s="32"/>
      <c r="BL97" s="32"/>
      <c r="BM97" s="32"/>
    </row>
    <row r="98" spans="1:65" ht="120" customHeight="1" x14ac:dyDescent="0.25">
      <c r="A98" s="41">
        <v>104</v>
      </c>
      <c r="B98" s="41" t="s">
        <v>584</v>
      </c>
      <c r="C98" s="41">
        <v>10</v>
      </c>
      <c r="D98" s="41" t="s">
        <v>632</v>
      </c>
      <c r="E98" s="41" t="s">
        <v>922</v>
      </c>
      <c r="F98" s="150">
        <v>28561</v>
      </c>
      <c r="G98" s="41" t="s">
        <v>923</v>
      </c>
      <c r="H98" s="41">
        <v>2017</v>
      </c>
      <c r="I98" s="41" t="s">
        <v>924</v>
      </c>
      <c r="J98" s="94">
        <v>43484</v>
      </c>
      <c r="K98" s="41" t="s">
        <v>602</v>
      </c>
      <c r="L98" s="41" t="s">
        <v>925</v>
      </c>
      <c r="M98" s="41" t="s">
        <v>926</v>
      </c>
      <c r="N98" s="41" t="s">
        <v>927</v>
      </c>
      <c r="O98" s="41" t="s">
        <v>928</v>
      </c>
      <c r="P98" s="41" t="s">
        <v>929</v>
      </c>
      <c r="Q98" s="146">
        <f t="shared" ref="Q98:Q108" si="6">U98</f>
        <v>0</v>
      </c>
      <c r="R98" s="349">
        <v>0</v>
      </c>
      <c r="S98" s="147">
        <v>0</v>
      </c>
      <c r="T98" s="147">
        <v>0</v>
      </c>
      <c r="U98" s="341">
        <f t="shared" ref="U98:U108" si="7">SUM(R98:T98)</f>
        <v>0</v>
      </c>
      <c r="V98" s="416">
        <v>100</v>
      </c>
      <c r="W98" s="464">
        <v>100</v>
      </c>
      <c r="X98" s="188" t="s">
        <v>930</v>
      </c>
      <c r="Y98" s="14">
        <v>4</v>
      </c>
      <c r="Z98" s="14">
        <v>2</v>
      </c>
      <c r="AA98" s="14">
        <v>3</v>
      </c>
      <c r="AB98" s="14">
        <v>31</v>
      </c>
      <c r="AC98" s="14"/>
      <c r="AD98" s="285">
        <v>0</v>
      </c>
      <c r="AE98" s="285">
        <v>5</v>
      </c>
      <c r="AF98" s="308">
        <v>100</v>
      </c>
      <c r="AG98" s="309" t="s">
        <v>931</v>
      </c>
      <c r="AH98" s="309" t="s">
        <v>922</v>
      </c>
      <c r="AI98" s="287">
        <v>100</v>
      </c>
      <c r="AJ98" s="310" t="s">
        <v>597</v>
      </c>
      <c r="AK98" s="310" t="s">
        <v>597</v>
      </c>
      <c r="AL98" s="311" t="s">
        <v>597</v>
      </c>
      <c r="AM98" s="309" t="s">
        <v>597</v>
      </c>
      <c r="AN98" s="309" t="s">
        <v>597</v>
      </c>
      <c r="AO98" s="312" t="s">
        <v>597</v>
      </c>
      <c r="AP98" s="310" t="s">
        <v>597</v>
      </c>
      <c r="AQ98" s="310" t="s">
        <v>597</v>
      </c>
      <c r="AR98" s="311" t="s">
        <v>597</v>
      </c>
      <c r="AS98" s="309" t="s">
        <v>597</v>
      </c>
      <c r="AT98" s="309" t="s">
        <v>597</v>
      </c>
      <c r="AU98" s="312" t="s">
        <v>597</v>
      </c>
      <c r="AV98" s="313" t="s">
        <v>597</v>
      </c>
      <c r="AW98" s="313" t="s">
        <v>597</v>
      </c>
      <c r="AX98" s="61" t="s">
        <v>597</v>
      </c>
      <c r="AY98" s="32"/>
      <c r="AZ98" s="32"/>
      <c r="BA98" s="35"/>
      <c r="BB98" s="32"/>
      <c r="BC98" s="32"/>
      <c r="BD98" s="32"/>
      <c r="BE98" s="32"/>
      <c r="BF98" s="32"/>
      <c r="BG98" s="32"/>
      <c r="BH98" s="32"/>
      <c r="BI98" s="32"/>
      <c r="BJ98" s="32"/>
      <c r="BK98" s="32"/>
      <c r="BL98" s="32"/>
      <c r="BM98" s="32"/>
    </row>
    <row r="99" spans="1:65" ht="120" customHeight="1" x14ac:dyDescent="0.25">
      <c r="A99" s="36">
        <v>104</v>
      </c>
      <c r="B99" s="41" t="s">
        <v>584</v>
      </c>
      <c r="C99" s="36">
        <v>6</v>
      </c>
      <c r="D99" s="36" t="s">
        <v>585</v>
      </c>
      <c r="E99" s="36" t="s">
        <v>586</v>
      </c>
      <c r="F99" s="144">
        <v>34548</v>
      </c>
      <c r="G99" s="36" t="s">
        <v>932</v>
      </c>
      <c r="H99" s="41">
        <v>2018</v>
      </c>
      <c r="I99" s="36" t="s">
        <v>933</v>
      </c>
      <c r="J99" s="145">
        <v>132555.22</v>
      </c>
      <c r="K99" s="155" t="s">
        <v>76</v>
      </c>
      <c r="L99" s="145" t="s">
        <v>590</v>
      </c>
      <c r="M99" s="36" t="s">
        <v>591</v>
      </c>
      <c r="N99" s="36" t="s">
        <v>592</v>
      </c>
      <c r="O99" s="36" t="s">
        <v>593</v>
      </c>
      <c r="P99" s="36" t="s">
        <v>934</v>
      </c>
      <c r="Q99" s="146">
        <f t="shared" si="6"/>
        <v>66.789999999999992</v>
      </c>
      <c r="R99" s="348">
        <v>15.48</v>
      </c>
      <c r="S99" s="147">
        <v>2.7</v>
      </c>
      <c r="T99" s="147">
        <v>48.61</v>
      </c>
      <c r="U99" s="341">
        <f t="shared" si="7"/>
        <v>66.789999999999992</v>
      </c>
      <c r="V99" s="416">
        <v>3.75</v>
      </c>
      <c r="W99" s="464">
        <v>100</v>
      </c>
      <c r="X99" s="188" t="s">
        <v>595</v>
      </c>
      <c r="Y99" s="149">
        <v>3</v>
      </c>
      <c r="Z99" s="149">
        <v>11</v>
      </c>
      <c r="AA99" s="149">
        <v>5</v>
      </c>
      <c r="AB99" s="149">
        <v>4</v>
      </c>
      <c r="AC99" s="149" t="s">
        <v>935</v>
      </c>
      <c r="AD99" s="285">
        <v>0</v>
      </c>
      <c r="AE99" s="307">
        <v>5</v>
      </c>
      <c r="AF99" s="308">
        <v>0</v>
      </c>
      <c r="AG99" s="309" t="s">
        <v>596</v>
      </c>
      <c r="AH99" s="309" t="s">
        <v>596</v>
      </c>
      <c r="AI99" s="287">
        <v>0</v>
      </c>
      <c r="AJ99" s="310" t="s">
        <v>597</v>
      </c>
      <c r="AK99" s="310" t="s">
        <v>597</v>
      </c>
      <c r="AL99" s="311" t="s">
        <v>597</v>
      </c>
      <c r="AM99" s="309" t="s">
        <v>597</v>
      </c>
      <c r="AN99" s="309" t="s">
        <v>597</v>
      </c>
      <c r="AO99" s="312" t="s">
        <v>597</v>
      </c>
      <c r="AP99" s="310" t="s">
        <v>597</v>
      </c>
      <c r="AQ99" s="310" t="s">
        <v>597</v>
      </c>
      <c r="AR99" s="311" t="s">
        <v>597</v>
      </c>
      <c r="AS99" s="309" t="s">
        <v>597</v>
      </c>
      <c r="AT99" s="309" t="s">
        <v>597</v>
      </c>
      <c r="AU99" s="312" t="s">
        <v>597</v>
      </c>
      <c r="AV99" s="313" t="s">
        <v>597</v>
      </c>
      <c r="AW99" s="313" t="s">
        <v>597</v>
      </c>
      <c r="AX99" s="61" t="s">
        <v>597</v>
      </c>
      <c r="AY99" s="32"/>
      <c r="AZ99" s="32"/>
      <c r="BA99" s="35"/>
      <c r="BB99" s="32"/>
      <c r="BC99" s="32"/>
      <c r="BD99" s="32"/>
      <c r="BE99" s="32"/>
      <c r="BF99" s="32"/>
      <c r="BG99" s="32"/>
      <c r="BH99" s="32"/>
      <c r="BI99" s="32"/>
      <c r="BJ99" s="32"/>
      <c r="BK99" s="32"/>
      <c r="BL99" s="32"/>
      <c r="BM99" s="32"/>
    </row>
    <row r="100" spans="1:65" ht="120" customHeight="1" x14ac:dyDescent="0.25">
      <c r="A100" s="36">
        <v>104</v>
      </c>
      <c r="B100" s="41" t="s">
        <v>584</v>
      </c>
      <c r="C100" s="36">
        <v>11</v>
      </c>
      <c r="D100" s="36" t="s">
        <v>674</v>
      </c>
      <c r="E100" s="36" t="s">
        <v>936</v>
      </c>
      <c r="F100" s="173" t="s">
        <v>937</v>
      </c>
      <c r="G100" s="36" t="s">
        <v>938</v>
      </c>
      <c r="H100" s="41">
        <v>2005</v>
      </c>
      <c r="I100" s="36" t="s">
        <v>939</v>
      </c>
      <c r="J100" s="145">
        <v>85052</v>
      </c>
      <c r="K100" s="36" t="s">
        <v>149</v>
      </c>
      <c r="L100" s="36" t="s">
        <v>940</v>
      </c>
      <c r="M100" s="36" t="s">
        <v>941</v>
      </c>
      <c r="N100" s="36" t="s">
        <v>942</v>
      </c>
      <c r="O100" s="36" t="s">
        <v>943</v>
      </c>
      <c r="P100" s="36" t="s">
        <v>944</v>
      </c>
      <c r="Q100" s="146">
        <f t="shared" si="6"/>
        <v>7.7664705882352942</v>
      </c>
      <c r="R100" s="349">
        <v>0</v>
      </c>
      <c r="S100" s="146">
        <v>2.9411764705882355</v>
      </c>
      <c r="T100" s="146">
        <v>4.8252941176470587</v>
      </c>
      <c r="U100" s="341">
        <f t="shared" si="7"/>
        <v>7.7664705882352942</v>
      </c>
      <c r="V100" s="416">
        <v>4.5</v>
      </c>
      <c r="W100" s="464">
        <v>100</v>
      </c>
      <c r="X100" s="188" t="s">
        <v>945</v>
      </c>
      <c r="Y100" s="149">
        <v>3</v>
      </c>
      <c r="Z100" s="149">
        <v>12</v>
      </c>
      <c r="AA100" s="149">
        <v>3</v>
      </c>
      <c r="AB100" s="149">
        <v>4</v>
      </c>
      <c r="AC100" s="149">
        <v>92</v>
      </c>
      <c r="AD100" s="307">
        <v>9.6</v>
      </c>
      <c r="AE100" s="307">
        <v>5</v>
      </c>
      <c r="AF100" s="308">
        <v>10</v>
      </c>
      <c r="AG100" s="309" t="s">
        <v>946</v>
      </c>
      <c r="AH100" s="309" t="s">
        <v>947</v>
      </c>
      <c r="AI100" s="287">
        <v>5</v>
      </c>
      <c r="AJ100" s="310" t="s">
        <v>948</v>
      </c>
      <c r="AK100" s="310" t="s">
        <v>936</v>
      </c>
      <c r="AL100" s="311">
        <v>5</v>
      </c>
      <c r="AM100" s="309" t="s">
        <v>597</v>
      </c>
      <c r="AN100" s="309" t="s">
        <v>597</v>
      </c>
      <c r="AO100" s="312" t="s">
        <v>597</v>
      </c>
      <c r="AP100" s="310" t="s">
        <v>597</v>
      </c>
      <c r="AQ100" s="310" t="s">
        <v>597</v>
      </c>
      <c r="AR100" s="311" t="s">
        <v>597</v>
      </c>
      <c r="AS100" s="309" t="s">
        <v>597</v>
      </c>
      <c r="AT100" s="309" t="s">
        <v>597</v>
      </c>
      <c r="AU100" s="312" t="s">
        <v>597</v>
      </c>
      <c r="AV100" s="313" t="s">
        <v>597</v>
      </c>
      <c r="AW100" s="313" t="s">
        <v>597</v>
      </c>
      <c r="AX100" s="61" t="s">
        <v>597</v>
      </c>
      <c r="AY100" s="32"/>
      <c r="AZ100" s="32"/>
      <c r="BA100" s="35"/>
      <c r="BB100" s="32"/>
      <c r="BC100" s="32"/>
      <c r="BD100" s="32"/>
      <c r="BE100" s="32"/>
      <c r="BF100" s="32"/>
      <c r="BG100" s="32"/>
      <c r="BH100" s="32"/>
      <c r="BI100" s="32"/>
      <c r="BJ100" s="32"/>
      <c r="BK100" s="32"/>
      <c r="BL100" s="32"/>
      <c r="BM100" s="32"/>
    </row>
    <row r="101" spans="1:65" ht="120" customHeight="1" x14ac:dyDescent="0.25">
      <c r="A101" s="41">
        <v>104</v>
      </c>
      <c r="B101" s="41" t="s">
        <v>584</v>
      </c>
      <c r="C101" s="41">
        <v>11</v>
      </c>
      <c r="D101" s="41" t="s">
        <v>674</v>
      </c>
      <c r="E101" s="36" t="s">
        <v>936</v>
      </c>
      <c r="F101" s="173" t="s">
        <v>937</v>
      </c>
      <c r="G101" s="41" t="s">
        <v>949</v>
      </c>
      <c r="H101" s="41">
        <v>2016</v>
      </c>
      <c r="I101" s="41" t="s">
        <v>950</v>
      </c>
      <c r="J101" s="94">
        <v>90201</v>
      </c>
      <c r="K101" s="41" t="s">
        <v>244</v>
      </c>
      <c r="L101" s="41" t="s">
        <v>951</v>
      </c>
      <c r="M101" s="46" t="s">
        <v>952</v>
      </c>
      <c r="N101" s="41" t="s">
        <v>953</v>
      </c>
      <c r="O101" s="41" t="s">
        <v>954</v>
      </c>
      <c r="P101" s="46" t="s">
        <v>955</v>
      </c>
      <c r="Q101" s="146">
        <f t="shared" si="6"/>
        <v>0</v>
      </c>
      <c r="R101" s="348">
        <v>0</v>
      </c>
      <c r="S101" s="147">
        <v>0</v>
      </c>
      <c r="T101" s="147">
        <v>0</v>
      </c>
      <c r="U101" s="341">
        <f t="shared" si="7"/>
        <v>0</v>
      </c>
      <c r="V101" s="416">
        <v>69.833333333333329</v>
      </c>
      <c r="W101" s="464">
        <v>100</v>
      </c>
      <c r="X101" s="188" t="s">
        <v>683</v>
      </c>
      <c r="Y101" s="14">
        <v>4</v>
      </c>
      <c r="Z101" s="14">
        <v>5</v>
      </c>
      <c r="AA101" s="14">
        <v>2</v>
      </c>
      <c r="AB101" s="14"/>
      <c r="AC101" s="14"/>
      <c r="AD101" s="285">
        <v>9.6</v>
      </c>
      <c r="AE101" s="285">
        <v>5</v>
      </c>
      <c r="AF101" s="308">
        <v>20</v>
      </c>
      <c r="AG101" s="309" t="s">
        <v>956</v>
      </c>
      <c r="AH101" s="309" t="s">
        <v>957</v>
      </c>
      <c r="AI101" s="287">
        <v>5</v>
      </c>
      <c r="AJ101" s="310" t="s">
        <v>958</v>
      </c>
      <c r="AK101" s="310" t="s">
        <v>947</v>
      </c>
      <c r="AL101" s="311">
        <v>0</v>
      </c>
      <c r="AM101" s="309" t="s">
        <v>948</v>
      </c>
      <c r="AN101" s="309" t="s">
        <v>959</v>
      </c>
      <c r="AO101" s="312">
        <v>10</v>
      </c>
      <c r="AP101" s="310" t="s">
        <v>597</v>
      </c>
      <c r="AQ101" s="310" t="s">
        <v>597</v>
      </c>
      <c r="AR101" s="311" t="s">
        <v>597</v>
      </c>
      <c r="AS101" s="309" t="s">
        <v>960</v>
      </c>
      <c r="AT101" s="309" t="s">
        <v>936</v>
      </c>
      <c r="AU101" s="312">
        <v>5</v>
      </c>
      <c r="AV101" s="313" t="s">
        <v>597</v>
      </c>
      <c r="AW101" s="313" t="s">
        <v>597</v>
      </c>
      <c r="AX101" s="61" t="s">
        <v>597</v>
      </c>
      <c r="AY101" s="32"/>
      <c r="AZ101" s="32"/>
      <c r="BA101" s="35"/>
      <c r="BB101" s="32"/>
      <c r="BC101" s="32"/>
      <c r="BD101" s="32"/>
      <c r="BE101" s="32"/>
      <c r="BF101" s="32"/>
      <c r="BG101" s="32"/>
      <c r="BH101" s="32"/>
      <c r="BI101" s="32"/>
      <c r="BJ101" s="32"/>
      <c r="BK101" s="32"/>
      <c r="BL101" s="32"/>
      <c r="BM101" s="32"/>
    </row>
    <row r="102" spans="1:65" ht="120" customHeight="1" x14ac:dyDescent="0.25">
      <c r="A102" s="41">
        <v>104</v>
      </c>
      <c r="B102" s="41" t="s">
        <v>584</v>
      </c>
      <c r="C102" s="41">
        <v>10</v>
      </c>
      <c r="D102" s="41" t="s">
        <v>632</v>
      </c>
      <c r="E102" s="41" t="s">
        <v>961</v>
      </c>
      <c r="F102" s="150" t="s">
        <v>962</v>
      </c>
      <c r="G102" s="41" t="s">
        <v>963</v>
      </c>
      <c r="H102" s="41">
        <v>2020</v>
      </c>
      <c r="I102" s="41" t="s">
        <v>964</v>
      </c>
      <c r="J102" s="94">
        <v>171613.5</v>
      </c>
      <c r="K102" s="156" t="s">
        <v>855</v>
      </c>
      <c r="L102" s="94" t="s">
        <v>965</v>
      </c>
      <c r="M102" s="41" t="s">
        <v>966</v>
      </c>
      <c r="N102" s="41" t="s">
        <v>967</v>
      </c>
      <c r="O102" s="41" t="s">
        <v>968</v>
      </c>
      <c r="P102" s="41">
        <v>16872</v>
      </c>
      <c r="Q102" s="146">
        <f t="shared" si="6"/>
        <v>75.36</v>
      </c>
      <c r="R102" s="349">
        <v>14.9</v>
      </c>
      <c r="S102" s="146">
        <v>6.54</v>
      </c>
      <c r="T102" s="146">
        <v>53.92</v>
      </c>
      <c r="U102" s="341">
        <f t="shared" si="7"/>
        <v>75.36</v>
      </c>
      <c r="V102" s="416">
        <v>100</v>
      </c>
      <c r="W102" s="464">
        <v>100</v>
      </c>
      <c r="X102" s="188" t="s">
        <v>969</v>
      </c>
      <c r="Y102" s="14">
        <v>3</v>
      </c>
      <c r="Z102" s="14">
        <v>3</v>
      </c>
      <c r="AA102" s="14">
        <v>3</v>
      </c>
      <c r="AB102" s="163">
        <v>44</v>
      </c>
      <c r="AC102" s="14" t="s">
        <v>970</v>
      </c>
      <c r="AD102" s="285">
        <v>53.92</v>
      </c>
      <c r="AE102" s="285">
        <v>5</v>
      </c>
      <c r="AF102" s="308">
        <v>100</v>
      </c>
      <c r="AG102" s="309" t="s">
        <v>971</v>
      </c>
      <c r="AH102" s="309" t="s">
        <v>597</v>
      </c>
      <c r="AI102" s="287">
        <v>0</v>
      </c>
      <c r="AJ102" s="310" t="s">
        <v>597</v>
      </c>
      <c r="AK102" s="310" t="s">
        <v>597</v>
      </c>
      <c r="AL102" s="311" t="s">
        <v>597</v>
      </c>
      <c r="AM102" s="309" t="s">
        <v>597</v>
      </c>
      <c r="AN102" s="309" t="s">
        <v>597</v>
      </c>
      <c r="AO102" s="312" t="s">
        <v>597</v>
      </c>
      <c r="AP102" s="310" t="s">
        <v>597</v>
      </c>
      <c r="AQ102" s="310" t="s">
        <v>597</v>
      </c>
      <c r="AR102" s="311" t="s">
        <v>597</v>
      </c>
      <c r="AS102" s="309" t="s">
        <v>972</v>
      </c>
      <c r="AT102" s="309" t="s">
        <v>597</v>
      </c>
      <c r="AU102" s="312">
        <v>100</v>
      </c>
      <c r="AV102" s="313" t="s">
        <v>597</v>
      </c>
      <c r="AW102" s="313" t="s">
        <v>597</v>
      </c>
      <c r="AX102" s="61" t="s">
        <v>597</v>
      </c>
      <c r="AY102" s="32"/>
      <c r="AZ102" s="32"/>
      <c r="BA102" s="35"/>
      <c r="BB102" s="32"/>
      <c r="BC102" s="32"/>
      <c r="BD102" s="32"/>
      <c r="BE102" s="32"/>
      <c r="BF102" s="32"/>
      <c r="BG102" s="32"/>
      <c r="BH102" s="32"/>
      <c r="BI102" s="32"/>
      <c r="BJ102" s="32"/>
      <c r="BK102" s="32"/>
      <c r="BL102" s="32"/>
      <c r="BM102" s="32"/>
    </row>
    <row r="103" spans="1:65" ht="120" customHeight="1" x14ac:dyDescent="0.25">
      <c r="A103" s="41">
        <v>104</v>
      </c>
      <c r="B103" s="41" t="s">
        <v>584</v>
      </c>
      <c r="C103" s="41">
        <v>5</v>
      </c>
      <c r="D103" s="41" t="s">
        <v>973</v>
      </c>
      <c r="E103" s="41" t="s">
        <v>974</v>
      </c>
      <c r="F103" s="150">
        <v>11874</v>
      </c>
      <c r="G103" s="41" t="s">
        <v>975</v>
      </c>
      <c r="H103" s="41">
        <v>2003</v>
      </c>
      <c r="I103" s="41" t="s">
        <v>976</v>
      </c>
      <c r="J103" s="94">
        <v>109084</v>
      </c>
      <c r="K103" s="41" t="s">
        <v>155</v>
      </c>
      <c r="L103" s="41" t="s">
        <v>977</v>
      </c>
      <c r="M103" s="41" t="s">
        <v>978</v>
      </c>
      <c r="N103" s="41" t="s">
        <v>979</v>
      </c>
      <c r="O103" s="41" t="s">
        <v>980</v>
      </c>
      <c r="P103" s="41" t="s">
        <v>981</v>
      </c>
      <c r="Q103" s="146">
        <f t="shared" si="6"/>
        <v>7.2809294117647063</v>
      </c>
      <c r="R103" s="349">
        <v>0</v>
      </c>
      <c r="S103" s="146">
        <v>0.70588235294117652</v>
      </c>
      <c r="T103" s="146">
        <v>6.5750470588235297</v>
      </c>
      <c r="U103" s="341">
        <f t="shared" si="7"/>
        <v>7.2809294117647063</v>
      </c>
      <c r="V103" s="416">
        <v>100</v>
      </c>
      <c r="W103" s="464">
        <v>100</v>
      </c>
      <c r="X103" s="188" t="s">
        <v>982</v>
      </c>
      <c r="Y103" s="14">
        <v>3</v>
      </c>
      <c r="Z103" s="14">
        <v>11</v>
      </c>
      <c r="AA103" s="14">
        <v>4</v>
      </c>
      <c r="AB103" s="14">
        <v>4</v>
      </c>
      <c r="AC103" s="14">
        <v>174</v>
      </c>
      <c r="AD103" s="285">
        <v>0</v>
      </c>
      <c r="AE103" s="285">
        <v>5</v>
      </c>
      <c r="AF103" s="308">
        <v>100</v>
      </c>
      <c r="AG103" s="309" t="s">
        <v>747</v>
      </c>
      <c r="AH103" s="309" t="s">
        <v>983</v>
      </c>
      <c r="AI103" s="287">
        <v>100</v>
      </c>
      <c r="AJ103" s="310" t="s">
        <v>597</v>
      </c>
      <c r="AK103" s="310" t="s">
        <v>597</v>
      </c>
      <c r="AL103" s="311" t="s">
        <v>597</v>
      </c>
      <c r="AM103" s="309" t="s">
        <v>597</v>
      </c>
      <c r="AN103" s="309" t="s">
        <v>597</v>
      </c>
      <c r="AO103" s="312" t="s">
        <v>597</v>
      </c>
      <c r="AP103" s="310" t="s">
        <v>597</v>
      </c>
      <c r="AQ103" s="310" t="s">
        <v>597</v>
      </c>
      <c r="AR103" s="311" t="s">
        <v>597</v>
      </c>
      <c r="AS103" s="309" t="s">
        <v>597</v>
      </c>
      <c r="AT103" s="309" t="s">
        <v>597</v>
      </c>
      <c r="AU103" s="312" t="s">
        <v>597</v>
      </c>
      <c r="AV103" s="313" t="s">
        <v>597</v>
      </c>
      <c r="AW103" s="313" t="s">
        <v>597</v>
      </c>
      <c r="AX103" s="61" t="s">
        <v>597</v>
      </c>
      <c r="AY103" s="32"/>
      <c r="AZ103" s="32"/>
      <c r="BA103" s="35"/>
      <c r="BB103" s="32"/>
      <c r="BC103" s="32"/>
      <c r="BD103" s="32"/>
      <c r="BE103" s="32"/>
      <c r="BF103" s="32"/>
      <c r="BG103" s="32"/>
      <c r="BH103" s="32"/>
      <c r="BI103" s="32"/>
      <c r="BJ103" s="32"/>
      <c r="BK103" s="32"/>
      <c r="BL103" s="32"/>
      <c r="BM103" s="32"/>
    </row>
    <row r="104" spans="1:65" ht="120" customHeight="1" x14ac:dyDescent="0.25">
      <c r="A104" s="41">
        <v>104</v>
      </c>
      <c r="B104" s="41" t="s">
        <v>584</v>
      </c>
      <c r="C104" s="41">
        <v>5</v>
      </c>
      <c r="D104" s="41" t="s">
        <v>973</v>
      </c>
      <c r="E104" s="41" t="s">
        <v>974</v>
      </c>
      <c r="F104" s="150">
        <v>11874</v>
      </c>
      <c r="G104" s="41" t="s">
        <v>984</v>
      </c>
      <c r="H104" s="41">
        <v>2021</v>
      </c>
      <c r="I104" s="150" t="s">
        <v>985</v>
      </c>
      <c r="J104" s="94">
        <v>96268.72</v>
      </c>
      <c r="K104" s="156" t="s">
        <v>109</v>
      </c>
      <c r="L104" s="94" t="s">
        <v>986</v>
      </c>
      <c r="M104" s="41" t="s">
        <v>978</v>
      </c>
      <c r="N104" s="41" t="s">
        <v>987</v>
      </c>
      <c r="O104" s="41" t="s">
        <v>988</v>
      </c>
      <c r="P104" s="41" t="s">
        <v>989</v>
      </c>
      <c r="Q104" s="146">
        <f t="shared" si="6"/>
        <v>16.09470588235294</v>
      </c>
      <c r="R104" s="349">
        <v>11.33</v>
      </c>
      <c r="S104" s="146">
        <v>0.35294117647058826</v>
      </c>
      <c r="T104" s="146">
        <v>4.4117647058823533</v>
      </c>
      <c r="U104" s="341">
        <f t="shared" si="7"/>
        <v>16.09470588235294</v>
      </c>
      <c r="V104" s="416">
        <v>100</v>
      </c>
      <c r="W104" s="464">
        <v>100</v>
      </c>
      <c r="X104" s="188" t="s">
        <v>982</v>
      </c>
      <c r="Y104" s="14">
        <v>3</v>
      </c>
      <c r="Z104" s="14">
        <v>7</v>
      </c>
      <c r="AA104" s="14">
        <v>2</v>
      </c>
      <c r="AB104" s="14">
        <v>4</v>
      </c>
      <c r="AC104" s="14">
        <v>81</v>
      </c>
      <c r="AD104" s="285">
        <v>0</v>
      </c>
      <c r="AE104" s="285">
        <v>5</v>
      </c>
      <c r="AF104" s="308">
        <v>100</v>
      </c>
      <c r="AG104" s="309" t="s">
        <v>747</v>
      </c>
      <c r="AH104" s="309" t="s">
        <v>983</v>
      </c>
      <c r="AI104" s="287">
        <v>100</v>
      </c>
      <c r="AJ104" s="310" t="s">
        <v>597</v>
      </c>
      <c r="AK104" s="310" t="s">
        <v>597</v>
      </c>
      <c r="AL104" s="311" t="s">
        <v>597</v>
      </c>
      <c r="AM104" s="309" t="s">
        <v>597</v>
      </c>
      <c r="AN104" s="309" t="s">
        <v>597</v>
      </c>
      <c r="AO104" s="312" t="s">
        <v>597</v>
      </c>
      <c r="AP104" s="310" t="s">
        <v>597</v>
      </c>
      <c r="AQ104" s="310" t="s">
        <v>597</v>
      </c>
      <c r="AR104" s="311" t="s">
        <v>597</v>
      </c>
      <c r="AS104" s="309" t="s">
        <v>597</v>
      </c>
      <c r="AT104" s="309" t="s">
        <v>597</v>
      </c>
      <c r="AU104" s="312" t="s">
        <v>597</v>
      </c>
      <c r="AV104" s="313" t="s">
        <v>597</v>
      </c>
      <c r="AW104" s="313" t="s">
        <v>597</v>
      </c>
      <c r="AX104" s="61" t="s">
        <v>597</v>
      </c>
      <c r="AY104" s="32"/>
      <c r="AZ104" s="32"/>
      <c r="BA104" s="35"/>
      <c r="BB104" s="32"/>
      <c r="BC104" s="32"/>
      <c r="BD104" s="32"/>
      <c r="BE104" s="32"/>
      <c r="BF104" s="32"/>
      <c r="BG104" s="32"/>
      <c r="BH104" s="32"/>
      <c r="BI104" s="32"/>
      <c r="BJ104" s="32"/>
      <c r="BK104" s="32"/>
      <c r="BL104" s="32"/>
      <c r="BM104" s="32"/>
    </row>
    <row r="105" spans="1:65" ht="120" customHeight="1" x14ac:dyDescent="0.25">
      <c r="A105" s="46">
        <v>104</v>
      </c>
      <c r="B105" s="41" t="s">
        <v>584</v>
      </c>
      <c r="C105" s="46">
        <v>5</v>
      </c>
      <c r="D105" s="46" t="s">
        <v>973</v>
      </c>
      <c r="E105" s="46" t="s">
        <v>974</v>
      </c>
      <c r="F105" s="152" t="s">
        <v>990</v>
      </c>
      <c r="G105" s="41" t="s">
        <v>991</v>
      </c>
      <c r="H105" s="41">
        <v>2010</v>
      </c>
      <c r="I105" s="41" t="s">
        <v>992</v>
      </c>
      <c r="J105" s="94">
        <v>102630</v>
      </c>
      <c r="K105" s="174" t="s">
        <v>87</v>
      </c>
      <c r="L105" s="94" t="s">
        <v>993</v>
      </c>
      <c r="M105" s="41" t="s">
        <v>994</v>
      </c>
      <c r="N105" s="41" t="s">
        <v>995</v>
      </c>
      <c r="O105" s="41" t="s">
        <v>996</v>
      </c>
      <c r="P105" s="41" t="s">
        <v>997</v>
      </c>
      <c r="Q105" s="146">
        <f t="shared" si="6"/>
        <v>10.678823529411765</v>
      </c>
      <c r="R105" s="349">
        <v>0</v>
      </c>
      <c r="S105" s="146">
        <v>2.9411764705882355</v>
      </c>
      <c r="T105" s="146">
        <v>7.7376470588235291</v>
      </c>
      <c r="U105" s="341">
        <f t="shared" si="7"/>
        <v>10.678823529411765</v>
      </c>
      <c r="V105" s="416">
        <v>100</v>
      </c>
      <c r="W105" s="464">
        <v>100</v>
      </c>
      <c r="X105" s="188" t="s">
        <v>982</v>
      </c>
      <c r="Y105" s="14">
        <v>1</v>
      </c>
      <c r="Z105" s="14">
        <v>7</v>
      </c>
      <c r="AA105" s="14">
        <v>6</v>
      </c>
      <c r="AB105" s="14">
        <v>4</v>
      </c>
      <c r="AC105" s="14">
        <v>99</v>
      </c>
      <c r="AD105" s="285">
        <v>0</v>
      </c>
      <c r="AE105" s="285">
        <v>5</v>
      </c>
      <c r="AF105" s="308">
        <v>100</v>
      </c>
      <c r="AG105" s="309" t="s">
        <v>973</v>
      </c>
      <c r="AH105" s="309" t="s">
        <v>998</v>
      </c>
      <c r="AI105" s="287">
        <v>100</v>
      </c>
      <c r="AJ105" s="310" t="s">
        <v>597</v>
      </c>
      <c r="AK105" s="310" t="s">
        <v>597</v>
      </c>
      <c r="AL105" s="311" t="s">
        <v>597</v>
      </c>
      <c r="AM105" s="309" t="s">
        <v>597</v>
      </c>
      <c r="AN105" s="309" t="s">
        <v>597</v>
      </c>
      <c r="AO105" s="312" t="s">
        <v>597</v>
      </c>
      <c r="AP105" s="310" t="s">
        <v>597</v>
      </c>
      <c r="AQ105" s="310" t="s">
        <v>597</v>
      </c>
      <c r="AR105" s="311" t="s">
        <v>597</v>
      </c>
      <c r="AS105" s="309" t="s">
        <v>597</v>
      </c>
      <c r="AT105" s="309" t="s">
        <v>597</v>
      </c>
      <c r="AU105" s="312" t="s">
        <v>597</v>
      </c>
      <c r="AV105" s="313" t="s">
        <v>597</v>
      </c>
      <c r="AW105" s="313" t="s">
        <v>597</v>
      </c>
      <c r="AX105" s="61" t="s">
        <v>597</v>
      </c>
      <c r="AY105" s="32"/>
      <c r="AZ105" s="32"/>
      <c r="BA105" s="35"/>
      <c r="BB105" s="32"/>
      <c r="BC105" s="32"/>
      <c r="BD105" s="32"/>
      <c r="BE105" s="32"/>
      <c r="BF105" s="32"/>
      <c r="BG105" s="32"/>
      <c r="BH105" s="32"/>
      <c r="BI105" s="32"/>
      <c r="BJ105" s="32"/>
      <c r="BK105" s="32"/>
      <c r="BL105" s="32"/>
      <c r="BM105" s="32"/>
    </row>
    <row r="106" spans="1:65" ht="120" customHeight="1" x14ac:dyDescent="0.25">
      <c r="A106" s="41">
        <v>104</v>
      </c>
      <c r="B106" s="41" t="s">
        <v>584</v>
      </c>
      <c r="C106" s="41">
        <v>5</v>
      </c>
      <c r="D106" s="41" t="s">
        <v>973</v>
      </c>
      <c r="E106" s="41" t="s">
        <v>974</v>
      </c>
      <c r="F106" s="150">
        <v>11874</v>
      </c>
      <c r="G106" s="41" t="s">
        <v>999</v>
      </c>
      <c r="H106" s="41">
        <v>2015</v>
      </c>
      <c r="I106" s="41" t="s">
        <v>1000</v>
      </c>
      <c r="J106" s="94">
        <v>48667</v>
      </c>
      <c r="K106" s="14" t="s">
        <v>244</v>
      </c>
      <c r="L106" s="41" t="s">
        <v>977</v>
      </c>
      <c r="M106" s="175" t="s">
        <v>978</v>
      </c>
      <c r="N106" s="41" t="s">
        <v>1001</v>
      </c>
      <c r="O106" s="41" t="s">
        <v>1002</v>
      </c>
      <c r="P106" s="41" t="s">
        <v>1003</v>
      </c>
      <c r="Q106" s="146">
        <f t="shared" si="6"/>
        <v>7.13</v>
      </c>
      <c r="R106" s="349">
        <v>0</v>
      </c>
      <c r="S106" s="148">
        <v>0.55000000000000004</v>
      </c>
      <c r="T106" s="148">
        <v>6.58</v>
      </c>
      <c r="U106" s="341">
        <f t="shared" si="7"/>
        <v>7.13</v>
      </c>
      <c r="V106" s="416">
        <v>91.666666666666671</v>
      </c>
      <c r="W106" s="464">
        <v>100</v>
      </c>
      <c r="X106" s="188" t="s">
        <v>982</v>
      </c>
      <c r="Y106" s="14">
        <v>3</v>
      </c>
      <c r="Z106" s="14">
        <v>2</v>
      </c>
      <c r="AA106" s="14">
        <v>3</v>
      </c>
      <c r="AB106" s="14">
        <v>4</v>
      </c>
      <c r="AC106" s="14"/>
      <c r="AD106" s="285">
        <v>0</v>
      </c>
      <c r="AE106" s="285">
        <v>5</v>
      </c>
      <c r="AF106" s="308">
        <v>0</v>
      </c>
      <c r="AG106" s="309" t="s">
        <v>597</v>
      </c>
      <c r="AH106" s="309" t="s">
        <v>597</v>
      </c>
      <c r="AI106" s="287" t="s">
        <v>597</v>
      </c>
      <c r="AJ106" s="310" t="s">
        <v>597</v>
      </c>
      <c r="AK106" s="310" t="s">
        <v>597</v>
      </c>
      <c r="AL106" s="311" t="s">
        <v>597</v>
      </c>
      <c r="AM106" s="309" t="s">
        <v>597</v>
      </c>
      <c r="AN106" s="309" t="s">
        <v>597</v>
      </c>
      <c r="AO106" s="312" t="s">
        <v>597</v>
      </c>
      <c r="AP106" s="310" t="s">
        <v>597</v>
      </c>
      <c r="AQ106" s="310" t="s">
        <v>597</v>
      </c>
      <c r="AR106" s="311" t="s">
        <v>597</v>
      </c>
      <c r="AS106" s="309" t="s">
        <v>597</v>
      </c>
      <c r="AT106" s="309" t="s">
        <v>597</v>
      </c>
      <c r="AU106" s="312" t="s">
        <v>597</v>
      </c>
      <c r="AV106" s="313" t="s">
        <v>597</v>
      </c>
      <c r="AW106" s="313" t="s">
        <v>597</v>
      </c>
      <c r="AX106" s="61" t="s">
        <v>597</v>
      </c>
      <c r="AY106" s="32"/>
      <c r="AZ106" s="32"/>
      <c r="BA106" s="35"/>
      <c r="BB106" s="32"/>
      <c r="BC106" s="32"/>
      <c r="BD106" s="32"/>
      <c r="BE106" s="32"/>
      <c r="BF106" s="32"/>
      <c r="BG106" s="32"/>
      <c r="BH106" s="32"/>
      <c r="BI106" s="32"/>
      <c r="BJ106" s="32"/>
      <c r="BK106" s="32"/>
      <c r="BL106" s="32"/>
      <c r="BM106" s="32"/>
    </row>
    <row r="107" spans="1:65" ht="120" customHeight="1" x14ac:dyDescent="0.25">
      <c r="A107" s="41">
        <v>104</v>
      </c>
      <c r="B107" s="41" t="s">
        <v>584</v>
      </c>
      <c r="C107" s="41">
        <v>5</v>
      </c>
      <c r="D107" s="41" t="s">
        <v>973</v>
      </c>
      <c r="E107" s="41" t="s">
        <v>974</v>
      </c>
      <c r="F107" s="150">
        <v>11874</v>
      </c>
      <c r="G107" s="41" t="s">
        <v>1004</v>
      </c>
      <c r="H107" s="41">
        <v>2021</v>
      </c>
      <c r="I107" s="41" t="s">
        <v>1005</v>
      </c>
      <c r="J107" s="240">
        <v>72049.820000000007</v>
      </c>
      <c r="K107" s="41" t="s">
        <v>709</v>
      </c>
      <c r="L107" s="41" t="s">
        <v>977</v>
      </c>
      <c r="M107" s="175" t="s">
        <v>978</v>
      </c>
      <c r="N107" s="41" t="s">
        <v>1006</v>
      </c>
      <c r="O107" s="41" t="s">
        <v>1007</v>
      </c>
      <c r="P107" s="41" t="s">
        <v>1008</v>
      </c>
      <c r="Q107" s="146">
        <f t="shared" si="6"/>
        <v>21.22</v>
      </c>
      <c r="R107" s="349">
        <v>8.48</v>
      </c>
      <c r="S107" s="148">
        <v>5</v>
      </c>
      <c r="T107" s="148">
        <v>7.74</v>
      </c>
      <c r="U107" s="341">
        <f t="shared" si="7"/>
        <v>21.22</v>
      </c>
      <c r="V107" s="416">
        <v>100</v>
      </c>
      <c r="W107" s="464">
        <v>100</v>
      </c>
      <c r="X107" s="188" t="s">
        <v>982</v>
      </c>
      <c r="Y107" s="14">
        <v>3</v>
      </c>
      <c r="Z107" s="14">
        <v>11</v>
      </c>
      <c r="AA107" s="14">
        <v>5</v>
      </c>
      <c r="AB107" s="14">
        <v>4</v>
      </c>
      <c r="AC107" s="14"/>
      <c r="AD107" s="285">
        <v>0</v>
      </c>
      <c r="AE107" s="285">
        <v>5</v>
      </c>
      <c r="AF107" s="308">
        <v>100</v>
      </c>
      <c r="AG107" s="309" t="s">
        <v>973</v>
      </c>
      <c r="AH107" s="309" t="s">
        <v>1009</v>
      </c>
      <c r="AI107" s="287">
        <v>100</v>
      </c>
      <c r="AJ107" s="310" t="s">
        <v>597</v>
      </c>
      <c r="AK107" s="310" t="s">
        <v>597</v>
      </c>
      <c r="AL107" s="311" t="s">
        <v>597</v>
      </c>
      <c r="AM107" s="309" t="s">
        <v>597</v>
      </c>
      <c r="AN107" s="309" t="s">
        <v>597</v>
      </c>
      <c r="AO107" s="312" t="s">
        <v>597</v>
      </c>
      <c r="AP107" s="310" t="s">
        <v>597</v>
      </c>
      <c r="AQ107" s="310" t="s">
        <v>597</v>
      </c>
      <c r="AR107" s="311" t="s">
        <v>597</v>
      </c>
      <c r="AS107" s="309" t="s">
        <v>597</v>
      </c>
      <c r="AT107" s="309" t="s">
        <v>597</v>
      </c>
      <c r="AU107" s="312" t="s">
        <v>597</v>
      </c>
      <c r="AV107" s="313" t="s">
        <v>597</v>
      </c>
      <c r="AW107" s="313" t="s">
        <v>597</v>
      </c>
      <c r="AX107" s="61" t="s">
        <v>597</v>
      </c>
      <c r="AY107" s="32"/>
      <c r="AZ107" s="32"/>
      <c r="BA107" s="35"/>
      <c r="BB107" s="32"/>
      <c r="BC107" s="32"/>
      <c r="BD107" s="32"/>
      <c r="BE107" s="32"/>
      <c r="BF107" s="32"/>
      <c r="BG107" s="32"/>
      <c r="BH107" s="32"/>
      <c r="BI107" s="32"/>
      <c r="BJ107" s="32"/>
      <c r="BK107" s="32"/>
      <c r="BL107" s="32"/>
      <c r="BM107" s="32"/>
    </row>
    <row r="108" spans="1:65" ht="120" customHeight="1" x14ac:dyDescent="0.25">
      <c r="A108" s="41">
        <v>104</v>
      </c>
      <c r="B108" s="41" t="s">
        <v>584</v>
      </c>
      <c r="C108" s="41">
        <v>5</v>
      </c>
      <c r="D108" s="41" t="s">
        <v>973</v>
      </c>
      <c r="E108" s="41" t="s">
        <v>974</v>
      </c>
      <c r="F108" s="150">
        <v>11874</v>
      </c>
      <c r="G108" s="41" t="s">
        <v>1010</v>
      </c>
      <c r="H108" s="41">
        <v>2017</v>
      </c>
      <c r="I108" s="41" t="s">
        <v>1011</v>
      </c>
      <c r="J108" s="240">
        <v>20583</v>
      </c>
      <c r="K108" s="41" t="s">
        <v>709</v>
      </c>
      <c r="L108" s="41" t="s">
        <v>977</v>
      </c>
      <c r="M108" s="175" t="s">
        <v>978</v>
      </c>
      <c r="N108" s="46" t="s">
        <v>1012</v>
      </c>
      <c r="O108" s="41" t="s">
        <v>1013</v>
      </c>
      <c r="P108" s="41" t="s">
        <v>1014</v>
      </c>
      <c r="Q108" s="146">
        <f t="shared" si="6"/>
        <v>8.74</v>
      </c>
      <c r="R108" s="349">
        <v>0</v>
      </c>
      <c r="S108" s="148">
        <v>1</v>
      </c>
      <c r="T108" s="148">
        <v>7.74</v>
      </c>
      <c r="U108" s="341">
        <f t="shared" si="7"/>
        <v>8.74</v>
      </c>
      <c r="V108" s="416">
        <v>100.41666666666667</v>
      </c>
      <c r="W108" s="464">
        <v>100</v>
      </c>
      <c r="X108" s="188" t="s">
        <v>982</v>
      </c>
      <c r="Y108" s="14">
        <v>3</v>
      </c>
      <c r="Z108" s="14">
        <v>7</v>
      </c>
      <c r="AA108" s="14">
        <v>1</v>
      </c>
      <c r="AB108" s="14">
        <v>4</v>
      </c>
      <c r="AC108" s="14"/>
      <c r="AD108" s="285">
        <v>0</v>
      </c>
      <c r="AE108" s="285">
        <v>2</v>
      </c>
      <c r="AF108" s="308">
        <v>100</v>
      </c>
      <c r="AG108" s="309" t="s">
        <v>973</v>
      </c>
      <c r="AH108" s="309" t="s">
        <v>998</v>
      </c>
      <c r="AI108" s="287">
        <v>10</v>
      </c>
      <c r="AJ108" s="310" t="s">
        <v>973</v>
      </c>
      <c r="AK108" s="310" t="s">
        <v>1015</v>
      </c>
      <c r="AL108" s="311">
        <v>90</v>
      </c>
      <c r="AM108" s="309" t="s">
        <v>597</v>
      </c>
      <c r="AN108" s="309" t="s">
        <v>597</v>
      </c>
      <c r="AO108" s="312" t="s">
        <v>597</v>
      </c>
      <c r="AP108" s="310" t="s">
        <v>597</v>
      </c>
      <c r="AQ108" s="310" t="s">
        <v>597</v>
      </c>
      <c r="AR108" s="311" t="s">
        <v>597</v>
      </c>
      <c r="AS108" s="309" t="s">
        <v>597</v>
      </c>
      <c r="AT108" s="309" t="s">
        <v>597</v>
      </c>
      <c r="AU108" s="312" t="s">
        <v>597</v>
      </c>
      <c r="AV108" s="313" t="s">
        <v>597</v>
      </c>
      <c r="AW108" s="313" t="s">
        <v>597</v>
      </c>
      <c r="AX108" s="61" t="s">
        <v>597</v>
      </c>
      <c r="AY108" s="32"/>
      <c r="AZ108" s="32"/>
      <c r="BA108" s="35"/>
      <c r="BB108" s="32"/>
      <c r="BC108" s="32"/>
      <c r="BD108" s="32"/>
      <c r="BE108" s="32"/>
      <c r="BF108" s="32"/>
      <c r="BG108" s="32"/>
      <c r="BH108" s="32"/>
      <c r="BI108" s="32"/>
      <c r="BJ108" s="32"/>
      <c r="BK108" s="32"/>
      <c r="BL108" s="32"/>
      <c r="BM108" s="32"/>
    </row>
    <row r="109" spans="1:65" ht="120" customHeight="1" x14ac:dyDescent="0.25">
      <c r="A109" s="41">
        <v>104</v>
      </c>
      <c r="B109" s="41" t="s">
        <v>584</v>
      </c>
      <c r="C109" s="41">
        <v>5</v>
      </c>
      <c r="D109" s="41" t="s">
        <v>973</v>
      </c>
      <c r="E109" s="41" t="s">
        <v>974</v>
      </c>
      <c r="F109" s="150">
        <v>11874</v>
      </c>
      <c r="G109" s="41" t="s">
        <v>588</v>
      </c>
      <c r="H109" s="41">
        <v>2020</v>
      </c>
      <c r="I109" s="41" t="s">
        <v>1016</v>
      </c>
      <c r="J109" s="240">
        <v>55066.92</v>
      </c>
      <c r="K109" s="14" t="s">
        <v>306</v>
      </c>
      <c r="L109" s="94" t="s">
        <v>993</v>
      </c>
      <c r="M109" s="41" t="s">
        <v>994</v>
      </c>
      <c r="N109" s="46" t="s">
        <v>1017</v>
      </c>
      <c r="O109" s="46" t="s">
        <v>1018</v>
      </c>
      <c r="P109" s="41">
        <v>16611</v>
      </c>
      <c r="Q109" s="146">
        <v>19.22</v>
      </c>
      <c r="R109" s="349">
        <v>4.53</v>
      </c>
      <c r="S109" s="148">
        <v>5</v>
      </c>
      <c r="T109" s="148">
        <v>7.74</v>
      </c>
      <c r="U109" s="341">
        <v>19.22</v>
      </c>
      <c r="V109" s="416">
        <v>100</v>
      </c>
      <c r="W109" s="464">
        <v>100</v>
      </c>
      <c r="X109" s="188" t="s">
        <v>982</v>
      </c>
      <c r="Y109" s="14">
        <v>3</v>
      </c>
      <c r="Z109" s="14">
        <v>11</v>
      </c>
      <c r="AA109" s="14">
        <v>5</v>
      </c>
      <c r="AB109" s="14">
        <v>4</v>
      </c>
      <c r="AC109" s="14">
        <v>23</v>
      </c>
      <c r="AD109" s="285">
        <v>0</v>
      </c>
      <c r="AE109" s="285">
        <v>5</v>
      </c>
      <c r="AF109" s="308">
        <v>100</v>
      </c>
      <c r="AG109" s="309" t="s">
        <v>973</v>
      </c>
      <c r="AH109" s="309" t="s">
        <v>1019</v>
      </c>
      <c r="AI109" s="287">
        <v>80</v>
      </c>
      <c r="AJ109" s="310" t="s">
        <v>973</v>
      </c>
      <c r="AK109" s="310" t="s">
        <v>1015</v>
      </c>
      <c r="AL109" s="311">
        <v>20</v>
      </c>
      <c r="AM109" s="309" t="s">
        <v>597</v>
      </c>
      <c r="AN109" s="309" t="s">
        <v>597</v>
      </c>
      <c r="AO109" s="312" t="s">
        <v>597</v>
      </c>
      <c r="AP109" s="310" t="s">
        <v>597</v>
      </c>
      <c r="AQ109" s="310" t="s">
        <v>597</v>
      </c>
      <c r="AR109" s="311" t="s">
        <v>597</v>
      </c>
      <c r="AS109" s="309" t="s">
        <v>597</v>
      </c>
      <c r="AT109" s="309" t="s">
        <v>597</v>
      </c>
      <c r="AU109" s="312" t="s">
        <v>597</v>
      </c>
      <c r="AV109" s="313" t="s">
        <v>597</v>
      </c>
      <c r="AW109" s="313" t="s">
        <v>597</v>
      </c>
      <c r="AX109" s="61" t="s">
        <v>597</v>
      </c>
      <c r="AY109" s="32"/>
      <c r="AZ109" s="32"/>
      <c r="BA109" s="35"/>
      <c r="BB109" s="32"/>
      <c r="BC109" s="32"/>
      <c r="BD109" s="32"/>
      <c r="BE109" s="32"/>
      <c r="BF109" s="32"/>
      <c r="BG109" s="32"/>
      <c r="BH109" s="32"/>
      <c r="BI109" s="32"/>
      <c r="BJ109" s="32"/>
      <c r="BK109" s="32"/>
      <c r="BL109" s="32"/>
      <c r="BM109" s="32"/>
    </row>
    <row r="110" spans="1:65" ht="120" customHeight="1" x14ac:dyDescent="0.25">
      <c r="A110" s="41">
        <v>104</v>
      </c>
      <c r="B110" s="41" t="s">
        <v>584</v>
      </c>
      <c r="C110" s="41">
        <v>11</v>
      </c>
      <c r="D110" s="41" t="s">
        <v>674</v>
      </c>
      <c r="E110" s="41" t="s">
        <v>936</v>
      </c>
      <c r="F110" s="173" t="s">
        <v>937</v>
      </c>
      <c r="G110" s="41" t="s">
        <v>1020</v>
      </c>
      <c r="H110" s="41">
        <v>2014</v>
      </c>
      <c r="I110" s="41" t="s">
        <v>1021</v>
      </c>
      <c r="J110" s="94">
        <v>118334</v>
      </c>
      <c r="K110" s="41" t="s">
        <v>691</v>
      </c>
      <c r="L110" s="41" t="s">
        <v>1022</v>
      </c>
      <c r="M110" s="41" t="s">
        <v>1023</v>
      </c>
      <c r="N110" s="41" t="s">
        <v>1024</v>
      </c>
      <c r="O110" s="41" t="s">
        <v>1025</v>
      </c>
      <c r="P110" s="41" t="s">
        <v>1026</v>
      </c>
      <c r="Q110" s="146">
        <f t="shared" ref="Q110:Q130" si="8">U110</f>
        <v>16</v>
      </c>
      <c r="R110" s="348">
        <v>0</v>
      </c>
      <c r="S110" s="146">
        <v>16</v>
      </c>
      <c r="T110" s="146">
        <v>0</v>
      </c>
      <c r="U110" s="341">
        <f t="shared" ref="U110:U130" si="9">SUM(R110:T110)</f>
        <v>16</v>
      </c>
      <c r="V110" s="416">
        <v>5.5</v>
      </c>
      <c r="W110" s="464">
        <v>100</v>
      </c>
      <c r="X110" s="188" t="s">
        <v>1027</v>
      </c>
      <c r="Y110" s="14">
        <v>3</v>
      </c>
      <c r="Z110" s="14">
        <v>1</v>
      </c>
      <c r="AA110" s="14">
        <v>7</v>
      </c>
      <c r="AB110" s="14">
        <v>9</v>
      </c>
      <c r="AC110" s="14"/>
      <c r="AD110" s="285">
        <v>13.14</v>
      </c>
      <c r="AE110" s="285">
        <v>5</v>
      </c>
      <c r="AF110" s="308">
        <v>0</v>
      </c>
      <c r="AG110" s="309" t="s">
        <v>948</v>
      </c>
      <c r="AH110" s="309" t="s">
        <v>1028</v>
      </c>
      <c r="AI110" s="287">
        <v>0</v>
      </c>
      <c r="AJ110" s="310" t="s">
        <v>948</v>
      </c>
      <c r="AK110" s="310" t="s">
        <v>1029</v>
      </c>
      <c r="AL110" s="311">
        <v>0</v>
      </c>
      <c r="AM110" s="309" t="s">
        <v>1030</v>
      </c>
      <c r="AN110" s="309" t="s">
        <v>1031</v>
      </c>
      <c r="AO110" s="312">
        <v>0</v>
      </c>
      <c r="AP110" s="310" t="s">
        <v>1032</v>
      </c>
      <c r="AQ110" s="310" t="s">
        <v>1033</v>
      </c>
      <c r="AR110" s="311">
        <v>0</v>
      </c>
      <c r="AS110" s="309" t="s">
        <v>946</v>
      </c>
      <c r="AT110" s="309" t="s">
        <v>947</v>
      </c>
      <c r="AU110" s="312">
        <v>0</v>
      </c>
      <c r="AV110" s="313" t="s">
        <v>597</v>
      </c>
      <c r="AW110" s="313" t="s">
        <v>597</v>
      </c>
      <c r="AX110" s="61" t="s">
        <v>597</v>
      </c>
      <c r="AY110" s="32"/>
      <c r="AZ110" s="32"/>
      <c r="BA110" s="35"/>
      <c r="BB110" s="32"/>
      <c r="BC110" s="32"/>
      <c r="BD110" s="32"/>
      <c r="BE110" s="32"/>
      <c r="BF110" s="32"/>
      <c r="BG110" s="32"/>
      <c r="BH110" s="32"/>
      <c r="BI110" s="32"/>
      <c r="BJ110" s="32"/>
      <c r="BK110" s="32"/>
      <c r="BL110" s="32"/>
      <c r="BM110" s="32"/>
    </row>
    <row r="111" spans="1:65" ht="120" customHeight="1" x14ac:dyDescent="0.25">
      <c r="A111" s="41">
        <v>104</v>
      </c>
      <c r="B111" s="41" t="s">
        <v>584</v>
      </c>
      <c r="C111" s="41">
        <v>15</v>
      </c>
      <c r="D111" s="41" t="s">
        <v>625</v>
      </c>
      <c r="E111" s="41" t="s">
        <v>1034</v>
      </c>
      <c r="F111" s="150">
        <v>10082</v>
      </c>
      <c r="G111" s="176" t="s">
        <v>1035</v>
      </c>
      <c r="H111" s="41" t="s">
        <v>1036</v>
      </c>
      <c r="I111" s="41" t="s">
        <v>1037</v>
      </c>
      <c r="J111" s="94">
        <v>2845836</v>
      </c>
      <c r="K111" s="41" t="s">
        <v>1038</v>
      </c>
      <c r="L111" s="41" t="s">
        <v>1039</v>
      </c>
      <c r="M111" s="41" t="s">
        <v>1040</v>
      </c>
      <c r="N111" s="41" t="s">
        <v>1041</v>
      </c>
      <c r="O111" s="41" t="s">
        <v>1042</v>
      </c>
      <c r="P111" s="41" t="s">
        <v>1043</v>
      </c>
      <c r="Q111" s="146">
        <f t="shared" si="8"/>
        <v>144.71</v>
      </c>
      <c r="R111" s="349">
        <v>96.51</v>
      </c>
      <c r="S111" s="146">
        <v>23.6</v>
      </c>
      <c r="T111" s="146">
        <v>24.6</v>
      </c>
      <c r="U111" s="342">
        <f t="shared" si="9"/>
        <v>144.71</v>
      </c>
      <c r="V111" s="416">
        <v>100</v>
      </c>
      <c r="W111" s="464">
        <v>100</v>
      </c>
      <c r="X111" s="188" t="s">
        <v>1044</v>
      </c>
      <c r="Y111" s="14">
        <v>3</v>
      </c>
      <c r="Z111" s="14">
        <v>1</v>
      </c>
      <c r="AA111" s="14">
        <v>3</v>
      </c>
      <c r="AB111" s="14">
        <v>60</v>
      </c>
      <c r="AC111" s="14">
        <v>97</v>
      </c>
      <c r="AD111" s="285">
        <v>0</v>
      </c>
      <c r="AE111" s="285">
        <v>5</v>
      </c>
      <c r="AF111" s="308">
        <v>100</v>
      </c>
      <c r="AG111" s="309" t="s">
        <v>1045</v>
      </c>
      <c r="AH111" s="309" t="s">
        <v>597</v>
      </c>
      <c r="AI111" s="287">
        <v>97</v>
      </c>
      <c r="AJ111" s="310" t="s">
        <v>597</v>
      </c>
      <c r="AK111" s="310" t="s">
        <v>597</v>
      </c>
      <c r="AL111" s="311" t="s">
        <v>597</v>
      </c>
      <c r="AM111" s="309" t="s">
        <v>597</v>
      </c>
      <c r="AN111" s="309" t="s">
        <v>597</v>
      </c>
      <c r="AO111" s="312" t="s">
        <v>597</v>
      </c>
      <c r="AP111" s="310" t="s">
        <v>597</v>
      </c>
      <c r="AQ111" s="310" t="s">
        <v>597</v>
      </c>
      <c r="AR111" s="311" t="s">
        <v>597</v>
      </c>
      <c r="AS111" s="309" t="s">
        <v>1046</v>
      </c>
      <c r="AT111" s="309" t="s">
        <v>597</v>
      </c>
      <c r="AU111" s="312">
        <v>3</v>
      </c>
      <c r="AV111" s="313" t="s">
        <v>597</v>
      </c>
      <c r="AW111" s="313" t="s">
        <v>597</v>
      </c>
      <c r="AX111" s="61" t="s">
        <v>597</v>
      </c>
      <c r="AY111" s="32"/>
      <c r="AZ111" s="32"/>
      <c r="BA111" s="35"/>
      <c r="BB111" s="32"/>
      <c r="BC111" s="32"/>
      <c r="BD111" s="32"/>
      <c r="BE111" s="32"/>
      <c r="BF111" s="32"/>
      <c r="BG111" s="32"/>
      <c r="BH111" s="32"/>
      <c r="BI111" s="32"/>
      <c r="BJ111" s="32"/>
      <c r="BK111" s="32"/>
      <c r="BL111" s="32"/>
      <c r="BM111" s="32"/>
    </row>
    <row r="112" spans="1:65" ht="120" customHeight="1" x14ac:dyDescent="0.25">
      <c r="A112" s="177">
        <v>104</v>
      </c>
      <c r="B112" s="41" t="s">
        <v>584</v>
      </c>
      <c r="C112" s="41">
        <v>15</v>
      </c>
      <c r="D112" s="177" t="s">
        <v>625</v>
      </c>
      <c r="E112" s="41" t="s">
        <v>1034</v>
      </c>
      <c r="F112" s="178">
        <v>10082</v>
      </c>
      <c r="G112" s="176" t="s">
        <v>1047</v>
      </c>
      <c r="H112" s="41" t="s">
        <v>1048</v>
      </c>
      <c r="I112" s="41" t="s">
        <v>1049</v>
      </c>
      <c r="J112" s="94">
        <v>1348879.28</v>
      </c>
      <c r="K112" s="41" t="s">
        <v>1050</v>
      </c>
      <c r="L112" s="41" t="s">
        <v>1039</v>
      </c>
      <c r="M112" s="41" t="s">
        <v>1040</v>
      </c>
      <c r="N112" s="41" t="s">
        <v>1051</v>
      </c>
      <c r="O112" s="41" t="s">
        <v>1052</v>
      </c>
      <c r="P112" s="41" t="s">
        <v>1053</v>
      </c>
      <c r="Q112" s="146">
        <f t="shared" si="8"/>
        <v>59.2</v>
      </c>
      <c r="R112" s="349">
        <v>11</v>
      </c>
      <c r="S112" s="147">
        <v>23.6</v>
      </c>
      <c r="T112" s="147">
        <v>24.6</v>
      </c>
      <c r="U112" s="342">
        <f t="shared" si="9"/>
        <v>59.2</v>
      </c>
      <c r="V112" s="416">
        <v>100</v>
      </c>
      <c r="W112" s="464">
        <v>100</v>
      </c>
      <c r="X112" s="188" t="s">
        <v>1044</v>
      </c>
      <c r="Y112" s="14">
        <v>3</v>
      </c>
      <c r="Z112" s="14">
        <v>1</v>
      </c>
      <c r="AA112" s="14">
        <v>3</v>
      </c>
      <c r="AB112" s="14">
        <v>60</v>
      </c>
      <c r="AC112" s="14"/>
      <c r="AD112" s="285">
        <v>0</v>
      </c>
      <c r="AE112" s="285">
        <v>5</v>
      </c>
      <c r="AF112" s="308">
        <v>100</v>
      </c>
      <c r="AG112" s="309" t="s">
        <v>1054</v>
      </c>
      <c r="AH112" s="309" t="s">
        <v>597</v>
      </c>
      <c r="AI112" s="287">
        <v>97</v>
      </c>
      <c r="AJ112" s="310" t="s">
        <v>597</v>
      </c>
      <c r="AK112" s="310" t="s">
        <v>597</v>
      </c>
      <c r="AL112" s="311" t="s">
        <v>597</v>
      </c>
      <c r="AM112" s="309" t="s">
        <v>597</v>
      </c>
      <c r="AN112" s="309" t="s">
        <v>597</v>
      </c>
      <c r="AO112" s="312" t="s">
        <v>597</v>
      </c>
      <c r="AP112" s="310" t="s">
        <v>597</v>
      </c>
      <c r="AQ112" s="310" t="s">
        <v>597</v>
      </c>
      <c r="AR112" s="311" t="s">
        <v>597</v>
      </c>
      <c r="AS112" s="309" t="s">
        <v>1046</v>
      </c>
      <c r="AT112" s="309" t="s">
        <v>597</v>
      </c>
      <c r="AU112" s="312">
        <v>3</v>
      </c>
      <c r="AV112" s="313" t="s">
        <v>597</v>
      </c>
      <c r="AW112" s="313" t="s">
        <v>597</v>
      </c>
      <c r="AX112" s="61" t="s">
        <v>597</v>
      </c>
      <c r="AY112" s="32"/>
      <c r="AZ112" s="32"/>
      <c r="BA112" s="35"/>
      <c r="BB112" s="32"/>
      <c r="BC112" s="32"/>
      <c r="BD112" s="32"/>
      <c r="BE112" s="32"/>
      <c r="BF112" s="32"/>
      <c r="BG112" s="32"/>
      <c r="BH112" s="32"/>
      <c r="BI112" s="32"/>
      <c r="BJ112" s="32"/>
      <c r="BK112" s="32"/>
      <c r="BL112" s="32"/>
      <c r="BM112" s="32"/>
    </row>
    <row r="113" spans="1:65" ht="120" customHeight="1" x14ac:dyDescent="0.25">
      <c r="A113" s="177">
        <v>104</v>
      </c>
      <c r="B113" s="41" t="s">
        <v>584</v>
      </c>
      <c r="C113" s="41">
        <v>15</v>
      </c>
      <c r="D113" s="177" t="s">
        <v>625</v>
      </c>
      <c r="E113" s="41" t="s">
        <v>1034</v>
      </c>
      <c r="F113" s="178" t="s">
        <v>1055</v>
      </c>
      <c r="G113" s="176" t="s">
        <v>1056</v>
      </c>
      <c r="H113" s="41">
        <v>2019</v>
      </c>
      <c r="I113" s="41" t="s">
        <v>1057</v>
      </c>
      <c r="J113" s="94">
        <v>992361</v>
      </c>
      <c r="K113" s="41" t="s">
        <v>1050</v>
      </c>
      <c r="L113" s="41" t="s">
        <v>1039</v>
      </c>
      <c r="M113" s="41" t="s">
        <v>1040</v>
      </c>
      <c r="N113" s="41" t="s">
        <v>1058</v>
      </c>
      <c r="O113" s="41" t="s">
        <v>1059</v>
      </c>
      <c r="P113" s="41" t="s">
        <v>1060</v>
      </c>
      <c r="Q113" s="146">
        <f t="shared" si="8"/>
        <v>106.58000000000001</v>
      </c>
      <c r="R113" s="349">
        <v>58.38</v>
      </c>
      <c r="S113" s="147">
        <v>23.6</v>
      </c>
      <c r="T113" s="147">
        <v>24.6</v>
      </c>
      <c r="U113" s="342">
        <f t="shared" si="9"/>
        <v>106.58000000000001</v>
      </c>
      <c r="V113" s="416">
        <v>100</v>
      </c>
      <c r="W113" s="464">
        <v>100</v>
      </c>
      <c r="X113" s="188" t="s">
        <v>1044</v>
      </c>
      <c r="Y113" s="14">
        <v>3</v>
      </c>
      <c r="Z113" s="14">
        <v>1</v>
      </c>
      <c r="AA113" s="14">
        <v>3</v>
      </c>
      <c r="AB113" s="14">
        <v>60</v>
      </c>
      <c r="AC113" s="14"/>
      <c r="AD113" s="285">
        <v>0</v>
      </c>
      <c r="AE113" s="285">
        <v>5</v>
      </c>
      <c r="AF113" s="308">
        <v>100</v>
      </c>
      <c r="AG113" s="309" t="s">
        <v>1054</v>
      </c>
      <c r="AH113" s="309" t="s">
        <v>597</v>
      </c>
      <c r="AI113" s="287">
        <v>97</v>
      </c>
      <c r="AJ113" s="310" t="s">
        <v>597</v>
      </c>
      <c r="AK113" s="310" t="s">
        <v>597</v>
      </c>
      <c r="AL113" s="311" t="s">
        <v>597</v>
      </c>
      <c r="AM113" s="309" t="s">
        <v>597</v>
      </c>
      <c r="AN113" s="309" t="s">
        <v>597</v>
      </c>
      <c r="AO113" s="312" t="s">
        <v>597</v>
      </c>
      <c r="AP113" s="310" t="s">
        <v>597</v>
      </c>
      <c r="AQ113" s="310" t="s">
        <v>597</v>
      </c>
      <c r="AR113" s="311" t="s">
        <v>597</v>
      </c>
      <c r="AS113" s="309" t="s">
        <v>1046</v>
      </c>
      <c r="AT113" s="309" t="s">
        <v>597</v>
      </c>
      <c r="AU113" s="312">
        <v>3</v>
      </c>
      <c r="AV113" s="313" t="s">
        <v>597</v>
      </c>
      <c r="AW113" s="313" t="s">
        <v>597</v>
      </c>
      <c r="AX113" s="61" t="s">
        <v>597</v>
      </c>
      <c r="AY113" s="32"/>
      <c r="AZ113" s="32"/>
      <c r="BA113" s="35"/>
      <c r="BB113" s="32"/>
      <c r="BC113" s="32"/>
      <c r="BD113" s="32"/>
      <c r="BE113" s="32"/>
      <c r="BF113" s="32"/>
      <c r="BG113" s="32"/>
      <c r="BH113" s="32"/>
      <c r="BI113" s="32"/>
      <c r="BJ113" s="32"/>
      <c r="BK113" s="32"/>
      <c r="BL113" s="32"/>
      <c r="BM113" s="32"/>
    </row>
    <row r="114" spans="1:65" ht="120" customHeight="1" x14ac:dyDescent="0.25">
      <c r="A114" s="177">
        <v>104</v>
      </c>
      <c r="B114" s="41" t="s">
        <v>584</v>
      </c>
      <c r="C114" s="41">
        <v>15</v>
      </c>
      <c r="D114" s="177" t="s">
        <v>625</v>
      </c>
      <c r="E114" s="41" t="s">
        <v>1034</v>
      </c>
      <c r="F114" s="178" t="s">
        <v>1055</v>
      </c>
      <c r="G114" s="176" t="s">
        <v>1061</v>
      </c>
      <c r="H114" s="41" t="s">
        <v>1062</v>
      </c>
      <c r="I114" s="41" t="s">
        <v>1063</v>
      </c>
      <c r="J114" s="94">
        <v>1806415.25</v>
      </c>
      <c r="K114" s="41" t="s">
        <v>1064</v>
      </c>
      <c r="L114" s="41" t="s">
        <v>1039</v>
      </c>
      <c r="M114" s="41" t="s">
        <v>1040</v>
      </c>
      <c r="N114" s="41" t="s">
        <v>1058</v>
      </c>
      <c r="O114" s="41" t="s">
        <v>1059</v>
      </c>
      <c r="P114" s="41" t="s">
        <v>1065</v>
      </c>
      <c r="Q114" s="146">
        <f t="shared" si="8"/>
        <v>132.6</v>
      </c>
      <c r="R114" s="349">
        <v>84.4</v>
      </c>
      <c r="S114" s="147">
        <v>23.6</v>
      </c>
      <c r="T114" s="147">
        <v>24.6</v>
      </c>
      <c r="U114" s="342">
        <f t="shared" si="9"/>
        <v>132.6</v>
      </c>
      <c r="V114" s="416">
        <v>100</v>
      </c>
      <c r="W114" s="464">
        <v>100</v>
      </c>
      <c r="X114" s="188" t="s">
        <v>1044</v>
      </c>
      <c r="Y114" s="14">
        <v>3</v>
      </c>
      <c r="Z114" s="14">
        <v>1</v>
      </c>
      <c r="AA114" s="14">
        <v>3</v>
      </c>
      <c r="AB114" s="14">
        <v>60</v>
      </c>
      <c r="AC114" s="14"/>
      <c r="AD114" s="285">
        <v>0</v>
      </c>
      <c r="AE114" s="285">
        <v>5</v>
      </c>
      <c r="AF114" s="308">
        <v>100</v>
      </c>
      <c r="AG114" s="309" t="s">
        <v>1054</v>
      </c>
      <c r="AH114" s="309" t="s">
        <v>597</v>
      </c>
      <c r="AI114" s="287">
        <v>97</v>
      </c>
      <c r="AJ114" s="310" t="s">
        <v>597</v>
      </c>
      <c r="AK114" s="310" t="s">
        <v>597</v>
      </c>
      <c r="AL114" s="311" t="s">
        <v>597</v>
      </c>
      <c r="AM114" s="309" t="s">
        <v>597</v>
      </c>
      <c r="AN114" s="309" t="s">
        <v>597</v>
      </c>
      <c r="AO114" s="312" t="s">
        <v>597</v>
      </c>
      <c r="AP114" s="310" t="s">
        <v>597</v>
      </c>
      <c r="AQ114" s="310" t="s">
        <v>597</v>
      </c>
      <c r="AR114" s="311" t="s">
        <v>597</v>
      </c>
      <c r="AS114" s="309" t="s">
        <v>1046</v>
      </c>
      <c r="AT114" s="309" t="s">
        <v>597</v>
      </c>
      <c r="AU114" s="312">
        <v>3</v>
      </c>
      <c r="AV114" s="313" t="s">
        <v>597</v>
      </c>
      <c r="AW114" s="313" t="s">
        <v>597</v>
      </c>
      <c r="AX114" s="61" t="s">
        <v>597</v>
      </c>
      <c r="AY114" s="32"/>
      <c r="AZ114" s="32"/>
      <c r="BA114" s="35"/>
      <c r="BB114" s="32"/>
      <c r="BC114" s="32"/>
      <c r="BD114" s="32"/>
      <c r="BE114" s="32"/>
      <c r="BF114" s="32"/>
      <c r="BG114" s="32"/>
      <c r="BH114" s="32"/>
      <c r="BI114" s="32"/>
      <c r="BJ114" s="32"/>
      <c r="BK114" s="32"/>
      <c r="BL114" s="32"/>
      <c r="BM114" s="32"/>
    </row>
    <row r="115" spans="1:65" ht="120" customHeight="1" x14ac:dyDescent="0.25">
      <c r="A115" s="179">
        <v>104</v>
      </c>
      <c r="B115" s="47" t="s">
        <v>584</v>
      </c>
      <c r="C115" s="47">
        <v>15</v>
      </c>
      <c r="D115" s="179" t="s">
        <v>625</v>
      </c>
      <c r="E115" s="47" t="s">
        <v>1034</v>
      </c>
      <c r="F115" s="180" t="s">
        <v>1055</v>
      </c>
      <c r="G115" s="181" t="s">
        <v>1066</v>
      </c>
      <c r="H115" s="47">
        <v>2020</v>
      </c>
      <c r="I115" s="47" t="s">
        <v>1067</v>
      </c>
      <c r="J115" s="376">
        <v>682846.9</v>
      </c>
      <c r="K115" s="47" t="s">
        <v>1064</v>
      </c>
      <c r="L115" s="47" t="s">
        <v>1039</v>
      </c>
      <c r="M115" s="47" t="s">
        <v>1040</v>
      </c>
      <c r="N115" s="47" t="s">
        <v>1068</v>
      </c>
      <c r="O115" s="47" t="s">
        <v>1069</v>
      </c>
      <c r="P115" s="47" t="s">
        <v>1070</v>
      </c>
      <c r="Q115" s="182">
        <f t="shared" si="8"/>
        <v>128.53</v>
      </c>
      <c r="R115" s="353">
        <v>80.33</v>
      </c>
      <c r="S115" s="183">
        <v>23.6</v>
      </c>
      <c r="T115" s="183">
        <v>24.6</v>
      </c>
      <c r="U115" s="345">
        <f t="shared" si="9"/>
        <v>128.53</v>
      </c>
      <c r="V115" s="416">
        <v>100</v>
      </c>
      <c r="W115" s="464">
        <v>100</v>
      </c>
      <c r="X115" s="441" t="s">
        <v>1044</v>
      </c>
      <c r="Y115" s="34">
        <v>3</v>
      </c>
      <c r="Z115" s="34">
        <v>1</v>
      </c>
      <c r="AA115" s="34">
        <v>3</v>
      </c>
      <c r="AB115" s="34">
        <v>60</v>
      </c>
      <c r="AC115" s="34"/>
      <c r="AD115" s="285">
        <v>0</v>
      </c>
      <c r="AE115" s="285">
        <v>5</v>
      </c>
      <c r="AF115" s="308">
        <v>100</v>
      </c>
      <c r="AG115" s="309" t="s">
        <v>1054</v>
      </c>
      <c r="AH115" s="309" t="s">
        <v>597</v>
      </c>
      <c r="AI115" s="287">
        <v>97</v>
      </c>
      <c r="AJ115" s="310" t="s">
        <v>597</v>
      </c>
      <c r="AK115" s="310" t="s">
        <v>597</v>
      </c>
      <c r="AL115" s="311" t="s">
        <v>597</v>
      </c>
      <c r="AM115" s="309" t="s">
        <v>597</v>
      </c>
      <c r="AN115" s="309" t="s">
        <v>597</v>
      </c>
      <c r="AO115" s="312" t="s">
        <v>597</v>
      </c>
      <c r="AP115" s="310" t="s">
        <v>597</v>
      </c>
      <c r="AQ115" s="310" t="s">
        <v>597</v>
      </c>
      <c r="AR115" s="311" t="s">
        <v>597</v>
      </c>
      <c r="AS115" s="309" t="s">
        <v>1046</v>
      </c>
      <c r="AT115" s="309" t="s">
        <v>597</v>
      </c>
      <c r="AU115" s="312">
        <v>3</v>
      </c>
      <c r="AV115" s="313" t="s">
        <v>597</v>
      </c>
      <c r="AW115" s="313" t="s">
        <v>597</v>
      </c>
      <c r="AX115" s="61" t="s">
        <v>597</v>
      </c>
      <c r="AY115" s="32"/>
      <c r="AZ115" s="32"/>
      <c r="BA115" s="35"/>
      <c r="BB115" s="32"/>
      <c r="BC115" s="32"/>
      <c r="BD115" s="32"/>
      <c r="BE115" s="32"/>
      <c r="BF115" s="32"/>
      <c r="BG115" s="32"/>
      <c r="BH115" s="32"/>
      <c r="BI115" s="32"/>
      <c r="BJ115" s="32"/>
      <c r="BK115" s="32"/>
      <c r="BL115" s="32"/>
      <c r="BM115" s="32"/>
    </row>
    <row r="116" spans="1:65" ht="120" customHeight="1" x14ac:dyDescent="0.25">
      <c r="A116" s="177">
        <v>104</v>
      </c>
      <c r="B116" s="41" t="s">
        <v>584</v>
      </c>
      <c r="C116" s="41">
        <v>15</v>
      </c>
      <c r="D116" s="177" t="s">
        <v>625</v>
      </c>
      <c r="E116" s="41" t="s">
        <v>1034</v>
      </c>
      <c r="F116" s="178" t="s">
        <v>1055</v>
      </c>
      <c r="G116" s="176" t="s">
        <v>1071</v>
      </c>
      <c r="H116" s="41">
        <v>2020</v>
      </c>
      <c r="I116" s="41" t="s">
        <v>1072</v>
      </c>
      <c r="J116" s="94">
        <v>1303838.8799999999</v>
      </c>
      <c r="K116" s="41" t="s">
        <v>1064</v>
      </c>
      <c r="L116" s="41" t="s">
        <v>1039</v>
      </c>
      <c r="M116" s="41" t="s">
        <v>1040</v>
      </c>
      <c r="N116" s="41" t="s">
        <v>1073</v>
      </c>
      <c r="O116" s="41" t="s">
        <v>1059</v>
      </c>
      <c r="P116" s="41" t="s">
        <v>1074</v>
      </c>
      <c r="Q116" s="146">
        <f t="shared" si="8"/>
        <v>201.58999999999997</v>
      </c>
      <c r="R116" s="349">
        <v>153.38999999999999</v>
      </c>
      <c r="S116" s="147">
        <v>23.6</v>
      </c>
      <c r="T116" s="147">
        <v>24.6</v>
      </c>
      <c r="U116" s="342">
        <f t="shared" si="9"/>
        <v>201.58999999999997</v>
      </c>
      <c r="V116" s="416">
        <v>100</v>
      </c>
      <c r="W116" s="464">
        <v>100</v>
      </c>
      <c r="X116" s="188" t="s">
        <v>1044</v>
      </c>
      <c r="Y116" s="14">
        <v>3</v>
      </c>
      <c r="Z116" s="14">
        <v>1</v>
      </c>
      <c r="AA116" s="14">
        <v>3</v>
      </c>
      <c r="AB116" s="14">
        <v>60</v>
      </c>
      <c r="AC116" s="14"/>
      <c r="AD116" s="285">
        <v>0</v>
      </c>
      <c r="AE116" s="285">
        <v>5</v>
      </c>
      <c r="AF116" s="308">
        <v>100</v>
      </c>
      <c r="AG116" s="309" t="s">
        <v>1054</v>
      </c>
      <c r="AH116" s="309" t="s">
        <v>597</v>
      </c>
      <c r="AI116" s="287">
        <v>97</v>
      </c>
      <c r="AJ116" s="310" t="s">
        <v>597</v>
      </c>
      <c r="AK116" s="310" t="s">
        <v>597</v>
      </c>
      <c r="AL116" s="311" t="s">
        <v>597</v>
      </c>
      <c r="AM116" s="309" t="s">
        <v>597</v>
      </c>
      <c r="AN116" s="309" t="s">
        <v>597</v>
      </c>
      <c r="AO116" s="312" t="s">
        <v>597</v>
      </c>
      <c r="AP116" s="310" t="s">
        <v>597</v>
      </c>
      <c r="AQ116" s="310" t="s">
        <v>597</v>
      </c>
      <c r="AR116" s="311" t="s">
        <v>597</v>
      </c>
      <c r="AS116" s="309" t="s">
        <v>1046</v>
      </c>
      <c r="AT116" s="309" t="s">
        <v>597</v>
      </c>
      <c r="AU116" s="312">
        <v>3</v>
      </c>
      <c r="AV116" s="313" t="s">
        <v>597</v>
      </c>
      <c r="AW116" s="313" t="s">
        <v>597</v>
      </c>
      <c r="AX116" s="61" t="s">
        <v>597</v>
      </c>
      <c r="AY116" s="32"/>
      <c r="AZ116" s="32"/>
      <c r="BA116" s="35"/>
      <c r="BB116" s="32"/>
      <c r="BC116" s="32"/>
      <c r="BD116" s="32"/>
      <c r="BE116" s="32"/>
      <c r="BF116" s="32"/>
      <c r="BG116" s="32"/>
      <c r="BH116" s="32"/>
      <c r="BI116" s="32"/>
      <c r="BJ116" s="32"/>
      <c r="BK116" s="32"/>
      <c r="BL116" s="32"/>
      <c r="BM116" s="32"/>
    </row>
    <row r="117" spans="1:65" ht="120" customHeight="1" x14ac:dyDescent="0.25">
      <c r="A117" s="175">
        <v>104</v>
      </c>
      <c r="B117" s="175" t="s">
        <v>584</v>
      </c>
      <c r="C117" s="175">
        <v>17</v>
      </c>
      <c r="D117" s="175" t="s">
        <v>1075</v>
      </c>
      <c r="E117" s="175" t="s">
        <v>1076</v>
      </c>
      <c r="F117" s="184">
        <v>19037</v>
      </c>
      <c r="G117" s="175" t="s">
        <v>1077</v>
      </c>
      <c r="H117" s="175">
        <v>2020</v>
      </c>
      <c r="I117" s="175" t="s">
        <v>1078</v>
      </c>
      <c r="J117" s="246">
        <v>167551.28</v>
      </c>
      <c r="K117" s="175" t="s">
        <v>602</v>
      </c>
      <c r="L117" s="175" t="s">
        <v>1079</v>
      </c>
      <c r="M117" s="175" t="s">
        <v>1080</v>
      </c>
      <c r="N117" s="175" t="s">
        <v>1081</v>
      </c>
      <c r="O117" s="175" t="s">
        <v>1082</v>
      </c>
      <c r="P117" s="175" t="s">
        <v>1083</v>
      </c>
      <c r="Q117" s="185">
        <f t="shared" si="8"/>
        <v>34</v>
      </c>
      <c r="R117" s="354">
        <v>0</v>
      </c>
      <c r="S117" s="185">
        <v>4</v>
      </c>
      <c r="T117" s="185">
        <v>30</v>
      </c>
      <c r="U117" s="346">
        <f t="shared" si="9"/>
        <v>34</v>
      </c>
      <c r="V117" s="416">
        <v>100</v>
      </c>
      <c r="W117" s="464">
        <v>100</v>
      </c>
      <c r="X117" s="442" t="s">
        <v>1084</v>
      </c>
      <c r="Y117" s="42">
        <v>6</v>
      </c>
      <c r="Z117" s="42">
        <v>1</v>
      </c>
      <c r="AA117" s="42">
        <v>4</v>
      </c>
      <c r="AB117" s="42">
        <v>14</v>
      </c>
      <c r="AC117" s="42"/>
      <c r="AD117" s="285">
        <v>0</v>
      </c>
      <c r="AE117" s="285">
        <v>2</v>
      </c>
      <c r="AF117" s="308">
        <v>100</v>
      </c>
      <c r="AG117" s="309" t="s">
        <v>1075</v>
      </c>
      <c r="AH117" s="309" t="s">
        <v>1085</v>
      </c>
      <c r="AI117" s="287">
        <v>100</v>
      </c>
      <c r="AJ117" s="310" t="s">
        <v>597</v>
      </c>
      <c r="AK117" s="310" t="s">
        <v>597</v>
      </c>
      <c r="AL117" s="311" t="s">
        <v>597</v>
      </c>
      <c r="AM117" s="309" t="s">
        <v>597</v>
      </c>
      <c r="AN117" s="309" t="s">
        <v>597</v>
      </c>
      <c r="AO117" s="312" t="s">
        <v>597</v>
      </c>
      <c r="AP117" s="310" t="s">
        <v>597</v>
      </c>
      <c r="AQ117" s="310" t="s">
        <v>597</v>
      </c>
      <c r="AR117" s="311" t="s">
        <v>597</v>
      </c>
      <c r="AS117" s="309" t="s">
        <v>597</v>
      </c>
      <c r="AT117" s="309" t="s">
        <v>597</v>
      </c>
      <c r="AU117" s="312" t="s">
        <v>597</v>
      </c>
      <c r="AV117" s="313" t="s">
        <v>597</v>
      </c>
      <c r="AW117" s="313" t="s">
        <v>597</v>
      </c>
      <c r="AX117" s="61" t="s">
        <v>597</v>
      </c>
      <c r="AY117" s="32"/>
      <c r="AZ117" s="32"/>
      <c r="BA117" s="35"/>
      <c r="BB117" s="32"/>
      <c r="BC117" s="32"/>
      <c r="BD117" s="32"/>
      <c r="BE117" s="32"/>
      <c r="BF117" s="32"/>
      <c r="BG117" s="32"/>
      <c r="BH117" s="32"/>
      <c r="BI117" s="32"/>
      <c r="BJ117" s="32"/>
      <c r="BK117" s="32"/>
      <c r="BL117" s="32"/>
      <c r="BM117" s="32"/>
    </row>
    <row r="118" spans="1:65" ht="120" customHeight="1" x14ac:dyDescent="0.25">
      <c r="A118" s="41">
        <v>104</v>
      </c>
      <c r="B118" s="41" t="s">
        <v>584</v>
      </c>
      <c r="C118" s="41">
        <v>7</v>
      </c>
      <c r="D118" s="41" t="s">
        <v>751</v>
      </c>
      <c r="E118" s="41" t="s">
        <v>1086</v>
      </c>
      <c r="F118" s="150">
        <v>17270</v>
      </c>
      <c r="G118" s="41" t="s">
        <v>1087</v>
      </c>
      <c r="H118" s="41">
        <v>2013</v>
      </c>
      <c r="I118" s="41" t="s">
        <v>1088</v>
      </c>
      <c r="J118" s="94">
        <v>57732</v>
      </c>
      <c r="K118" s="41" t="s">
        <v>691</v>
      </c>
      <c r="L118" s="41" t="s">
        <v>1089</v>
      </c>
      <c r="M118" s="41" t="s">
        <v>1090</v>
      </c>
      <c r="N118" s="41" t="s">
        <v>1091</v>
      </c>
      <c r="O118" s="41" t="s">
        <v>1092</v>
      </c>
      <c r="P118" s="41" t="s">
        <v>1093</v>
      </c>
      <c r="Q118" s="146">
        <f t="shared" si="8"/>
        <v>15.32</v>
      </c>
      <c r="R118" s="348">
        <v>0</v>
      </c>
      <c r="S118" s="146">
        <v>1.18</v>
      </c>
      <c r="T118" s="146">
        <v>14.14</v>
      </c>
      <c r="U118" s="341">
        <f t="shared" si="9"/>
        <v>15.32</v>
      </c>
      <c r="V118" s="416">
        <v>34.583333333333336</v>
      </c>
      <c r="W118" s="464">
        <v>100</v>
      </c>
      <c r="X118" s="188" t="s">
        <v>1094</v>
      </c>
      <c r="Y118" s="14">
        <v>3</v>
      </c>
      <c r="Z118" s="14">
        <v>12</v>
      </c>
      <c r="AA118" s="14">
        <v>3</v>
      </c>
      <c r="AB118" s="14"/>
      <c r="AC118" s="14" t="s">
        <v>1095</v>
      </c>
      <c r="AD118" s="285">
        <v>0</v>
      </c>
      <c r="AE118" s="285">
        <v>5</v>
      </c>
      <c r="AF118" s="308">
        <v>0</v>
      </c>
      <c r="AG118" s="309" t="s">
        <v>751</v>
      </c>
      <c r="AH118" s="309" t="s">
        <v>529</v>
      </c>
      <c r="AI118" s="287">
        <v>0</v>
      </c>
      <c r="AJ118" s="310" t="s">
        <v>597</v>
      </c>
      <c r="AK118" s="310" t="s">
        <v>597</v>
      </c>
      <c r="AL118" s="311" t="s">
        <v>597</v>
      </c>
      <c r="AM118" s="309" t="s">
        <v>597</v>
      </c>
      <c r="AN118" s="309" t="s">
        <v>597</v>
      </c>
      <c r="AO118" s="312" t="s">
        <v>597</v>
      </c>
      <c r="AP118" s="310" t="s">
        <v>597</v>
      </c>
      <c r="AQ118" s="310" t="s">
        <v>597</v>
      </c>
      <c r="AR118" s="311" t="s">
        <v>597</v>
      </c>
      <c r="AS118" s="309" t="s">
        <v>1096</v>
      </c>
      <c r="AT118" s="309" t="s">
        <v>686</v>
      </c>
      <c r="AU118" s="312">
        <v>0</v>
      </c>
      <c r="AV118" s="313" t="s">
        <v>597</v>
      </c>
      <c r="AW118" s="313" t="s">
        <v>597</v>
      </c>
      <c r="AX118" s="61" t="s">
        <v>597</v>
      </c>
      <c r="AY118" s="32"/>
      <c r="AZ118" s="32"/>
      <c r="BA118" s="35"/>
      <c r="BB118" s="32"/>
      <c r="BC118" s="32"/>
      <c r="BD118" s="32"/>
      <c r="BE118" s="32"/>
      <c r="BF118" s="32"/>
      <c r="BG118" s="32"/>
      <c r="BH118" s="32"/>
      <c r="BI118" s="32"/>
      <c r="BJ118" s="32"/>
      <c r="BK118" s="32"/>
      <c r="BL118" s="32"/>
      <c r="BM118" s="32"/>
    </row>
    <row r="119" spans="1:65" ht="120" customHeight="1" x14ac:dyDescent="0.25">
      <c r="A119" s="41">
        <v>104</v>
      </c>
      <c r="B119" s="41" t="s">
        <v>584</v>
      </c>
      <c r="C119" s="41">
        <v>7</v>
      </c>
      <c r="D119" s="41" t="s">
        <v>832</v>
      </c>
      <c r="E119" s="36" t="s">
        <v>1097</v>
      </c>
      <c r="F119" s="150" t="s">
        <v>1098</v>
      </c>
      <c r="G119" s="41" t="s">
        <v>1099</v>
      </c>
      <c r="H119" s="41">
        <v>2019</v>
      </c>
      <c r="I119" s="41" t="s">
        <v>1100</v>
      </c>
      <c r="J119" s="94">
        <v>153625</v>
      </c>
      <c r="K119" s="41" t="s">
        <v>1101</v>
      </c>
      <c r="L119" s="41" t="s">
        <v>1102</v>
      </c>
      <c r="M119" s="41" t="s">
        <v>1103</v>
      </c>
      <c r="N119" s="41" t="s">
        <v>1104</v>
      </c>
      <c r="O119" s="41" t="s">
        <v>1105</v>
      </c>
      <c r="P119" s="41" t="s">
        <v>1106</v>
      </c>
      <c r="Q119" s="146">
        <f t="shared" si="8"/>
        <v>9.6</v>
      </c>
      <c r="R119" s="348">
        <v>0</v>
      </c>
      <c r="S119" s="146">
        <v>7</v>
      </c>
      <c r="T119" s="146">
        <v>2.6</v>
      </c>
      <c r="U119" s="341">
        <f t="shared" si="9"/>
        <v>9.6</v>
      </c>
      <c r="V119" s="416">
        <v>95</v>
      </c>
      <c r="W119" s="464">
        <v>100</v>
      </c>
      <c r="X119" s="188" t="s">
        <v>830</v>
      </c>
      <c r="Y119" s="14">
        <v>6</v>
      </c>
      <c r="Z119" s="14">
        <v>1</v>
      </c>
      <c r="AA119" s="14">
        <v>4</v>
      </c>
      <c r="AB119" s="14">
        <v>14</v>
      </c>
      <c r="AC119" s="14" t="s">
        <v>1107</v>
      </c>
      <c r="AD119" s="285">
        <v>0</v>
      </c>
      <c r="AE119" s="285">
        <v>2</v>
      </c>
      <c r="AF119" s="308">
        <v>95</v>
      </c>
      <c r="AG119" s="309" t="s">
        <v>832</v>
      </c>
      <c r="AH119" s="309" t="s">
        <v>1108</v>
      </c>
      <c r="AI119" s="287">
        <v>15</v>
      </c>
      <c r="AJ119" s="310" t="s">
        <v>820</v>
      </c>
      <c r="AK119" s="310" t="s">
        <v>1109</v>
      </c>
      <c r="AL119" s="311">
        <v>25</v>
      </c>
      <c r="AM119" s="309" t="s">
        <v>763</v>
      </c>
      <c r="AN119" s="309" t="s">
        <v>1110</v>
      </c>
      <c r="AO119" s="312">
        <v>20</v>
      </c>
      <c r="AP119" s="310" t="s">
        <v>747</v>
      </c>
      <c r="AQ119" s="310" t="s">
        <v>1111</v>
      </c>
      <c r="AR119" s="311">
        <v>20</v>
      </c>
      <c r="AS119" s="309" t="s">
        <v>1075</v>
      </c>
      <c r="AT119" s="309" t="s">
        <v>1112</v>
      </c>
      <c r="AU119" s="312">
        <v>10</v>
      </c>
      <c r="AV119" s="313" t="s">
        <v>598</v>
      </c>
      <c r="AW119" s="313" t="s">
        <v>1113</v>
      </c>
      <c r="AX119" s="61">
        <v>5</v>
      </c>
      <c r="AY119" s="32"/>
      <c r="AZ119" s="32"/>
      <c r="BA119" s="35"/>
      <c r="BB119" s="32"/>
      <c r="BC119" s="32"/>
      <c r="BD119" s="32"/>
      <c r="BE119" s="32"/>
      <c r="BF119" s="32"/>
      <c r="BG119" s="32"/>
      <c r="BH119" s="32"/>
      <c r="BI119" s="32"/>
      <c r="BJ119" s="32"/>
      <c r="BK119" s="32"/>
      <c r="BL119" s="32"/>
      <c r="BM119" s="32"/>
    </row>
    <row r="120" spans="1:65" ht="120" customHeight="1" x14ac:dyDescent="0.25">
      <c r="A120" s="41">
        <v>104</v>
      </c>
      <c r="B120" s="41" t="s">
        <v>584</v>
      </c>
      <c r="C120" s="41">
        <v>1</v>
      </c>
      <c r="D120" s="41" t="s">
        <v>832</v>
      </c>
      <c r="E120" s="36" t="s">
        <v>1097</v>
      </c>
      <c r="F120" s="150">
        <v>20393</v>
      </c>
      <c r="G120" s="46" t="s">
        <v>1114</v>
      </c>
      <c r="H120" s="41">
        <v>2020</v>
      </c>
      <c r="I120" s="41" t="s">
        <v>1115</v>
      </c>
      <c r="J120" s="240">
        <v>79481.31</v>
      </c>
      <c r="K120" s="156" t="s">
        <v>855</v>
      </c>
      <c r="L120" s="94" t="s">
        <v>1116</v>
      </c>
      <c r="M120" s="41" t="s">
        <v>1117</v>
      </c>
      <c r="N120" s="41" t="s">
        <v>1118</v>
      </c>
      <c r="O120" s="41" t="s">
        <v>1119</v>
      </c>
      <c r="P120" s="41" t="s">
        <v>1120</v>
      </c>
      <c r="Q120" s="146">
        <f t="shared" si="8"/>
        <v>16.21</v>
      </c>
      <c r="R120" s="349">
        <v>6.61</v>
      </c>
      <c r="S120" s="146">
        <v>7</v>
      </c>
      <c r="T120" s="146">
        <v>2.6</v>
      </c>
      <c r="U120" s="341">
        <f t="shared" si="9"/>
        <v>16.21</v>
      </c>
      <c r="V120" s="416">
        <v>95</v>
      </c>
      <c r="W120" s="464">
        <v>100</v>
      </c>
      <c r="X120" s="188" t="s">
        <v>830</v>
      </c>
      <c r="Y120" s="14">
        <v>6</v>
      </c>
      <c r="Z120" s="14">
        <v>1</v>
      </c>
      <c r="AA120" s="14">
        <v>4</v>
      </c>
      <c r="AB120" s="14">
        <v>14</v>
      </c>
      <c r="AC120" s="14" t="s">
        <v>1121</v>
      </c>
      <c r="AD120" s="285">
        <v>0</v>
      </c>
      <c r="AE120" s="285">
        <v>2</v>
      </c>
      <c r="AF120" s="308">
        <v>95</v>
      </c>
      <c r="AG120" s="309" t="s">
        <v>832</v>
      </c>
      <c r="AH120" s="309" t="s">
        <v>1108</v>
      </c>
      <c r="AI120" s="287">
        <v>15</v>
      </c>
      <c r="AJ120" s="310" t="s">
        <v>820</v>
      </c>
      <c r="AK120" s="310" t="s">
        <v>1109</v>
      </c>
      <c r="AL120" s="311">
        <v>25</v>
      </c>
      <c r="AM120" s="309" t="s">
        <v>763</v>
      </c>
      <c r="AN120" s="309" t="s">
        <v>1110</v>
      </c>
      <c r="AO120" s="312">
        <v>20</v>
      </c>
      <c r="AP120" s="310" t="s">
        <v>747</v>
      </c>
      <c r="AQ120" s="310" t="s">
        <v>1111</v>
      </c>
      <c r="AR120" s="311">
        <v>20</v>
      </c>
      <c r="AS120" s="309" t="s">
        <v>1075</v>
      </c>
      <c r="AT120" s="309" t="s">
        <v>1112</v>
      </c>
      <c r="AU120" s="312">
        <v>10</v>
      </c>
      <c r="AV120" s="313" t="s">
        <v>598</v>
      </c>
      <c r="AW120" s="313" t="s">
        <v>1113</v>
      </c>
      <c r="AX120" s="61">
        <v>5</v>
      </c>
      <c r="AY120" s="32"/>
      <c r="AZ120" s="32"/>
      <c r="BA120" s="35"/>
      <c r="BB120" s="32"/>
      <c r="BC120" s="32"/>
      <c r="BD120" s="32"/>
      <c r="BE120" s="32"/>
      <c r="BF120" s="32"/>
      <c r="BG120" s="32"/>
      <c r="BH120" s="32"/>
      <c r="BI120" s="32"/>
      <c r="BJ120" s="32"/>
      <c r="BK120" s="32"/>
      <c r="BL120" s="32"/>
      <c r="BM120" s="32"/>
    </row>
    <row r="121" spans="1:65" ht="120" customHeight="1" x14ac:dyDescent="0.25">
      <c r="A121" s="36">
        <v>104</v>
      </c>
      <c r="B121" s="41" t="s">
        <v>584</v>
      </c>
      <c r="C121" s="36">
        <v>4</v>
      </c>
      <c r="D121" s="36" t="s">
        <v>585</v>
      </c>
      <c r="E121" s="36" t="s">
        <v>1122</v>
      </c>
      <c r="F121" s="173" t="s">
        <v>1123</v>
      </c>
      <c r="G121" s="36" t="s">
        <v>1124</v>
      </c>
      <c r="H121" s="41">
        <v>2008</v>
      </c>
      <c r="I121" s="145" t="s">
        <v>1125</v>
      </c>
      <c r="J121" s="145">
        <v>421612</v>
      </c>
      <c r="K121" s="153" t="s">
        <v>109</v>
      </c>
      <c r="L121" s="145" t="s">
        <v>590</v>
      </c>
      <c r="M121" s="36" t="s">
        <v>591</v>
      </c>
      <c r="N121" s="36" t="s">
        <v>1126</v>
      </c>
      <c r="O121" s="36" t="s">
        <v>1127</v>
      </c>
      <c r="P121" s="36" t="s">
        <v>1128</v>
      </c>
      <c r="Q121" s="146">
        <f t="shared" si="8"/>
        <v>41.82</v>
      </c>
      <c r="R121" s="348">
        <v>0</v>
      </c>
      <c r="S121" s="146">
        <v>5.25</v>
      </c>
      <c r="T121" s="146">
        <v>36.57</v>
      </c>
      <c r="U121" s="341">
        <f t="shared" si="9"/>
        <v>41.82</v>
      </c>
      <c r="V121" s="416">
        <v>85</v>
      </c>
      <c r="W121" s="464">
        <v>100</v>
      </c>
      <c r="X121" s="188" t="s">
        <v>1129</v>
      </c>
      <c r="Y121" s="149">
        <v>3</v>
      </c>
      <c r="Z121" s="149">
        <v>11</v>
      </c>
      <c r="AA121" s="149">
        <v>5</v>
      </c>
      <c r="AB121" s="149">
        <v>4</v>
      </c>
      <c r="AC121" s="149">
        <v>85</v>
      </c>
      <c r="AD121" s="307">
        <v>0</v>
      </c>
      <c r="AE121" s="307">
        <v>5</v>
      </c>
      <c r="AF121" s="308">
        <v>85</v>
      </c>
      <c r="AG121" s="309" t="s">
        <v>749</v>
      </c>
      <c r="AH121" s="309" t="s">
        <v>1130</v>
      </c>
      <c r="AI121" s="287">
        <v>85</v>
      </c>
      <c r="AJ121" s="310" t="s">
        <v>597</v>
      </c>
      <c r="AK121" s="310" t="s">
        <v>597</v>
      </c>
      <c r="AL121" s="311" t="s">
        <v>597</v>
      </c>
      <c r="AM121" s="309" t="s">
        <v>597</v>
      </c>
      <c r="AN121" s="309" t="s">
        <v>597</v>
      </c>
      <c r="AO121" s="312" t="s">
        <v>597</v>
      </c>
      <c r="AP121" s="310" t="s">
        <v>597</v>
      </c>
      <c r="AQ121" s="310" t="s">
        <v>597</v>
      </c>
      <c r="AR121" s="311" t="s">
        <v>597</v>
      </c>
      <c r="AS121" s="309" t="s">
        <v>597</v>
      </c>
      <c r="AT121" s="309" t="s">
        <v>597</v>
      </c>
      <c r="AU121" s="312" t="s">
        <v>597</v>
      </c>
      <c r="AV121" s="313" t="s">
        <v>597</v>
      </c>
      <c r="AW121" s="313" t="s">
        <v>597</v>
      </c>
      <c r="AX121" s="61" t="s">
        <v>597</v>
      </c>
      <c r="AY121" s="32"/>
      <c r="AZ121" s="32"/>
      <c r="BA121" s="35"/>
      <c r="BB121" s="32"/>
      <c r="BC121" s="32"/>
      <c r="BD121" s="32"/>
      <c r="BE121" s="32"/>
      <c r="BF121" s="32"/>
      <c r="BG121" s="32"/>
      <c r="BH121" s="32"/>
      <c r="BI121" s="32"/>
      <c r="BJ121" s="32"/>
      <c r="BK121" s="32"/>
      <c r="BL121" s="32"/>
      <c r="BM121" s="32"/>
    </row>
    <row r="122" spans="1:65" ht="120" customHeight="1" x14ac:dyDescent="0.25">
      <c r="A122" s="41">
        <v>104</v>
      </c>
      <c r="B122" s="41" t="s">
        <v>584</v>
      </c>
      <c r="C122" s="41">
        <v>4</v>
      </c>
      <c r="D122" s="41" t="s">
        <v>749</v>
      </c>
      <c r="E122" s="36" t="s">
        <v>1122</v>
      </c>
      <c r="F122" s="173" t="s">
        <v>1123</v>
      </c>
      <c r="G122" s="41" t="s">
        <v>1131</v>
      </c>
      <c r="H122" s="41">
        <v>2012</v>
      </c>
      <c r="I122" s="41" t="s">
        <v>1132</v>
      </c>
      <c r="J122" s="94">
        <v>155195.60999999999</v>
      </c>
      <c r="K122" s="41" t="s">
        <v>149</v>
      </c>
      <c r="L122" s="41" t="s">
        <v>1133</v>
      </c>
      <c r="M122" s="41" t="s">
        <v>1134</v>
      </c>
      <c r="N122" s="41" t="s">
        <v>1135</v>
      </c>
      <c r="O122" s="41" t="s">
        <v>1136</v>
      </c>
      <c r="P122" s="41" t="s">
        <v>1137</v>
      </c>
      <c r="Q122" s="146">
        <f t="shared" si="8"/>
        <v>40.177647058823524</v>
      </c>
      <c r="R122" s="349">
        <v>0</v>
      </c>
      <c r="S122" s="146">
        <v>15</v>
      </c>
      <c r="T122" s="146">
        <v>25.177647058823528</v>
      </c>
      <c r="U122" s="341">
        <f t="shared" si="9"/>
        <v>40.177647058823524</v>
      </c>
      <c r="V122" s="416">
        <v>0</v>
      </c>
      <c r="W122" s="464">
        <v>100</v>
      </c>
      <c r="X122" s="188" t="s">
        <v>1129</v>
      </c>
      <c r="Y122" s="14">
        <v>3</v>
      </c>
      <c r="Z122" s="14">
        <v>2</v>
      </c>
      <c r="AA122" s="14">
        <v>3</v>
      </c>
      <c r="AB122" s="14">
        <v>4</v>
      </c>
      <c r="AC122" s="14">
        <v>90</v>
      </c>
      <c r="AD122" s="285">
        <v>0</v>
      </c>
      <c r="AE122" s="285">
        <v>5</v>
      </c>
      <c r="AF122" s="308">
        <v>0</v>
      </c>
      <c r="AG122" s="309" t="s">
        <v>597</v>
      </c>
      <c r="AH122" s="309" t="s">
        <v>597</v>
      </c>
      <c r="AI122" s="287" t="s">
        <v>597</v>
      </c>
      <c r="AJ122" s="310" t="s">
        <v>597</v>
      </c>
      <c r="AK122" s="310" t="s">
        <v>597</v>
      </c>
      <c r="AL122" s="311" t="s">
        <v>597</v>
      </c>
      <c r="AM122" s="309" t="s">
        <v>597</v>
      </c>
      <c r="AN122" s="309" t="s">
        <v>597</v>
      </c>
      <c r="AO122" s="312" t="s">
        <v>597</v>
      </c>
      <c r="AP122" s="310" t="s">
        <v>597</v>
      </c>
      <c r="AQ122" s="310" t="s">
        <v>597</v>
      </c>
      <c r="AR122" s="311" t="s">
        <v>597</v>
      </c>
      <c r="AS122" s="309" t="s">
        <v>597</v>
      </c>
      <c r="AT122" s="309" t="s">
        <v>597</v>
      </c>
      <c r="AU122" s="312" t="s">
        <v>597</v>
      </c>
      <c r="AV122" s="313" t="s">
        <v>597</v>
      </c>
      <c r="AW122" s="313" t="s">
        <v>597</v>
      </c>
      <c r="AX122" s="61" t="s">
        <v>597</v>
      </c>
      <c r="AY122" s="32"/>
      <c r="AZ122" s="32"/>
      <c r="BA122" s="35"/>
      <c r="BB122" s="32"/>
      <c r="BC122" s="32"/>
      <c r="BD122" s="32"/>
      <c r="BE122" s="32"/>
      <c r="BF122" s="32"/>
      <c r="BG122" s="32"/>
      <c r="BH122" s="32"/>
      <c r="BI122" s="32"/>
      <c r="BJ122" s="32"/>
      <c r="BK122" s="32"/>
      <c r="BL122" s="32"/>
      <c r="BM122" s="32"/>
    </row>
    <row r="123" spans="1:65" ht="120" customHeight="1" x14ac:dyDescent="0.25">
      <c r="A123" s="41">
        <v>104</v>
      </c>
      <c r="B123" s="41" t="s">
        <v>584</v>
      </c>
      <c r="C123" s="41">
        <v>4</v>
      </c>
      <c r="D123" s="41" t="s">
        <v>749</v>
      </c>
      <c r="E123" s="36" t="s">
        <v>1122</v>
      </c>
      <c r="F123" s="173" t="s">
        <v>1123</v>
      </c>
      <c r="G123" s="41" t="s">
        <v>1138</v>
      </c>
      <c r="H123" s="41">
        <v>2014</v>
      </c>
      <c r="I123" s="41" t="s">
        <v>1139</v>
      </c>
      <c r="J123" s="94">
        <v>282365</v>
      </c>
      <c r="K123" s="41" t="s">
        <v>691</v>
      </c>
      <c r="L123" s="41" t="s">
        <v>1140</v>
      </c>
      <c r="M123" s="41" t="s">
        <v>1141</v>
      </c>
      <c r="N123" s="41" t="s">
        <v>1142</v>
      </c>
      <c r="O123" s="41" t="s">
        <v>1143</v>
      </c>
      <c r="P123" s="41" t="s">
        <v>1144</v>
      </c>
      <c r="Q123" s="146">
        <f t="shared" si="8"/>
        <v>77.099999999999994</v>
      </c>
      <c r="R123" s="349">
        <v>0</v>
      </c>
      <c r="S123" s="146">
        <v>28</v>
      </c>
      <c r="T123" s="146">
        <v>49.1</v>
      </c>
      <c r="U123" s="341">
        <f t="shared" si="9"/>
        <v>77.099999999999994</v>
      </c>
      <c r="V123" s="416">
        <v>90</v>
      </c>
      <c r="W123" s="464">
        <v>100</v>
      </c>
      <c r="X123" s="188" t="s">
        <v>1129</v>
      </c>
      <c r="Y123" s="14">
        <v>3</v>
      </c>
      <c r="Z123" s="14">
        <v>2</v>
      </c>
      <c r="AA123" s="14">
        <v>3</v>
      </c>
      <c r="AB123" s="14">
        <v>4</v>
      </c>
      <c r="AC123" s="14"/>
      <c r="AD123" s="285">
        <v>0</v>
      </c>
      <c r="AE123" s="285">
        <v>5</v>
      </c>
      <c r="AF123" s="308">
        <v>90</v>
      </c>
      <c r="AG123" s="309" t="s">
        <v>749</v>
      </c>
      <c r="AH123" s="309" t="s">
        <v>1145</v>
      </c>
      <c r="AI123" s="287">
        <v>90</v>
      </c>
      <c r="AJ123" s="310" t="s">
        <v>597</v>
      </c>
      <c r="AK123" s="310" t="s">
        <v>597</v>
      </c>
      <c r="AL123" s="311" t="s">
        <v>597</v>
      </c>
      <c r="AM123" s="309" t="s">
        <v>597</v>
      </c>
      <c r="AN123" s="309" t="s">
        <v>597</v>
      </c>
      <c r="AO123" s="312" t="s">
        <v>597</v>
      </c>
      <c r="AP123" s="310" t="s">
        <v>597</v>
      </c>
      <c r="AQ123" s="310" t="s">
        <v>597</v>
      </c>
      <c r="AR123" s="311" t="s">
        <v>597</v>
      </c>
      <c r="AS123" s="309" t="s">
        <v>597</v>
      </c>
      <c r="AT123" s="309" t="s">
        <v>597</v>
      </c>
      <c r="AU123" s="312" t="s">
        <v>597</v>
      </c>
      <c r="AV123" s="313" t="s">
        <v>597</v>
      </c>
      <c r="AW123" s="313" t="s">
        <v>597</v>
      </c>
      <c r="AX123" s="61" t="s">
        <v>597</v>
      </c>
      <c r="AY123" s="32"/>
      <c r="AZ123" s="32"/>
      <c r="BA123" s="35"/>
      <c r="BB123" s="32"/>
      <c r="BC123" s="32"/>
      <c r="BD123" s="32"/>
      <c r="BE123" s="32"/>
      <c r="BF123" s="32"/>
      <c r="BG123" s="32"/>
      <c r="BH123" s="32"/>
      <c r="BI123" s="32"/>
      <c r="BJ123" s="32"/>
      <c r="BK123" s="32"/>
      <c r="BL123" s="32"/>
      <c r="BM123" s="32"/>
    </row>
    <row r="124" spans="1:65" ht="120" customHeight="1" x14ac:dyDescent="0.25">
      <c r="A124" s="41">
        <v>104</v>
      </c>
      <c r="B124" s="41" t="s">
        <v>584</v>
      </c>
      <c r="C124" s="41">
        <v>4</v>
      </c>
      <c r="D124" s="36" t="s">
        <v>749</v>
      </c>
      <c r="E124" s="36" t="s">
        <v>1146</v>
      </c>
      <c r="F124" s="173" t="s">
        <v>1123</v>
      </c>
      <c r="G124" s="41" t="s">
        <v>1147</v>
      </c>
      <c r="H124" s="41">
        <v>2020</v>
      </c>
      <c r="I124" s="41" t="s">
        <v>1148</v>
      </c>
      <c r="J124" s="94">
        <v>113156</v>
      </c>
      <c r="K124" s="41" t="s">
        <v>770</v>
      </c>
      <c r="L124" s="41" t="s">
        <v>1149</v>
      </c>
      <c r="M124" s="41" t="s">
        <v>1150</v>
      </c>
      <c r="N124" s="41" t="s">
        <v>1151</v>
      </c>
      <c r="O124" s="41" t="s">
        <v>1152</v>
      </c>
      <c r="P124" s="41">
        <v>16610</v>
      </c>
      <c r="Q124" s="146">
        <f t="shared" si="8"/>
        <v>27.79</v>
      </c>
      <c r="R124" s="349">
        <v>2.79</v>
      </c>
      <c r="S124" s="146">
        <v>0</v>
      </c>
      <c r="T124" s="146">
        <v>25</v>
      </c>
      <c r="U124" s="341">
        <f t="shared" si="9"/>
        <v>27.79</v>
      </c>
      <c r="V124" s="416">
        <v>95</v>
      </c>
      <c r="W124" s="464">
        <v>100</v>
      </c>
      <c r="X124" s="188" t="s">
        <v>1129</v>
      </c>
      <c r="Y124" s="14">
        <v>1</v>
      </c>
      <c r="Z124" s="14">
        <v>6</v>
      </c>
      <c r="AA124" s="14">
        <v>2</v>
      </c>
      <c r="AB124" s="14">
        <v>4</v>
      </c>
      <c r="AC124" s="14"/>
      <c r="AD124" s="285"/>
      <c r="AE124" s="285">
        <v>5</v>
      </c>
      <c r="AF124" s="308">
        <v>95</v>
      </c>
      <c r="AG124" s="309" t="s">
        <v>749</v>
      </c>
      <c r="AH124" s="309" t="s">
        <v>1153</v>
      </c>
      <c r="AI124" s="287">
        <v>95</v>
      </c>
      <c r="AJ124" s="310" t="s">
        <v>597</v>
      </c>
      <c r="AK124" s="310" t="s">
        <v>597</v>
      </c>
      <c r="AL124" s="311" t="s">
        <v>597</v>
      </c>
      <c r="AM124" s="309" t="s">
        <v>597</v>
      </c>
      <c r="AN124" s="309" t="s">
        <v>597</v>
      </c>
      <c r="AO124" s="312" t="s">
        <v>597</v>
      </c>
      <c r="AP124" s="310" t="s">
        <v>597</v>
      </c>
      <c r="AQ124" s="310" t="s">
        <v>597</v>
      </c>
      <c r="AR124" s="311" t="s">
        <v>597</v>
      </c>
      <c r="AS124" s="309" t="s">
        <v>597</v>
      </c>
      <c r="AT124" s="309" t="s">
        <v>597</v>
      </c>
      <c r="AU124" s="312" t="s">
        <v>597</v>
      </c>
      <c r="AV124" s="313" t="s">
        <v>597</v>
      </c>
      <c r="AW124" s="313" t="s">
        <v>597</v>
      </c>
      <c r="AX124" s="61" t="s">
        <v>597</v>
      </c>
      <c r="AY124" s="32"/>
      <c r="AZ124" s="32"/>
      <c r="BA124" s="35"/>
      <c r="BB124" s="32"/>
      <c r="BC124" s="32"/>
      <c r="BD124" s="32"/>
      <c r="BE124" s="32"/>
      <c r="BF124" s="32"/>
      <c r="BG124" s="32"/>
      <c r="BH124" s="32"/>
      <c r="BI124" s="32"/>
      <c r="BJ124" s="32"/>
      <c r="BK124" s="32"/>
      <c r="BL124" s="32"/>
      <c r="BM124" s="32"/>
    </row>
    <row r="125" spans="1:65" ht="120" customHeight="1" x14ac:dyDescent="0.25">
      <c r="A125" s="41">
        <v>104</v>
      </c>
      <c r="B125" s="41" t="s">
        <v>584</v>
      </c>
      <c r="C125" s="41">
        <v>11</v>
      </c>
      <c r="D125" s="41" t="s">
        <v>674</v>
      </c>
      <c r="E125" s="41" t="s">
        <v>1154</v>
      </c>
      <c r="F125" s="150" t="s">
        <v>1155</v>
      </c>
      <c r="G125" s="41" t="s">
        <v>1156</v>
      </c>
      <c r="H125" s="41">
        <v>2015</v>
      </c>
      <c r="I125" s="41" t="s">
        <v>1157</v>
      </c>
      <c r="J125" s="94">
        <v>22255</v>
      </c>
      <c r="K125" s="41" t="s">
        <v>709</v>
      </c>
      <c r="L125" s="41" t="s">
        <v>1158</v>
      </c>
      <c r="M125" s="41" t="s">
        <v>1159</v>
      </c>
      <c r="N125" s="41" t="s">
        <v>1160</v>
      </c>
      <c r="O125" s="41" t="s">
        <v>1161</v>
      </c>
      <c r="P125" s="46" t="s">
        <v>1162</v>
      </c>
      <c r="Q125" s="146">
        <f t="shared" si="8"/>
        <v>25</v>
      </c>
      <c r="R125" s="348">
        <v>0</v>
      </c>
      <c r="S125" s="146">
        <v>25</v>
      </c>
      <c r="T125" s="146">
        <v>0</v>
      </c>
      <c r="U125" s="341">
        <f t="shared" si="9"/>
        <v>25</v>
      </c>
      <c r="V125" s="416">
        <v>0.75</v>
      </c>
      <c r="W125" s="464">
        <v>100</v>
      </c>
      <c r="X125" s="188" t="s">
        <v>1163</v>
      </c>
      <c r="Y125" s="14">
        <v>3</v>
      </c>
      <c r="Z125" s="14">
        <v>12</v>
      </c>
      <c r="AA125" s="14">
        <v>1</v>
      </c>
      <c r="AB125" s="14">
        <v>4</v>
      </c>
      <c r="AC125" s="14"/>
      <c r="AD125" s="285">
        <v>8.5399999999999991</v>
      </c>
      <c r="AE125" s="285">
        <v>5</v>
      </c>
      <c r="AF125" s="308">
        <v>0</v>
      </c>
      <c r="AG125" s="309" t="s">
        <v>1164</v>
      </c>
      <c r="AH125" s="309" t="s">
        <v>1165</v>
      </c>
      <c r="AI125" s="287">
        <v>0</v>
      </c>
      <c r="AJ125" s="310" t="s">
        <v>597</v>
      </c>
      <c r="AK125" s="310" t="s">
        <v>597</v>
      </c>
      <c r="AL125" s="311" t="s">
        <v>597</v>
      </c>
      <c r="AM125" s="309" t="s">
        <v>597</v>
      </c>
      <c r="AN125" s="309" t="s">
        <v>597</v>
      </c>
      <c r="AO125" s="312" t="s">
        <v>597</v>
      </c>
      <c r="AP125" s="310" t="s">
        <v>597</v>
      </c>
      <c r="AQ125" s="310" t="s">
        <v>597</v>
      </c>
      <c r="AR125" s="311" t="s">
        <v>597</v>
      </c>
      <c r="AS125" s="309" t="s">
        <v>597</v>
      </c>
      <c r="AT125" s="309" t="s">
        <v>597</v>
      </c>
      <c r="AU125" s="312" t="s">
        <v>597</v>
      </c>
      <c r="AV125" s="313" t="s">
        <v>597</v>
      </c>
      <c r="AW125" s="313" t="s">
        <v>597</v>
      </c>
      <c r="AX125" s="61" t="s">
        <v>597</v>
      </c>
      <c r="AY125" s="32"/>
      <c r="AZ125" s="32"/>
      <c r="BA125" s="35"/>
      <c r="BB125" s="32"/>
      <c r="BC125" s="32"/>
      <c r="BD125" s="32"/>
      <c r="BE125" s="32"/>
      <c r="BF125" s="32"/>
      <c r="BG125" s="32"/>
      <c r="BH125" s="32"/>
      <c r="BI125" s="32"/>
      <c r="BJ125" s="32"/>
      <c r="BK125" s="32"/>
      <c r="BL125" s="32"/>
      <c r="BM125" s="32"/>
    </row>
    <row r="126" spans="1:65" ht="120" customHeight="1" x14ac:dyDescent="0.25">
      <c r="A126" s="41">
        <v>104</v>
      </c>
      <c r="B126" s="41" t="s">
        <v>584</v>
      </c>
      <c r="C126" s="41">
        <v>11</v>
      </c>
      <c r="D126" s="41" t="s">
        <v>674</v>
      </c>
      <c r="E126" s="41" t="s">
        <v>1166</v>
      </c>
      <c r="F126" s="150" t="s">
        <v>1167</v>
      </c>
      <c r="G126" s="41" t="s">
        <v>1168</v>
      </c>
      <c r="H126" s="41">
        <v>2020</v>
      </c>
      <c r="I126" s="41" t="s">
        <v>1169</v>
      </c>
      <c r="J126" s="377">
        <v>80789.64</v>
      </c>
      <c r="K126" s="156" t="s">
        <v>855</v>
      </c>
      <c r="L126" s="94" t="s">
        <v>1170</v>
      </c>
      <c r="M126" s="41" t="s">
        <v>1171</v>
      </c>
      <c r="N126" s="41" t="s">
        <v>1172</v>
      </c>
      <c r="O126" s="41" t="s">
        <v>1173</v>
      </c>
      <c r="P126" s="41">
        <v>16883</v>
      </c>
      <c r="Q126" s="146">
        <f t="shared" si="8"/>
        <v>34.319999999999993</v>
      </c>
      <c r="R126" s="349">
        <v>5.58</v>
      </c>
      <c r="S126" s="146">
        <v>1.76</v>
      </c>
      <c r="T126" s="146">
        <f>23.24+3.74</f>
        <v>26.979999999999997</v>
      </c>
      <c r="U126" s="341">
        <f t="shared" si="9"/>
        <v>34.319999999999993</v>
      </c>
      <c r="V126" s="416">
        <v>71.833333333333329</v>
      </c>
      <c r="W126" s="464">
        <v>100</v>
      </c>
      <c r="X126" s="188" t="s">
        <v>1174</v>
      </c>
      <c r="Y126" s="14">
        <v>3</v>
      </c>
      <c r="Z126" s="14">
        <v>11</v>
      </c>
      <c r="AA126" s="14">
        <v>5</v>
      </c>
      <c r="AB126" s="14">
        <v>4</v>
      </c>
      <c r="AC126" s="14" t="s">
        <v>1175</v>
      </c>
      <c r="AD126" s="285">
        <f>23.24+3.74</f>
        <v>26.979999999999997</v>
      </c>
      <c r="AE126" s="285">
        <v>5</v>
      </c>
      <c r="AF126" s="308">
        <v>76</v>
      </c>
      <c r="AG126" s="309" t="s">
        <v>1030</v>
      </c>
      <c r="AH126" s="309" t="s">
        <v>1176</v>
      </c>
      <c r="AI126" s="287">
        <v>48</v>
      </c>
      <c r="AJ126" s="310" t="s">
        <v>1177</v>
      </c>
      <c r="AK126" s="310" t="s">
        <v>1178</v>
      </c>
      <c r="AL126" s="311">
        <v>14</v>
      </c>
      <c r="AM126" s="309" t="s">
        <v>948</v>
      </c>
      <c r="AN126" s="309" t="s">
        <v>1166</v>
      </c>
      <c r="AO126" s="312">
        <v>14</v>
      </c>
      <c r="AP126" s="310" t="s">
        <v>597</v>
      </c>
      <c r="AQ126" s="310" t="s">
        <v>597</v>
      </c>
      <c r="AR126" s="311" t="s">
        <v>597</v>
      </c>
      <c r="AS126" s="309" t="s">
        <v>597</v>
      </c>
      <c r="AT126" s="309" t="s">
        <v>597</v>
      </c>
      <c r="AU126" s="312" t="s">
        <v>597</v>
      </c>
      <c r="AV126" s="313" t="s">
        <v>597</v>
      </c>
      <c r="AW126" s="313" t="s">
        <v>597</v>
      </c>
      <c r="AX126" s="61" t="s">
        <v>597</v>
      </c>
      <c r="AY126" s="32"/>
      <c r="AZ126" s="32"/>
      <c r="BA126" s="35"/>
      <c r="BB126" s="32"/>
      <c r="BC126" s="32"/>
      <c r="BD126" s="32"/>
      <c r="BE126" s="32"/>
      <c r="BF126" s="32"/>
      <c r="BG126" s="32"/>
      <c r="BH126" s="32"/>
      <c r="BI126" s="32"/>
      <c r="BJ126" s="32"/>
      <c r="BK126" s="32"/>
      <c r="BL126" s="32"/>
      <c r="BM126" s="32"/>
    </row>
    <row r="127" spans="1:65" ht="120" customHeight="1" x14ac:dyDescent="0.25">
      <c r="A127" s="41">
        <v>104</v>
      </c>
      <c r="B127" s="41" t="s">
        <v>584</v>
      </c>
      <c r="C127" s="41">
        <v>9</v>
      </c>
      <c r="D127" s="41" t="s">
        <v>744</v>
      </c>
      <c r="E127" s="36" t="s">
        <v>1179</v>
      </c>
      <c r="F127" s="173">
        <v>14120</v>
      </c>
      <c r="G127" s="41" t="s">
        <v>1180</v>
      </c>
      <c r="H127" s="41">
        <v>2008</v>
      </c>
      <c r="I127" s="94" t="s">
        <v>1181</v>
      </c>
      <c r="J127" s="94">
        <v>322741</v>
      </c>
      <c r="K127" s="156" t="s">
        <v>109</v>
      </c>
      <c r="L127" s="94" t="s">
        <v>1182</v>
      </c>
      <c r="M127" s="41" t="s">
        <v>1183</v>
      </c>
      <c r="N127" s="41" t="s">
        <v>1184</v>
      </c>
      <c r="O127" s="41" t="s">
        <v>1185</v>
      </c>
      <c r="P127" s="41" t="s">
        <v>1186</v>
      </c>
      <c r="Q127" s="146">
        <f t="shared" si="8"/>
        <v>44</v>
      </c>
      <c r="R127" s="349">
        <v>0</v>
      </c>
      <c r="S127" s="146">
        <v>3.72</v>
      </c>
      <c r="T127" s="146">
        <v>40.28</v>
      </c>
      <c r="U127" s="341">
        <f t="shared" si="9"/>
        <v>44</v>
      </c>
      <c r="V127" s="416">
        <v>80</v>
      </c>
      <c r="W127" s="464">
        <v>100</v>
      </c>
      <c r="X127" s="188" t="s">
        <v>860</v>
      </c>
      <c r="Y127" s="14">
        <v>3</v>
      </c>
      <c r="Z127" s="14">
        <v>8</v>
      </c>
      <c r="AA127" s="14">
        <v>1</v>
      </c>
      <c r="AB127" s="14">
        <v>4</v>
      </c>
      <c r="AC127" s="14">
        <v>82</v>
      </c>
      <c r="AD127" s="285">
        <v>0</v>
      </c>
      <c r="AE127" s="285">
        <v>5</v>
      </c>
      <c r="AF127" s="308">
        <v>80</v>
      </c>
      <c r="AG127" s="309" t="s">
        <v>744</v>
      </c>
      <c r="AH127" s="309" t="s">
        <v>1187</v>
      </c>
      <c r="AI127" s="287">
        <v>40</v>
      </c>
      <c r="AJ127" s="310" t="s">
        <v>632</v>
      </c>
      <c r="AK127" s="310" t="s">
        <v>1188</v>
      </c>
      <c r="AL127" s="311">
        <v>40</v>
      </c>
      <c r="AM127" s="309" t="s">
        <v>597</v>
      </c>
      <c r="AN127" s="309" t="s">
        <v>597</v>
      </c>
      <c r="AO127" s="312" t="s">
        <v>597</v>
      </c>
      <c r="AP127" s="310" t="s">
        <v>597</v>
      </c>
      <c r="AQ127" s="310" t="s">
        <v>597</v>
      </c>
      <c r="AR127" s="311" t="s">
        <v>597</v>
      </c>
      <c r="AS127" s="309" t="s">
        <v>597</v>
      </c>
      <c r="AT127" s="309" t="s">
        <v>597</v>
      </c>
      <c r="AU127" s="312" t="s">
        <v>597</v>
      </c>
      <c r="AV127" s="313" t="s">
        <v>597</v>
      </c>
      <c r="AW127" s="313" t="s">
        <v>597</v>
      </c>
      <c r="AX127" s="61" t="s">
        <v>597</v>
      </c>
      <c r="AY127" s="32"/>
      <c r="AZ127" s="32"/>
      <c r="BA127" s="35"/>
      <c r="BB127" s="32"/>
      <c r="BC127" s="32"/>
      <c r="BD127" s="32"/>
      <c r="BE127" s="32"/>
      <c r="BF127" s="32"/>
      <c r="BG127" s="32"/>
      <c r="BH127" s="32"/>
      <c r="BI127" s="32"/>
      <c r="BJ127" s="32"/>
      <c r="BK127" s="32"/>
      <c r="BL127" s="32"/>
      <c r="BM127" s="32"/>
    </row>
    <row r="128" spans="1:65" ht="120" customHeight="1" x14ac:dyDescent="0.25">
      <c r="A128" s="155">
        <v>104</v>
      </c>
      <c r="B128" s="41" t="s">
        <v>584</v>
      </c>
      <c r="C128" s="155">
        <v>9</v>
      </c>
      <c r="D128" s="155" t="s">
        <v>744</v>
      </c>
      <c r="E128" s="36" t="s">
        <v>1179</v>
      </c>
      <c r="F128" s="173">
        <v>14120</v>
      </c>
      <c r="G128" s="36" t="s">
        <v>1189</v>
      </c>
      <c r="H128" s="41">
        <v>2011</v>
      </c>
      <c r="I128" s="36" t="s">
        <v>1190</v>
      </c>
      <c r="J128" s="378">
        <v>145273</v>
      </c>
      <c r="K128" s="41" t="s">
        <v>691</v>
      </c>
      <c r="L128" s="145" t="s">
        <v>840</v>
      </c>
      <c r="M128" s="36" t="s">
        <v>841</v>
      </c>
      <c r="N128" s="36" t="s">
        <v>1191</v>
      </c>
      <c r="O128" s="36" t="s">
        <v>1192</v>
      </c>
      <c r="P128" s="46" t="s">
        <v>1193</v>
      </c>
      <c r="Q128" s="146">
        <f t="shared" si="8"/>
        <v>48</v>
      </c>
      <c r="R128" s="349">
        <v>0</v>
      </c>
      <c r="S128" s="147">
        <v>5.5</v>
      </c>
      <c r="T128" s="147">
        <v>42.5</v>
      </c>
      <c r="U128" s="341">
        <f t="shared" si="9"/>
        <v>48</v>
      </c>
      <c r="V128" s="416">
        <v>20.833333333333332</v>
      </c>
      <c r="W128" s="464">
        <v>100</v>
      </c>
      <c r="X128" s="188" t="s">
        <v>860</v>
      </c>
      <c r="Y128" s="14">
        <v>3</v>
      </c>
      <c r="Z128" s="14">
        <v>7</v>
      </c>
      <c r="AA128" s="14">
        <v>2</v>
      </c>
      <c r="AB128" s="14">
        <v>4</v>
      </c>
      <c r="AC128" s="14" t="s">
        <v>684</v>
      </c>
      <c r="AD128" s="285">
        <v>0</v>
      </c>
      <c r="AE128" s="285">
        <v>5</v>
      </c>
      <c r="AF128" s="308">
        <v>10</v>
      </c>
      <c r="AG128" s="309" t="s">
        <v>744</v>
      </c>
      <c r="AH128" s="309" t="s">
        <v>1187</v>
      </c>
      <c r="AI128" s="287">
        <v>10</v>
      </c>
      <c r="AJ128" s="310" t="s">
        <v>597</v>
      </c>
      <c r="AK128" s="310" t="s">
        <v>597</v>
      </c>
      <c r="AL128" s="311" t="s">
        <v>597</v>
      </c>
      <c r="AM128" s="309" t="s">
        <v>597</v>
      </c>
      <c r="AN128" s="309" t="s">
        <v>597</v>
      </c>
      <c r="AO128" s="312" t="s">
        <v>597</v>
      </c>
      <c r="AP128" s="310" t="s">
        <v>597</v>
      </c>
      <c r="AQ128" s="310" t="s">
        <v>597</v>
      </c>
      <c r="AR128" s="311" t="s">
        <v>597</v>
      </c>
      <c r="AS128" s="309" t="s">
        <v>597</v>
      </c>
      <c r="AT128" s="309" t="s">
        <v>597</v>
      </c>
      <c r="AU128" s="312" t="s">
        <v>597</v>
      </c>
      <c r="AV128" s="313" t="s">
        <v>597</v>
      </c>
      <c r="AW128" s="313" t="s">
        <v>597</v>
      </c>
      <c r="AX128" s="61" t="s">
        <v>597</v>
      </c>
      <c r="AY128" s="32"/>
      <c r="AZ128" s="32"/>
      <c r="BA128" s="35"/>
      <c r="BB128" s="32"/>
      <c r="BC128" s="32"/>
      <c r="BD128" s="32"/>
      <c r="BE128" s="32"/>
      <c r="BF128" s="32"/>
      <c r="BG128" s="32"/>
      <c r="BH128" s="32"/>
      <c r="BI128" s="32"/>
      <c r="BJ128" s="32"/>
      <c r="BK128" s="32"/>
      <c r="BL128" s="32"/>
      <c r="BM128" s="32"/>
    </row>
    <row r="129" spans="1:65" ht="120" customHeight="1" x14ac:dyDescent="0.25">
      <c r="A129" s="41">
        <v>104</v>
      </c>
      <c r="B129" s="41" t="s">
        <v>584</v>
      </c>
      <c r="C129" s="41">
        <v>9</v>
      </c>
      <c r="D129" s="155" t="s">
        <v>744</v>
      </c>
      <c r="E129" s="36" t="s">
        <v>1179</v>
      </c>
      <c r="F129" s="173">
        <v>14120</v>
      </c>
      <c r="G129" s="41" t="s">
        <v>1194</v>
      </c>
      <c r="H129" s="41">
        <v>2019</v>
      </c>
      <c r="I129" s="41" t="s">
        <v>1195</v>
      </c>
      <c r="J129" s="94">
        <v>94196</v>
      </c>
      <c r="K129" s="41" t="s">
        <v>770</v>
      </c>
      <c r="L129" s="41" t="s">
        <v>840</v>
      </c>
      <c r="M129" s="41" t="s">
        <v>841</v>
      </c>
      <c r="N129" s="41" t="s">
        <v>1196</v>
      </c>
      <c r="O129" s="41" t="s">
        <v>1197</v>
      </c>
      <c r="P129" s="41" t="s">
        <v>1198</v>
      </c>
      <c r="Q129" s="146">
        <f t="shared" si="8"/>
        <v>54.76</v>
      </c>
      <c r="R129" s="348">
        <v>6.76</v>
      </c>
      <c r="S129" s="146">
        <v>5.5</v>
      </c>
      <c r="T129" s="146">
        <v>42.5</v>
      </c>
      <c r="U129" s="341">
        <f t="shared" si="9"/>
        <v>54.76</v>
      </c>
      <c r="V129" s="416">
        <v>100</v>
      </c>
      <c r="W129" s="464">
        <v>100</v>
      </c>
      <c r="X129" s="188" t="s">
        <v>860</v>
      </c>
      <c r="Y129" s="14">
        <v>3</v>
      </c>
      <c r="Z129" s="14">
        <v>7</v>
      </c>
      <c r="AA129" s="14">
        <v>2</v>
      </c>
      <c r="AB129" s="14">
        <v>4</v>
      </c>
      <c r="AC129" s="14" t="s">
        <v>1199</v>
      </c>
      <c r="AD129" s="285">
        <v>0</v>
      </c>
      <c r="AE129" s="285">
        <v>5</v>
      </c>
      <c r="AF129" s="308">
        <v>100</v>
      </c>
      <c r="AG129" s="309" t="s">
        <v>744</v>
      </c>
      <c r="AH129" s="309" t="s">
        <v>1187</v>
      </c>
      <c r="AI129" s="287">
        <v>100</v>
      </c>
      <c r="AJ129" s="310" t="s">
        <v>597</v>
      </c>
      <c r="AK129" s="310" t="s">
        <v>597</v>
      </c>
      <c r="AL129" s="311" t="s">
        <v>597</v>
      </c>
      <c r="AM129" s="309" t="s">
        <v>597</v>
      </c>
      <c r="AN129" s="309" t="s">
        <v>597</v>
      </c>
      <c r="AO129" s="312" t="s">
        <v>597</v>
      </c>
      <c r="AP129" s="310" t="s">
        <v>597</v>
      </c>
      <c r="AQ129" s="310" t="s">
        <v>597</v>
      </c>
      <c r="AR129" s="311" t="s">
        <v>597</v>
      </c>
      <c r="AS129" s="309" t="s">
        <v>597</v>
      </c>
      <c r="AT129" s="309" t="s">
        <v>597</v>
      </c>
      <c r="AU129" s="312" t="s">
        <v>597</v>
      </c>
      <c r="AV129" s="313" t="s">
        <v>597</v>
      </c>
      <c r="AW129" s="313" t="s">
        <v>597</v>
      </c>
      <c r="AX129" s="61" t="s">
        <v>597</v>
      </c>
      <c r="AY129" s="32"/>
      <c r="AZ129" s="32"/>
      <c r="BA129" s="35"/>
      <c r="BB129" s="32"/>
      <c r="BC129" s="32"/>
      <c r="BD129" s="32"/>
      <c r="BE129" s="32"/>
      <c r="BF129" s="32"/>
      <c r="BG129" s="32"/>
      <c r="BH129" s="32"/>
      <c r="BI129" s="32"/>
      <c r="BJ129" s="32"/>
      <c r="BK129" s="32"/>
      <c r="BL129" s="32"/>
      <c r="BM129" s="32"/>
    </row>
    <row r="130" spans="1:65" ht="120" customHeight="1" x14ac:dyDescent="0.25">
      <c r="A130" s="41">
        <v>104</v>
      </c>
      <c r="B130" s="41" t="s">
        <v>584</v>
      </c>
      <c r="C130" s="41">
        <v>9</v>
      </c>
      <c r="D130" s="155" t="s">
        <v>744</v>
      </c>
      <c r="E130" s="36" t="s">
        <v>1179</v>
      </c>
      <c r="F130" s="173">
        <v>14120</v>
      </c>
      <c r="G130" s="41" t="s">
        <v>1200</v>
      </c>
      <c r="H130" s="41">
        <v>2019</v>
      </c>
      <c r="I130" s="41" t="s">
        <v>1201</v>
      </c>
      <c r="J130" s="94">
        <v>399606.28</v>
      </c>
      <c r="K130" s="41" t="s">
        <v>770</v>
      </c>
      <c r="L130" s="145" t="s">
        <v>840</v>
      </c>
      <c r="M130" s="186" t="s">
        <v>841</v>
      </c>
      <c r="N130" s="41" t="s">
        <v>1202</v>
      </c>
      <c r="O130" s="41" t="s">
        <v>1203</v>
      </c>
      <c r="P130" s="41">
        <v>16469</v>
      </c>
      <c r="Q130" s="146">
        <f t="shared" si="8"/>
        <v>54.66</v>
      </c>
      <c r="R130" s="349">
        <v>6.66</v>
      </c>
      <c r="S130" s="146">
        <v>5.5</v>
      </c>
      <c r="T130" s="146">
        <v>42.5</v>
      </c>
      <c r="U130" s="341">
        <f t="shared" si="9"/>
        <v>54.66</v>
      </c>
      <c r="V130" s="416">
        <v>86.666666666666671</v>
      </c>
      <c r="W130" s="464">
        <v>100</v>
      </c>
      <c r="X130" s="188" t="s">
        <v>1204</v>
      </c>
      <c r="Y130" s="14">
        <v>3</v>
      </c>
      <c r="Z130" s="14">
        <v>8</v>
      </c>
      <c r="AA130" s="14">
        <v>1</v>
      </c>
      <c r="AB130" s="14">
        <v>4</v>
      </c>
      <c r="AC130" s="14" t="s">
        <v>1205</v>
      </c>
      <c r="AD130" s="285">
        <v>0</v>
      </c>
      <c r="AE130" s="285">
        <v>5</v>
      </c>
      <c r="AF130" s="308">
        <v>90</v>
      </c>
      <c r="AG130" s="309" t="s">
        <v>744</v>
      </c>
      <c r="AH130" s="309" t="s">
        <v>1187</v>
      </c>
      <c r="AI130" s="287">
        <v>90</v>
      </c>
      <c r="AJ130" s="310" t="s">
        <v>597</v>
      </c>
      <c r="AK130" s="310" t="s">
        <v>597</v>
      </c>
      <c r="AL130" s="311" t="s">
        <v>597</v>
      </c>
      <c r="AM130" s="309" t="s">
        <v>597</v>
      </c>
      <c r="AN130" s="309" t="s">
        <v>597</v>
      </c>
      <c r="AO130" s="312" t="s">
        <v>597</v>
      </c>
      <c r="AP130" s="310" t="s">
        <v>597</v>
      </c>
      <c r="AQ130" s="310" t="s">
        <v>597</v>
      </c>
      <c r="AR130" s="311" t="s">
        <v>597</v>
      </c>
      <c r="AS130" s="309" t="s">
        <v>597</v>
      </c>
      <c r="AT130" s="309" t="s">
        <v>597</v>
      </c>
      <c r="AU130" s="312" t="s">
        <v>597</v>
      </c>
      <c r="AV130" s="313" t="s">
        <v>597</v>
      </c>
      <c r="AW130" s="313" t="s">
        <v>597</v>
      </c>
      <c r="AX130" s="61" t="s">
        <v>597</v>
      </c>
      <c r="AY130" s="32"/>
      <c r="AZ130" s="32"/>
      <c r="BA130" s="35"/>
      <c r="BB130" s="32"/>
      <c r="BC130" s="32"/>
      <c r="BD130" s="32"/>
      <c r="BE130" s="32"/>
      <c r="BF130" s="32"/>
      <c r="BG130" s="32"/>
      <c r="BH130" s="32"/>
      <c r="BI130" s="32"/>
      <c r="BJ130" s="32"/>
      <c r="BK130" s="32"/>
      <c r="BL130" s="32"/>
      <c r="BM130" s="32"/>
    </row>
    <row r="131" spans="1:65" ht="120" customHeight="1" x14ac:dyDescent="0.25">
      <c r="A131" s="41">
        <v>104</v>
      </c>
      <c r="B131" s="41" t="s">
        <v>584</v>
      </c>
      <c r="C131" s="41">
        <v>7</v>
      </c>
      <c r="D131" s="41" t="s">
        <v>751</v>
      </c>
      <c r="E131" s="41" t="s">
        <v>1206</v>
      </c>
      <c r="F131" s="150">
        <v>12318</v>
      </c>
      <c r="G131" s="41" t="s">
        <v>1207</v>
      </c>
      <c r="H131" s="41">
        <v>2010</v>
      </c>
      <c r="I131" s="41" t="s">
        <v>1208</v>
      </c>
      <c r="J131" s="94">
        <v>126046</v>
      </c>
      <c r="K131" s="41" t="s">
        <v>87</v>
      </c>
      <c r="L131" s="41" t="s">
        <v>1209</v>
      </c>
      <c r="M131" s="41" t="s">
        <v>1210</v>
      </c>
      <c r="N131" s="41" t="s">
        <v>1211</v>
      </c>
      <c r="O131" s="41" t="s">
        <v>1212</v>
      </c>
      <c r="P131" s="41" t="s">
        <v>1213</v>
      </c>
      <c r="Q131" s="146">
        <f>U131</f>
        <v>34.192352941176466</v>
      </c>
      <c r="R131" s="349">
        <v>0</v>
      </c>
      <c r="S131" s="146">
        <v>5.882352941176471</v>
      </c>
      <c r="T131" s="146">
        <v>28.31</v>
      </c>
      <c r="U131" s="341">
        <f>SUM(R131:T131)</f>
        <v>34.192352941176466</v>
      </c>
      <c r="V131" s="416">
        <v>0</v>
      </c>
      <c r="W131" s="464">
        <v>100</v>
      </c>
      <c r="X131" s="188" t="s">
        <v>1214</v>
      </c>
      <c r="Y131" s="14">
        <v>3</v>
      </c>
      <c r="Z131" s="14">
        <v>11</v>
      </c>
      <c r="AA131" s="14">
        <v>5</v>
      </c>
      <c r="AB131" s="14">
        <v>4</v>
      </c>
      <c r="AC131" s="14">
        <v>100</v>
      </c>
      <c r="AD131" s="285">
        <v>15.5</v>
      </c>
      <c r="AE131" s="285">
        <v>5</v>
      </c>
      <c r="AF131" s="308">
        <v>0</v>
      </c>
      <c r="AG131" s="309" t="s">
        <v>597</v>
      </c>
      <c r="AH131" s="309" t="s">
        <v>597</v>
      </c>
      <c r="AI131" s="287" t="s">
        <v>597</v>
      </c>
      <c r="AJ131" s="310" t="s">
        <v>597</v>
      </c>
      <c r="AK131" s="310" t="s">
        <v>597</v>
      </c>
      <c r="AL131" s="311" t="s">
        <v>597</v>
      </c>
      <c r="AM131" s="309" t="s">
        <v>597</v>
      </c>
      <c r="AN131" s="309" t="s">
        <v>597</v>
      </c>
      <c r="AO131" s="312" t="s">
        <v>597</v>
      </c>
      <c r="AP131" s="310" t="s">
        <v>597</v>
      </c>
      <c r="AQ131" s="310" t="s">
        <v>597</v>
      </c>
      <c r="AR131" s="311" t="s">
        <v>597</v>
      </c>
      <c r="AS131" s="309" t="s">
        <v>597</v>
      </c>
      <c r="AT131" s="309" t="s">
        <v>597</v>
      </c>
      <c r="AU131" s="312" t="s">
        <v>597</v>
      </c>
      <c r="AV131" s="313" t="s">
        <v>597</v>
      </c>
      <c r="AW131" s="313" t="s">
        <v>597</v>
      </c>
      <c r="AX131" s="61" t="s">
        <v>597</v>
      </c>
      <c r="AY131" s="32"/>
      <c r="AZ131" s="32"/>
      <c r="BA131" s="35"/>
      <c r="BB131" s="32"/>
      <c r="BC131" s="32"/>
      <c r="BD131" s="32"/>
      <c r="BE131" s="32"/>
      <c r="BF131" s="32"/>
      <c r="BG131" s="32"/>
      <c r="BH131" s="32"/>
      <c r="BI131" s="32"/>
      <c r="BJ131" s="32"/>
      <c r="BK131" s="32"/>
      <c r="BL131" s="32"/>
      <c r="BM131" s="32"/>
    </row>
    <row r="132" spans="1:65" ht="120" customHeight="1" x14ac:dyDescent="0.25">
      <c r="A132" s="46">
        <v>104</v>
      </c>
      <c r="B132" s="41" t="s">
        <v>584</v>
      </c>
      <c r="C132" s="46">
        <v>7</v>
      </c>
      <c r="D132" s="46" t="s">
        <v>751</v>
      </c>
      <c r="E132" s="41" t="s">
        <v>1206</v>
      </c>
      <c r="F132" s="150">
        <v>12318</v>
      </c>
      <c r="G132" s="41" t="s">
        <v>1215</v>
      </c>
      <c r="H132" s="41">
        <v>2021</v>
      </c>
      <c r="I132" s="41" t="s">
        <v>1216</v>
      </c>
      <c r="J132" s="240">
        <v>124317.79</v>
      </c>
      <c r="K132" s="41" t="s">
        <v>691</v>
      </c>
      <c r="L132" s="94" t="s">
        <v>1209</v>
      </c>
      <c r="M132" s="41" t="s">
        <v>1210</v>
      </c>
      <c r="N132" s="41" t="s">
        <v>1217</v>
      </c>
      <c r="O132" s="41" t="s">
        <v>1218</v>
      </c>
      <c r="P132" s="46" t="s">
        <v>1219</v>
      </c>
      <c r="Q132" s="146">
        <f>U132</f>
        <v>48.822352941176476</v>
      </c>
      <c r="R132" s="349">
        <v>14.63</v>
      </c>
      <c r="S132" s="146">
        <v>5.882352941176471</v>
      </c>
      <c r="T132" s="147">
        <v>28.31</v>
      </c>
      <c r="U132" s="341">
        <f>SUM(R132:T132)</f>
        <v>48.822352941176476</v>
      </c>
      <c r="V132" s="416">
        <v>66.666666666666671</v>
      </c>
      <c r="W132" s="464">
        <v>100</v>
      </c>
      <c r="X132" s="188" t="s">
        <v>1214</v>
      </c>
      <c r="Y132" s="14">
        <v>4</v>
      </c>
      <c r="Z132" s="14">
        <v>4</v>
      </c>
      <c r="AA132" s="14">
        <v>1</v>
      </c>
      <c r="AB132" s="14">
        <v>4</v>
      </c>
      <c r="AC132" s="14"/>
      <c r="AD132" s="285">
        <v>15.5</v>
      </c>
      <c r="AE132" s="285">
        <v>5</v>
      </c>
      <c r="AF132" s="308">
        <v>30</v>
      </c>
      <c r="AG132" s="309" t="s">
        <v>780</v>
      </c>
      <c r="AH132" s="309" t="s">
        <v>1220</v>
      </c>
      <c r="AI132" s="287">
        <v>30</v>
      </c>
      <c r="AJ132" s="310" t="s">
        <v>597</v>
      </c>
      <c r="AK132" s="310" t="s">
        <v>597</v>
      </c>
      <c r="AL132" s="311" t="s">
        <v>597</v>
      </c>
      <c r="AM132" s="309" t="s">
        <v>686</v>
      </c>
      <c r="AN132" s="309" t="s">
        <v>1221</v>
      </c>
      <c r="AO132" s="312">
        <v>0</v>
      </c>
      <c r="AP132" s="310" t="s">
        <v>597</v>
      </c>
      <c r="AQ132" s="310" t="s">
        <v>597</v>
      </c>
      <c r="AR132" s="311" t="s">
        <v>597</v>
      </c>
      <c r="AS132" s="309" t="s">
        <v>597</v>
      </c>
      <c r="AT132" s="309" t="s">
        <v>597</v>
      </c>
      <c r="AU132" s="312" t="s">
        <v>597</v>
      </c>
      <c r="AV132" s="313" t="s">
        <v>597</v>
      </c>
      <c r="AW132" s="313" t="s">
        <v>597</v>
      </c>
      <c r="AX132" s="61" t="s">
        <v>597</v>
      </c>
      <c r="AY132" s="32"/>
      <c r="AZ132" s="32"/>
      <c r="BA132" s="35"/>
      <c r="BB132" s="32"/>
      <c r="BC132" s="32"/>
      <c r="BD132" s="32"/>
      <c r="BE132" s="32"/>
      <c r="BF132" s="32"/>
      <c r="BG132" s="32"/>
      <c r="BH132" s="32"/>
      <c r="BI132" s="32"/>
      <c r="BJ132" s="32"/>
      <c r="BK132" s="32"/>
      <c r="BL132" s="32"/>
      <c r="BM132" s="32"/>
    </row>
    <row r="133" spans="1:65" ht="120" customHeight="1" x14ac:dyDescent="0.25">
      <c r="A133" s="46">
        <v>104</v>
      </c>
      <c r="B133" s="41" t="s">
        <v>584</v>
      </c>
      <c r="C133" s="46">
        <v>9</v>
      </c>
      <c r="D133" s="46" t="s">
        <v>973</v>
      </c>
      <c r="E133" s="41" t="s">
        <v>974</v>
      </c>
      <c r="F133" s="150">
        <v>11874</v>
      </c>
      <c r="G133" s="41" t="s">
        <v>1222</v>
      </c>
      <c r="H133" s="41">
        <v>2021</v>
      </c>
      <c r="I133" s="41" t="s">
        <v>1222</v>
      </c>
      <c r="J133" s="240">
        <v>88153</v>
      </c>
      <c r="K133" s="41" t="s">
        <v>620</v>
      </c>
      <c r="L133" s="94" t="s">
        <v>590</v>
      </c>
      <c r="M133" s="41" t="s">
        <v>591</v>
      </c>
      <c r="N133" s="41" t="s">
        <v>592</v>
      </c>
      <c r="O133" s="41" t="s">
        <v>593</v>
      </c>
      <c r="P133" s="46">
        <v>17419</v>
      </c>
      <c r="Q133" s="146">
        <v>94.36</v>
      </c>
      <c r="R133" s="349">
        <v>4.38</v>
      </c>
      <c r="S133" s="146">
        <v>1</v>
      </c>
      <c r="T133" s="147">
        <v>41.48</v>
      </c>
      <c r="U133" s="341">
        <v>94.36</v>
      </c>
      <c r="V133" s="416">
        <v>100</v>
      </c>
      <c r="W133" s="464">
        <v>93</v>
      </c>
      <c r="X133" s="188" t="s">
        <v>845</v>
      </c>
      <c r="Y133" s="14">
        <v>3</v>
      </c>
      <c r="Z133" s="14">
        <v>11</v>
      </c>
      <c r="AA133" s="14">
        <v>5</v>
      </c>
      <c r="AB133" s="14">
        <v>4</v>
      </c>
      <c r="AC133" s="14" t="s">
        <v>1223</v>
      </c>
      <c r="AD133" s="285">
        <v>0</v>
      </c>
      <c r="AE133" s="285">
        <v>5</v>
      </c>
      <c r="AF133" s="308">
        <v>100</v>
      </c>
      <c r="AG133" s="309" t="s">
        <v>973</v>
      </c>
      <c r="AH133" s="309" t="s">
        <v>1015</v>
      </c>
      <c r="AI133" s="287">
        <v>100</v>
      </c>
      <c r="AJ133" s="310" t="s">
        <v>597</v>
      </c>
      <c r="AK133" s="310" t="s">
        <v>597</v>
      </c>
      <c r="AL133" s="311" t="s">
        <v>597</v>
      </c>
      <c r="AM133" s="309" t="s">
        <v>597</v>
      </c>
      <c r="AN133" s="309" t="s">
        <v>597</v>
      </c>
      <c r="AO133" s="312" t="s">
        <v>597</v>
      </c>
      <c r="AP133" s="310" t="s">
        <v>597</v>
      </c>
      <c r="AQ133" s="310" t="s">
        <v>597</v>
      </c>
      <c r="AR133" s="311" t="s">
        <v>597</v>
      </c>
      <c r="AS133" s="309" t="s">
        <v>597</v>
      </c>
      <c r="AT133" s="309" t="s">
        <v>597</v>
      </c>
      <c r="AU133" s="312" t="s">
        <v>597</v>
      </c>
      <c r="AV133" s="313" t="s">
        <v>597</v>
      </c>
      <c r="AW133" s="313" t="s">
        <v>597</v>
      </c>
      <c r="AX133" s="61" t="s">
        <v>597</v>
      </c>
      <c r="AY133" s="32"/>
      <c r="AZ133" s="32"/>
      <c r="BA133" s="35"/>
      <c r="BB133" s="32"/>
      <c r="BC133" s="32"/>
      <c r="BD133" s="32"/>
      <c r="BE133" s="32"/>
      <c r="BF133" s="32"/>
      <c r="BG133" s="32"/>
      <c r="BH133" s="32"/>
      <c r="BI133" s="32"/>
      <c r="BJ133" s="32"/>
      <c r="BK133" s="32"/>
      <c r="BL133" s="32"/>
      <c r="BM133" s="32"/>
    </row>
    <row r="134" spans="1:65" ht="120" customHeight="1" x14ac:dyDescent="0.25">
      <c r="A134" s="46">
        <v>104</v>
      </c>
      <c r="B134" s="41" t="s">
        <v>584</v>
      </c>
      <c r="C134" s="46">
        <v>6</v>
      </c>
      <c r="D134" s="46" t="s">
        <v>585</v>
      </c>
      <c r="E134" s="41" t="s">
        <v>718</v>
      </c>
      <c r="F134" s="150" t="s">
        <v>1224</v>
      </c>
      <c r="G134" s="41" t="s">
        <v>1225</v>
      </c>
      <c r="H134" s="41">
        <v>2021</v>
      </c>
      <c r="I134" s="41" t="s">
        <v>1226</v>
      </c>
      <c r="J134" s="240">
        <v>59589</v>
      </c>
      <c r="K134" s="41" t="s">
        <v>788</v>
      </c>
      <c r="L134" s="94" t="s">
        <v>727</v>
      </c>
      <c r="M134" s="41" t="s">
        <v>591</v>
      </c>
      <c r="N134" s="41" t="s">
        <v>1227</v>
      </c>
      <c r="O134" s="41" t="s">
        <v>1228</v>
      </c>
      <c r="P134" s="46">
        <v>17405</v>
      </c>
      <c r="Q134" s="146">
        <v>51.089999999999996</v>
      </c>
      <c r="R134" s="349">
        <v>2.1</v>
      </c>
      <c r="S134" s="146">
        <v>5.5</v>
      </c>
      <c r="T134" s="147">
        <v>42.08</v>
      </c>
      <c r="U134" s="341">
        <v>51.089999999999996</v>
      </c>
      <c r="V134" s="416">
        <v>9.8333333333333339</v>
      </c>
      <c r="W134" s="464">
        <v>92</v>
      </c>
      <c r="X134" s="188" t="s">
        <v>595</v>
      </c>
      <c r="Y134" s="14">
        <v>1</v>
      </c>
      <c r="Z134" s="14">
        <v>7</v>
      </c>
      <c r="AA134" s="14">
        <v>5</v>
      </c>
      <c r="AB134" s="14">
        <v>4</v>
      </c>
      <c r="AC134" s="14" t="s">
        <v>1229</v>
      </c>
      <c r="AD134" s="285">
        <v>42.08</v>
      </c>
      <c r="AE134" s="285">
        <v>5</v>
      </c>
      <c r="AF134" s="308">
        <v>38</v>
      </c>
      <c r="AG134" s="309" t="s">
        <v>1230</v>
      </c>
      <c r="AH134" s="309" t="s">
        <v>1231</v>
      </c>
      <c r="AI134" s="287">
        <v>38</v>
      </c>
      <c r="AJ134" s="310" t="s">
        <v>597</v>
      </c>
      <c r="AK134" s="310" t="s">
        <v>597</v>
      </c>
      <c r="AL134" s="311" t="s">
        <v>597</v>
      </c>
      <c r="AM134" s="309" t="s">
        <v>597</v>
      </c>
      <c r="AN134" s="309" t="s">
        <v>597</v>
      </c>
      <c r="AO134" s="312" t="s">
        <v>597</v>
      </c>
      <c r="AP134" s="310" t="s">
        <v>597</v>
      </c>
      <c r="AQ134" s="310" t="s">
        <v>597</v>
      </c>
      <c r="AR134" s="311" t="s">
        <v>597</v>
      </c>
      <c r="AS134" s="309" t="s">
        <v>597</v>
      </c>
      <c r="AT134" s="309" t="s">
        <v>597</v>
      </c>
      <c r="AU134" s="312" t="s">
        <v>597</v>
      </c>
      <c r="AV134" s="313" t="s">
        <v>597</v>
      </c>
      <c r="AW134" s="313" t="s">
        <v>597</v>
      </c>
      <c r="AX134" s="61" t="s">
        <v>597</v>
      </c>
      <c r="AY134" s="32"/>
      <c r="AZ134" s="32"/>
      <c r="BA134" s="35"/>
      <c r="BB134" s="32"/>
      <c r="BC134" s="32"/>
      <c r="BD134" s="32"/>
      <c r="BE134" s="32"/>
      <c r="BF134" s="32"/>
      <c r="BG134" s="32"/>
      <c r="BH134" s="32"/>
      <c r="BI134" s="32"/>
      <c r="BJ134" s="32"/>
      <c r="BK134" s="32"/>
      <c r="BL134" s="32"/>
      <c r="BM134" s="32"/>
    </row>
    <row r="135" spans="1:65" ht="120" customHeight="1" x14ac:dyDescent="0.25">
      <c r="A135" s="46">
        <v>104</v>
      </c>
      <c r="B135" s="41" t="s">
        <v>584</v>
      </c>
      <c r="C135" s="46">
        <v>13</v>
      </c>
      <c r="D135" s="46" t="s">
        <v>799</v>
      </c>
      <c r="E135" s="41" t="s">
        <v>800</v>
      </c>
      <c r="F135" s="150" t="s">
        <v>1232</v>
      </c>
      <c r="G135" s="41" t="s">
        <v>1233</v>
      </c>
      <c r="H135" s="41">
        <v>2021</v>
      </c>
      <c r="I135" s="41" t="s">
        <v>1234</v>
      </c>
      <c r="J135" s="240">
        <v>94642</v>
      </c>
      <c r="K135" s="41" t="s">
        <v>620</v>
      </c>
      <c r="L135" s="94" t="s">
        <v>590</v>
      </c>
      <c r="M135" s="41" t="s">
        <v>591</v>
      </c>
      <c r="N135" s="41" t="s">
        <v>1235</v>
      </c>
      <c r="O135" s="41" t="s">
        <v>1236</v>
      </c>
      <c r="P135" s="46">
        <v>17496</v>
      </c>
      <c r="Q135" s="146">
        <v>48.98</v>
      </c>
      <c r="R135" s="349">
        <v>6.74</v>
      </c>
      <c r="S135" s="146">
        <v>1</v>
      </c>
      <c r="T135" s="147">
        <v>41.48</v>
      </c>
      <c r="U135" s="341">
        <v>48.98</v>
      </c>
      <c r="V135" s="416">
        <v>100</v>
      </c>
      <c r="W135" s="464">
        <v>92</v>
      </c>
      <c r="X135" s="188" t="s">
        <v>1237</v>
      </c>
      <c r="Y135" s="14">
        <v>1</v>
      </c>
      <c r="Z135" s="14">
        <v>7</v>
      </c>
      <c r="AA135" s="14">
        <v>6</v>
      </c>
      <c r="AB135" s="14">
        <v>44</v>
      </c>
      <c r="AC135" s="14" t="s">
        <v>1238</v>
      </c>
      <c r="AD135" s="285">
        <v>41.48</v>
      </c>
      <c r="AE135" s="285">
        <v>5</v>
      </c>
      <c r="AF135" s="308">
        <v>100</v>
      </c>
      <c r="AG135" s="309" t="s">
        <v>799</v>
      </c>
      <c r="AH135" s="309" t="s">
        <v>1239</v>
      </c>
      <c r="AI135" s="287">
        <v>100</v>
      </c>
      <c r="AJ135" s="310" t="s">
        <v>597</v>
      </c>
      <c r="AK135" s="310" t="s">
        <v>597</v>
      </c>
      <c r="AL135" s="311" t="s">
        <v>597</v>
      </c>
      <c r="AM135" s="309" t="s">
        <v>597</v>
      </c>
      <c r="AN135" s="309" t="s">
        <v>597</v>
      </c>
      <c r="AO135" s="312" t="s">
        <v>597</v>
      </c>
      <c r="AP135" s="310" t="s">
        <v>597</v>
      </c>
      <c r="AQ135" s="310" t="s">
        <v>597</v>
      </c>
      <c r="AR135" s="311" t="s">
        <v>597</v>
      </c>
      <c r="AS135" s="309" t="s">
        <v>597</v>
      </c>
      <c r="AT135" s="309" t="s">
        <v>597</v>
      </c>
      <c r="AU135" s="312" t="s">
        <v>597</v>
      </c>
      <c r="AV135" s="313" t="s">
        <v>597</v>
      </c>
      <c r="AW135" s="313" t="s">
        <v>597</v>
      </c>
      <c r="AX135" s="61" t="s">
        <v>597</v>
      </c>
      <c r="AY135" s="32"/>
      <c r="AZ135" s="32"/>
      <c r="BA135" s="35"/>
      <c r="BB135" s="32"/>
      <c r="BC135" s="32"/>
      <c r="BD135" s="32"/>
      <c r="BE135" s="32"/>
      <c r="BF135" s="32"/>
      <c r="BG135" s="32"/>
      <c r="BH135" s="32"/>
      <c r="BI135" s="32"/>
      <c r="BJ135" s="32"/>
      <c r="BK135" s="32"/>
      <c r="BL135" s="32"/>
      <c r="BM135" s="32"/>
    </row>
    <row r="136" spans="1:65" ht="120" customHeight="1" x14ac:dyDescent="0.25">
      <c r="A136" s="14">
        <v>104</v>
      </c>
      <c r="B136" s="41" t="s">
        <v>584</v>
      </c>
      <c r="C136" s="14">
        <v>13</v>
      </c>
      <c r="D136" s="41" t="s">
        <v>799</v>
      </c>
      <c r="E136" s="41" t="s">
        <v>800</v>
      </c>
      <c r="F136" s="67">
        <v>25446</v>
      </c>
      <c r="G136" s="41" t="s">
        <v>1240</v>
      </c>
      <c r="H136" s="41">
        <v>2021</v>
      </c>
      <c r="I136" s="41" t="s">
        <v>1241</v>
      </c>
      <c r="J136" s="94">
        <v>227038</v>
      </c>
      <c r="K136" s="41" t="s">
        <v>306</v>
      </c>
      <c r="L136" s="41" t="s">
        <v>1242</v>
      </c>
      <c r="M136" s="41" t="s">
        <v>1243</v>
      </c>
      <c r="N136" s="41" t="s">
        <v>1244</v>
      </c>
      <c r="O136" s="41" t="s">
        <v>1245</v>
      </c>
      <c r="P136" s="14">
        <v>17510</v>
      </c>
      <c r="Q136" s="156">
        <v>72</v>
      </c>
      <c r="R136" s="348">
        <v>0</v>
      </c>
      <c r="S136" s="156">
        <v>24</v>
      </c>
      <c r="T136" s="156">
        <v>24</v>
      </c>
      <c r="U136" s="341">
        <v>72</v>
      </c>
      <c r="V136" s="416">
        <v>100</v>
      </c>
      <c r="W136" s="464">
        <v>83</v>
      </c>
      <c r="X136" s="188" t="s">
        <v>982</v>
      </c>
      <c r="Y136" s="156">
        <v>1</v>
      </c>
      <c r="Z136" s="156">
        <v>7</v>
      </c>
      <c r="AA136" s="156">
        <v>3</v>
      </c>
      <c r="AB136" s="156">
        <v>60</v>
      </c>
      <c r="AC136" s="156" t="s">
        <v>1246</v>
      </c>
      <c r="AD136" s="312">
        <v>24</v>
      </c>
      <c r="AE136" s="285">
        <v>5</v>
      </c>
      <c r="AF136" s="308">
        <v>100</v>
      </c>
      <c r="AG136" s="309" t="s">
        <v>1247</v>
      </c>
      <c r="AH136" s="309" t="s">
        <v>1248</v>
      </c>
      <c r="AI136" s="287">
        <v>100</v>
      </c>
      <c r="AJ136" s="310" t="s">
        <v>597</v>
      </c>
      <c r="AK136" s="310" t="s">
        <v>597</v>
      </c>
      <c r="AL136" s="311" t="s">
        <v>597</v>
      </c>
      <c r="AM136" s="309" t="s">
        <v>597</v>
      </c>
      <c r="AN136" s="309" t="s">
        <v>597</v>
      </c>
      <c r="AO136" s="312" t="s">
        <v>597</v>
      </c>
      <c r="AP136" s="310" t="s">
        <v>597</v>
      </c>
      <c r="AQ136" s="310" t="s">
        <v>597</v>
      </c>
      <c r="AR136" s="311" t="s">
        <v>597</v>
      </c>
      <c r="AS136" s="309" t="s">
        <v>597</v>
      </c>
      <c r="AT136" s="309" t="s">
        <v>597</v>
      </c>
      <c r="AU136" s="312" t="s">
        <v>597</v>
      </c>
      <c r="AV136" s="313" t="s">
        <v>597</v>
      </c>
      <c r="AW136" s="313" t="s">
        <v>597</v>
      </c>
      <c r="AX136" s="61" t="s">
        <v>597</v>
      </c>
      <c r="AY136" s="32"/>
      <c r="AZ136" s="32"/>
      <c r="BA136" s="35"/>
      <c r="BB136" s="32"/>
      <c r="BC136" s="32"/>
      <c r="BD136" s="32"/>
      <c r="BE136" s="32"/>
      <c r="BF136" s="32"/>
      <c r="BG136" s="32"/>
      <c r="BH136" s="32"/>
      <c r="BI136" s="32"/>
      <c r="BJ136" s="32"/>
      <c r="BK136" s="32"/>
      <c r="BL136" s="32"/>
      <c r="BM136" s="32"/>
    </row>
    <row r="137" spans="1:65" ht="120" customHeight="1" x14ac:dyDescent="0.25">
      <c r="A137" s="46">
        <v>104</v>
      </c>
      <c r="B137" s="41" t="s">
        <v>584</v>
      </c>
      <c r="C137" s="46">
        <v>13</v>
      </c>
      <c r="D137" s="46" t="s">
        <v>799</v>
      </c>
      <c r="E137" s="41" t="s">
        <v>800</v>
      </c>
      <c r="F137" s="150">
        <v>25446</v>
      </c>
      <c r="G137" s="41" t="s">
        <v>1249</v>
      </c>
      <c r="H137" s="41">
        <v>2021</v>
      </c>
      <c r="I137" s="41" t="s">
        <v>1250</v>
      </c>
      <c r="J137" s="240">
        <v>104982.39999999999</v>
      </c>
      <c r="K137" s="41" t="s">
        <v>1251</v>
      </c>
      <c r="L137" s="94" t="s">
        <v>802</v>
      </c>
      <c r="M137" s="41" t="s">
        <v>803</v>
      </c>
      <c r="N137" s="41" t="s">
        <v>1252</v>
      </c>
      <c r="O137" s="41" t="s">
        <v>1253</v>
      </c>
      <c r="P137" s="46" t="s">
        <v>1254</v>
      </c>
      <c r="Q137" s="146">
        <v>29.22</v>
      </c>
      <c r="R137" s="349">
        <v>1.21</v>
      </c>
      <c r="S137" s="146">
        <v>3</v>
      </c>
      <c r="T137" s="147">
        <v>15</v>
      </c>
      <c r="U137" s="341">
        <v>29.22</v>
      </c>
      <c r="V137" s="416">
        <v>98.333333333333329</v>
      </c>
      <c r="W137" s="464">
        <v>98</v>
      </c>
      <c r="X137" s="188" t="s">
        <v>1237</v>
      </c>
      <c r="Y137" s="14">
        <v>3</v>
      </c>
      <c r="Z137" s="14">
        <v>11</v>
      </c>
      <c r="AA137" s="14">
        <v>5</v>
      </c>
      <c r="AB137" s="14">
        <v>66</v>
      </c>
      <c r="AC137" s="14"/>
      <c r="AD137" s="285">
        <v>15</v>
      </c>
      <c r="AE137" s="285">
        <v>5</v>
      </c>
      <c r="AF137" s="308">
        <v>80</v>
      </c>
      <c r="AG137" s="309" t="s">
        <v>799</v>
      </c>
      <c r="AH137" s="309" t="s">
        <v>1255</v>
      </c>
      <c r="AI137" s="287">
        <v>80</v>
      </c>
      <c r="AJ137" s="310" t="s">
        <v>597</v>
      </c>
      <c r="AK137" s="310" t="s">
        <v>597</v>
      </c>
      <c r="AL137" s="311" t="s">
        <v>597</v>
      </c>
      <c r="AM137" s="309" t="s">
        <v>597</v>
      </c>
      <c r="AN137" s="309" t="s">
        <v>597</v>
      </c>
      <c r="AO137" s="312" t="s">
        <v>597</v>
      </c>
      <c r="AP137" s="310" t="s">
        <v>597</v>
      </c>
      <c r="AQ137" s="310" t="s">
        <v>597</v>
      </c>
      <c r="AR137" s="311" t="s">
        <v>597</v>
      </c>
      <c r="AS137" s="309" t="s">
        <v>597</v>
      </c>
      <c r="AT137" s="309" t="s">
        <v>597</v>
      </c>
      <c r="AU137" s="312" t="s">
        <v>597</v>
      </c>
      <c r="AV137" s="313" t="s">
        <v>597</v>
      </c>
      <c r="AW137" s="313" t="s">
        <v>597</v>
      </c>
      <c r="AX137" s="61" t="s">
        <v>597</v>
      </c>
      <c r="AY137" s="32"/>
      <c r="AZ137" s="32"/>
      <c r="BA137" s="35"/>
      <c r="BB137" s="32"/>
      <c r="BC137" s="32"/>
      <c r="BD137" s="32"/>
      <c r="BE137" s="32"/>
      <c r="BF137" s="32"/>
      <c r="BG137" s="32"/>
      <c r="BH137" s="32"/>
      <c r="BI137" s="32"/>
      <c r="BJ137" s="32"/>
      <c r="BK137" s="32"/>
      <c r="BL137" s="32"/>
      <c r="BM137" s="32"/>
    </row>
    <row r="138" spans="1:65" ht="120" customHeight="1" x14ac:dyDescent="0.25">
      <c r="A138" s="46">
        <v>104</v>
      </c>
      <c r="B138" s="41" t="s">
        <v>584</v>
      </c>
      <c r="C138" s="46">
        <v>11</v>
      </c>
      <c r="D138" s="46" t="s">
        <v>674</v>
      </c>
      <c r="E138" s="41" t="s">
        <v>1256</v>
      </c>
      <c r="F138" s="150" t="s">
        <v>937</v>
      </c>
      <c r="G138" s="41" t="s">
        <v>1257</v>
      </c>
      <c r="H138" s="41">
        <v>2021</v>
      </c>
      <c r="I138" s="41" t="s">
        <v>1258</v>
      </c>
      <c r="J138" s="240">
        <v>415479</v>
      </c>
      <c r="K138" s="41" t="s">
        <v>788</v>
      </c>
      <c r="L138" s="94" t="s">
        <v>1259</v>
      </c>
      <c r="M138" s="41" t="s">
        <v>1260</v>
      </c>
      <c r="N138" s="41" t="s">
        <v>1261</v>
      </c>
      <c r="O138" s="41" t="s">
        <v>1262</v>
      </c>
      <c r="P138" s="46">
        <v>17561</v>
      </c>
      <c r="Q138" s="146">
        <v>159.52000000000001</v>
      </c>
      <c r="R138" s="349">
        <v>10.27</v>
      </c>
      <c r="S138" s="146">
        <v>10</v>
      </c>
      <c r="T138" s="147">
        <v>73.099999999999994</v>
      </c>
      <c r="U138" s="341">
        <v>159.51999999999998</v>
      </c>
      <c r="V138" s="416">
        <v>60.666666666666664</v>
      </c>
      <c r="W138" s="464">
        <v>85</v>
      </c>
      <c r="X138" s="188" t="s">
        <v>1263</v>
      </c>
      <c r="Y138" s="14">
        <v>4</v>
      </c>
      <c r="Z138" s="14">
        <v>5</v>
      </c>
      <c r="AA138" s="14">
        <v>2</v>
      </c>
      <c r="AB138" s="14">
        <v>4</v>
      </c>
      <c r="AC138" s="14" t="s">
        <v>1264</v>
      </c>
      <c r="AD138" s="285">
        <v>73.099999999999994</v>
      </c>
      <c r="AE138" s="285">
        <v>5</v>
      </c>
      <c r="AF138" s="308">
        <v>80</v>
      </c>
      <c r="AG138" s="309" t="s">
        <v>1265</v>
      </c>
      <c r="AH138" s="309" t="s">
        <v>1266</v>
      </c>
      <c r="AI138" s="287">
        <v>25</v>
      </c>
      <c r="AJ138" s="310" t="s">
        <v>948</v>
      </c>
      <c r="AK138" s="310" t="s">
        <v>1267</v>
      </c>
      <c r="AL138" s="311">
        <v>5</v>
      </c>
      <c r="AM138" s="309" t="s">
        <v>1268</v>
      </c>
      <c r="AN138" s="309" t="s">
        <v>1269</v>
      </c>
      <c r="AO138" s="312">
        <v>15</v>
      </c>
      <c r="AP138" s="310" t="s">
        <v>597</v>
      </c>
      <c r="AQ138" s="310" t="s">
        <v>597</v>
      </c>
      <c r="AR138" s="311" t="s">
        <v>597</v>
      </c>
      <c r="AS138" s="309" t="s">
        <v>1270</v>
      </c>
      <c r="AT138" s="309" t="s">
        <v>1271</v>
      </c>
      <c r="AU138" s="312">
        <v>35</v>
      </c>
      <c r="AV138" s="313" t="s">
        <v>597</v>
      </c>
      <c r="AW138" s="313" t="s">
        <v>597</v>
      </c>
      <c r="AX138" s="61" t="s">
        <v>597</v>
      </c>
      <c r="AY138" s="32"/>
      <c r="AZ138" s="32"/>
      <c r="BA138" s="35"/>
      <c r="BB138" s="32"/>
      <c r="BC138" s="32"/>
      <c r="BD138" s="32"/>
      <c r="BE138" s="32"/>
      <c r="BF138" s="32"/>
      <c r="BG138" s="32"/>
      <c r="BH138" s="32"/>
      <c r="BI138" s="32"/>
      <c r="BJ138" s="32"/>
      <c r="BK138" s="32"/>
      <c r="BL138" s="32"/>
      <c r="BM138" s="32"/>
    </row>
    <row r="139" spans="1:65" ht="120" customHeight="1" x14ac:dyDescent="0.25">
      <c r="A139" s="46">
        <v>104</v>
      </c>
      <c r="B139" s="41" t="s">
        <v>584</v>
      </c>
      <c r="C139" s="46">
        <v>3</v>
      </c>
      <c r="D139" s="46" t="s">
        <v>763</v>
      </c>
      <c r="E139" s="41" t="s">
        <v>1272</v>
      </c>
      <c r="F139" s="150" t="s">
        <v>1273</v>
      </c>
      <c r="G139" s="41" t="s">
        <v>1274</v>
      </c>
      <c r="H139" s="41">
        <v>2021</v>
      </c>
      <c r="I139" s="41" t="s">
        <v>1275</v>
      </c>
      <c r="J139" s="240">
        <v>752425</v>
      </c>
      <c r="K139" s="41" t="s">
        <v>306</v>
      </c>
      <c r="L139" s="94" t="s">
        <v>1276</v>
      </c>
      <c r="M139" s="41" t="s">
        <v>1277</v>
      </c>
      <c r="N139" s="41" t="s">
        <v>1278</v>
      </c>
      <c r="O139" s="41" t="s">
        <v>1279</v>
      </c>
      <c r="P139" s="46">
        <v>17576</v>
      </c>
      <c r="Q139" s="146">
        <f>R139+S139+T139+AD139</f>
        <v>81.191000000000003</v>
      </c>
      <c r="R139" s="349">
        <v>31.17</v>
      </c>
      <c r="S139" s="146">
        <v>7.81</v>
      </c>
      <c r="T139" s="147">
        <v>24.83</v>
      </c>
      <c r="U139" s="341">
        <f>+SUM(R139:T139)</f>
        <v>63.81</v>
      </c>
      <c r="V139" s="416">
        <v>100</v>
      </c>
      <c r="W139" s="464">
        <v>85</v>
      </c>
      <c r="X139" s="188" t="s">
        <v>982</v>
      </c>
      <c r="Y139" s="14">
        <v>3</v>
      </c>
      <c r="Z139" s="14">
        <v>1</v>
      </c>
      <c r="AA139" s="14">
        <v>2</v>
      </c>
      <c r="AB139" s="14">
        <v>4</v>
      </c>
      <c r="AC139" s="14" t="s">
        <v>1246</v>
      </c>
      <c r="AD139" s="285">
        <f>T139*0.7</f>
        <v>17.380999999999997</v>
      </c>
      <c r="AE139" s="285">
        <v>5</v>
      </c>
      <c r="AF139" s="308">
        <v>100</v>
      </c>
      <c r="AG139" s="309" t="s">
        <v>1280</v>
      </c>
      <c r="AH139" s="309" t="s">
        <v>597</v>
      </c>
      <c r="AI139" s="287">
        <v>100</v>
      </c>
      <c r="AJ139" s="310" t="s">
        <v>597</v>
      </c>
      <c r="AK139" s="310" t="s">
        <v>597</v>
      </c>
      <c r="AL139" s="311" t="s">
        <v>597</v>
      </c>
      <c r="AM139" s="309" t="s">
        <v>597</v>
      </c>
      <c r="AN139" s="309" t="s">
        <v>597</v>
      </c>
      <c r="AO139" s="312" t="s">
        <v>597</v>
      </c>
      <c r="AP139" s="310" t="s">
        <v>597</v>
      </c>
      <c r="AQ139" s="310" t="s">
        <v>597</v>
      </c>
      <c r="AR139" s="311" t="s">
        <v>597</v>
      </c>
      <c r="AS139" s="309" t="s">
        <v>597</v>
      </c>
      <c r="AT139" s="309" t="s">
        <v>597</v>
      </c>
      <c r="AU139" s="312" t="s">
        <v>597</v>
      </c>
      <c r="AV139" s="313" t="s">
        <v>597</v>
      </c>
      <c r="AW139" s="313" t="s">
        <v>597</v>
      </c>
      <c r="AX139" s="61" t="s">
        <v>597</v>
      </c>
      <c r="AY139" s="32"/>
      <c r="AZ139" s="32"/>
      <c r="BA139" s="35"/>
      <c r="BB139" s="32"/>
      <c r="BC139" s="32"/>
      <c r="BD139" s="32"/>
      <c r="BE139" s="32"/>
      <c r="BF139" s="32"/>
      <c r="BG139" s="32"/>
      <c r="BH139" s="32"/>
      <c r="BI139" s="32"/>
      <c r="BJ139" s="32"/>
      <c r="BK139" s="32"/>
      <c r="BL139" s="32"/>
      <c r="BM139" s="32"/>
    </row>
    <row r="140" spans="1:65" ht="120" customHeight="1" x14ac:dyDescent="0.25">
      <c r="A140" s="41">
        <v>104</v>
      </c>
      <c r="B140" s="41" t="s">
        <v>584</v>
      </c>
      <c r="C140" s="41">
        <v>10</v>
      </c>
      <c r="D140" s="41" t="s">
        <v>632</v>
      </c>
      <c r="E140" s="41" t="s">
        <v>736</v>
      </c>
      <c r="F140" s="150">
        <v>27920</v>
      </c>
      <c r="G140" s="41" t="s">
        <v>1281</v>
      </c>
      <c r="H140" s="41">
        <v>2021</v>
      </c>
      <c r="I140" s="41" t="s">
        <v>1282</v>
      </c>
      <c r="J140" s="94">
        <v>108239</v>
      </c>
      <c r="K140" s="156" t="s">
        <v>788</v>
      </c>
      <c r="L140" s="94" t="s">
        <v>1283</v>
      </c>
      <c r="M140" s="41" t="s">
        <v>1284</v>
      </c>
      <c r="N140" s="41" t="s">
        <v>1285</v>
      </c>
      <c r="O140" s="41" t="s">
        <v>1286</v>
      </c>
      <c r="P140" s="41">
        <v>17560</v>
      </c>
      <c r="Q140" s="146">
        <f>+U140</f>
        <v>81.569999999999993</v>
      </c>
      <c r="R140" s="349">
        <v>8.93</v>
      </c>
      <c r="S140" s="146">
        <v>2.64</v>
      </c>
      <c r="T140" s="146">
        <v>70</v>
      </c>
      <c r="U140" s="341">
        <f>+SUM(R140:T140)</f>
        <v>81.569999999999993</v>
      </c>
      <c r="V140" s="416">
        <v>78.083333333333329</v>
      </c>
      <c r="W140" s="464">
        <v>87</v>
      </c>
      <c r="X140" s="188" t="s">
        <v>742</v>
      </c>
      <c r="Y140" s="14">
        <v>3</v>
      </c>
      <c r="Z140" s="48">
        <v>5</v>
      </c>
      <c r="AA140" s="48">
        <v>4</v>
      </c>
      <c r="AB140" s="163">
        <v>44</v>
      </c>
      <c r="AC140" s="14" t="s">
        <v>793</v>
      </c>
      <c r="AD140" s="285">
        <v>32</v>
      </c>
      <c r="AE140" s="285">
        <v>5</v>
      </c>
      <c r="AF140" s="308">
        <v>66</v>
      </c>
      <c r="AG140" s="309" t="s">
        <v>632</v>
      </c>
      <c r="AH140" s="309" t="s">
        <v>743</v>
      </c>
      <c r="AI140" s="287">
        <v>37</v>
      </c>
      <c r="AJ140" s="310" t="s">
        <v>744</v>
      </c>
      <c r="AK140" s="310" t="s">
        <v>745</v>
      </c>
      <c r="AL140" s="311">
        <v>11</v>
      </c>
      <c r="AM140" s="309" t="s">
        <v>751</v>
      </c>
      <c r="AN140" s="309" t="s">
        <v>752</v>
      </c>
      <c r="AO140" s="312">
        <v>3</v>
      </c>
      <c r="AP140" s="310" t="s">
        <v>749</v>
      </c>
      <c r="AQ140" s="310" t="s">
        <v>1287</v>
      </c>
      <c r="AR140" s="311">
        <v>2</v>
      </c>
      <c r="AS140" s="309" t="s">
        <v>747</v>
      </c>
      <c r="AT140" s="309" t="s">
        <v>1288</v>
      </c>
      <c r="AU140" s="312">
        <v>6</v>
      </c>
      <c r="AV140" s="313" t="s">
        <v>1289</v>
      </c>
      <c r="AW140" s="313" t="s">
        <v>1290</v>
      </c>
      <c r="AX140" s="61">
        <v>7</v>
      </c>
      <c r="AY140" s="32"/>
      <c r="AZ140" s="32"/>
      <c r="BA140" s="35"/>
      <c r="BB140" s="32"/>
      <c r="BC140" s="32"/>
      <c r="BD140" s="32"/>
      <c r="BE140" s="32"/>
      <c r="BF140" s="32"/>
      <c r="BG140" s="32"/>
      <c r="BH140" s="32"/>
      <c r="BI140" s="32"/>
      <c r="BJ140" s="32"/>
      <c r="BK140" s="32"/>
      <c r="BL140" s="32"/>
      <c r="BM140" s="32"/>
    </row>
    <row r="141" spans="1:65" ht="120" customHeight="1" x14ac:dyDescent="0.25">
      <c r="A141" s="41">
        <v>104</v>
      </c>
      <c r="B141" s="41" t="s">
        <v>584</v>
      </c>
      <c r="C141" s="41">
        <v>10</v>
      </c>
      <c r="D141" s="41" t="s">
        <v>931</v>
      </c>
      <c r="E141" s="41" t="s">
        <v>1291</v>
      </c>
      <c r="F141" s="150">
        <v>29158</v>
      </c>
      <c r="G141" s="41" t="s">
        <v>1292</v>
      </c>
      <c r="H141" s="41">
        <v>2021</v>
      </c>
      <c r="I141" s="41" t="s">
        <v>1293</v>
      </c>
      <c r="J141" s="94">
        <v>1071596.99</v>
      </c>
      <c r="K141" s="156" t="s">
        <v>788</v>
      </c>
      <c r="L141" s="94" t="s">
        <v>1294</v>
      </c>
      <c r="M141" s="41" t="s">
        <v>1295</v>
      </c>
      <c r="N141" s="41" t="s">
        <v>1296</v>
      </c>
      <c r="O141" s="41" t="s">
        <v>1297</v>
      </c>
      <c r="P141" s="41">
        <v>17716</v>
      </c>
      <c r="Q141" s="146">
        <f>+U141</f>
        <v>61.96</v>
      </c>
      <c r="R141" s="349">
        <v>32.96</v>
      </c>
      <c r="S141" s="146"/>
      <c r="T141" s="146">
        <v>29</v>
      </c>
      <c r="U141" s="341">
        <f>+SUM(R141:T141)</f>
        <v>61.96</v>
      </c>
      <c r="V141" s="416">
        <v>99.75</v>
      </c>
      <c r="W141" s="464">
        <v>80</v>
      </c>
      <c r="X141" s="187" t="s">
        <v>742</v>
      </c>
      <c r="Y141" s="14">
        <v>3</v>
      </c>
      <c r="Z141" s="14">
        <v>1</v>
      </c>
      <c r="AA141" s="14">
        <v>6</v>
      </c>
      <c r="AB141" s="163">
        <v>60</v>
      </c>
      <c r="AC141" s="14" t="s">
        <v>793</v>
      </c>
      <c r="AD141" s="285"/>
      <c r="AE141" s="285">
        <v>5</v>
      </c>
      <c r="AF141" s="308">
        <v>99</v>
      </c>
      <c r="AG141" s="309" t="s">
        <v>1298</v>
      </c>
      <c r="AH141" s="309" t="s">
        <v>529</v>
      </c>
      <c r="AI141" s="287">
        <v>53</v>
      </c>
      <c r="AJ141" s="310" t="s">
        <v>1299</v>
      </c>
      <c r="AK141" s="310" t="s">
        <v>1300</v>
      </c>
      <c r="AL141" s="311">
        <v>15</v>
      </c>
      <c r="AM141" s="309" t="s">
        <v>931</v>
      </c>
      <c r="AN141" s="309" t="s">
        <v>1301</v>
      </c>
      <c r="AO141" s="312">
        <v>5</v>
      </c>
      <c r="AP141" s="310" t="s">
        <v>701</v>
      </c>
      <c r="AQ141" s="310" t="s">
        <v>1302</v>
      </c>
      <c r="AR141" s="311">
        <v>26</v>
      </c>
      <c r="AS141" s="309" t="s">
        <v>1303</v>
      </c>
      <c r="AT141" s="309" t="s">
        <v>529</v>
      </c>
      <c r="AU141" s="312">
        <v>0</v>
      </c>
      <c r="AV141" s="313" t="s">
        <v>1303</v>
      </c>
      <c r="AW141" s="313" t="s">
        <v>1304</v>
      </c>
      <c r="AX141" s="61">
        <v>0</v>
      </c>
      <c r="AY141" s="32"/>
      <c r="AZ141" s="32"/>
      <c r="BA141" s="35"/>
      <c r="BB141" s="32"/>
      <c r="BC141" s="32"/>
      <c r="BD141" s="32"/>
      <c r="BE141" s="32"/>
      <c r="BF141" s="32"/>
      <c r="BG141" s="32"/>
      <c r="BH141" s="32"/>
      <c r="BI141" s="32"/>
      <c r="BJ141" s="32"/>
      <c r="BK141" s="32"/>
      <c r="BL141" s="32"/>
      <c r="BM141" s="32"/>
    </row>
    <row r="142" spans="1:65" ht="120" customHeight="1" x14ac:dyDescent="0.25">
      <c r="A142" s="41">
        <v>104</v>
      </c>
      <c r="B142" s="41" t="s">
        <v>584</v>
      </c>
      <c r="C142" s="41">
        <v>4</v>
      </c>
      <c r="D142" s="36" t="s">
        <v>749</v>
      </c>
      <c r="E142" s="36" t="s">
        <v>1146</v>
      </c>
      <c r="F142" s="173">
        <v>25442</v>
      </c>
      <c r="G142" s="41" t="s">
        <v>1305</v>
      </c>
      <c r="H142" s="41">
        <v>2021</v>
      </c>
      <c r="I142" s="41" t="s">
        <v>1306</v>
      </c>
      <c r="J142" s="94">
        <v>160801.67000000001</v>
      </c>
      <c r="K142" s="41" t="s">
        <v>306</v>
      </c>
      <c r="L142" s="41" t="s">
        <v>1307</v>
      </c>
      <c r="M142" s="41" t="s">
        <v>1308</v>
      </c>
      <c r="N142" s="41" t="s">
        <v>1309</v>
      </c>
      <c r="O142" s="41" t="s">
        <v>1310</v>
      </c>
      <c r="P142" s="41">
        <v>17530</v>
      </c>
      <c r="Q142" s="146">
        <f>U142</f>
        <v>41.547647058823529</v>
      </c>
      <c r="R142" s="349">
        <v>1.37</v>
      </c>
      <c r="S142" s="146">
        <v>15</v>
      </c>
      <c r="T142" s="146">
        <v>25.177647058823528</v>
      </c>
      <c r="U142" s="341">
        <f>SUM(R142:T142)</f>
        <v>41.547647058823529</v>
      </c>
      <c r="V142" s="416">
        <v>85</v>
      </c>
      <c r="W142" s="464">
        <v>90</v>
      </c>
      <c r="X142" s="188" t="s">
        <v>1311</v>
      </c>
      <c r="Y142" s="14">
        <v>3</v>
      </c>
      <c r="Z142" s="14">
        <v>2</v>
      </c>
      <c r="AA142" s="14">
        <v>3</v>
      </c>
      <c r="AB142" s="14">
        <v>4</v>
      </c>
      <c r="AC142" s="14" t="s">
        <v>1246</v>
      </c>
      <c r="AD142" s="285">
        <v>0</v>
      </c>
      <c r="AE142" s="285">
        <v>5</v>
      </c>
      <c r="AF142" s="308">
        <v>85</v>
      </c>
      <c r="AG142" s="309" t="s">
        <v>749</v>
      </c>
      <c r="AH142" s="309" t="s">
        <v>1312</v>
      </c>
      <c r="AI142" s="287">
        <v>85</v>
      </c>
      <c r="AJ142" s="310" t="s">
        <v>597</v>
      </c>
      <c r="AK142" s="310" t="s">
        <v>597</v>
      </c>
      <c r="AL142" s="311" t="s">
        <v>597</v>
      </c>
      <c r="AM142" s="309" t="s">
        <v>597</v>
      </c>
      <c r="AN142" s="309" t="s">
        <v>597</v>
      </c>
      <c r="AO142" s="312" t="s">
        <v>597</v>
      </c>
      <c r="AP142" s="310" t="s">
        <v>597</v>
      </c>
      <c r="AQ142" s="310" t="s">
        <v>597</v>
      </c>
      <c r="AR142" s="311" t="s">
        <v>597</v>
      </c>
      <c r="AS142" s="309" t="s">
        <v>597</v>
      </c>
      <c r="AT142" s="309" t="s">
        <v>597</v>
      </c>
      <c r="AU142" s="312" t="s">
        <v>597</v>
      </c>
      <c r="AV142" s="313" t="s">
        <v>597</v>
      </c>
      <c r="AW142" s="313" t="s">
        <v>597</v>
      </c>
      <c r="AX142" s="61" t="s">
        <v>597</v>
      </c>
      <c r="AY142" s="32"/>
      <c r="AZ142" s="32"/>
      <c r="BA142" s="35"/>
      <c r="BB142" s="32"/>
      <c r="BC142" s="32"/>
      <c r="BD142" s="32"/>
      <c r="BE142" s="32"/>
      <c r="BF142" s="32"/>
      <c r="BG142" s="32"/>
      <c r="BH142" s="32"/>
      <c r="BI142" s="32"/>
      <c r="BJ142" s="32"/>
      <c r="BK142" s="32"/>
      <c r="BL142" s="32"/>
      <c r="BM142" s="32"/>
    </row>
    <row r="143" spans="1:65" ht="120" customHeight="1" x14ac:dyDescent="0.25">
      <c r="A143" s="41">
        <v>104</v>
      </c>
      <c r="B143" s="41" t="s">
        <v>584</v>
      </c>
      <c r="C143" s="41">
        <v>17</v>
      </c>
      <c r="D143" s="41" t="s">
        <v>1075</v>
      </c>
      <c r="E143" s="41" t="s">
        <v>1097</v>
      </c>
      <c r="F143" s="150">
        <v>20393</v>
      </c>
      <c r="G143" s="41" t="s">
        <v>1313</v>
      </c>
      <c r="H143" s="41">
        <v>2021</v>
      </c>
      <c r="I143" s="41" t="s">
        <v>1314</v>
      </c>
      <c r="J143" s="240">
        <v>188727</v>
      </c>
      <c r="K143" s="41" t="s">
        <v>1315</v>
      </c>
      <c r="L143" s="41" t="s">
        <v>1102</v>
      </c>
      <c r="M143" s="41" t="s">
        <v>1103</v>
      </c>
      <c r="N143" s="41" t="s">
        <v>1104</v>
      </c>
      <c r="O143" s="41" t="s">
        <v>1105</v>
      </c>
      <c r="P143" s="41" t="s">
        <v>1316</v>
      </c>
      <c r="Q143" s="146">
        <f>U143</f>
        <v>55.97</v>
      </c>
      <c r="R143" s="349">
        <v>20.43</v>
      </c>
      <c r="S143" s="146">
        <v>7</v>
      </c>
      <c r="T143" s="146">
        <v>2.6</v>
      </c>
      <c r="U143" s="341">
        <v>55.97</v>
      </c>
      <c r="V143" s="416">
        <v>100</v>
      </c>
      <c r="W143" s="464">
        <v>100</v>
      </c>
      <c r="X143" s="188" t="s">
        <v>830</v>
      </c>
      <c r="Y143" s="14">
        <v>6</v>
      </c>
      <c r="Z143" s="14">
        <v>1</v>
      </c>
      <c r="AA143" s="14">
        <v>4</v>
      </c>
      <c r="AB143" s="14">
        <v>14</v>
      </c>
      <c r="AC143" s="14" t="s">
        <v>1317</v>
      </c>
      <c r="AD143" s="285">
        <v>0</v>
      </c>
      <c r="AE143" s="285">
        <v>2</v>
      </c>
      <c r="AF143" s="308">
        <v>100</v>
      </c>
      <c r="AG143" s="309" t="s">
        <v>832</v>
      </c>
      <c r="AH143" s="309" t="s">
        <v>1108</v>
      </c>
      <c r="AI143" s="287">
        <v>15</v>
      </c>
      <c r="AJ143" s="310" t="s">
        <v>820</v>
      </c>
      <c r="AK143" s="310" t="s">
        <v>1109</v>
      </c>
      <c r="AL143" s="311">
        <v>15</v>
      </c>
      <c r="AM143" s="309" t="s">
        <v>763</v>
      </c>
      <c r="AN143" s="309" t="s">
        <v>1110</v>
      </c>
      <c r="AO143" s="312">
        <v>15</v>
      </c>
      <c r="AP143" s="310" t="s">
        <v>747</v>
      </c>
      <c r="AQ143" s="310" t="s">
        <v>1111</v>
      </c>
      <c r="AR143" s="311">
        <v>15</v>
      </c>
      <c r="AS143" s="309" t="s">
        <v>1075</v>
      </c>
      <c r="AT143" s="309" t="s">
        <v>1112</v>
      </c>
      <c r="AU143" s="312">
        <v>35</v>
      </c>
      <c r="AV143" s="313" t="s">
        <v>598</v>
      </c>
      <c r="AW143" s="313" t="s">
        <v>1113</v>
      </c>
      <c r="AX143" s="61">
        <v>5</v>
      </c>
      <c r="AY143" s="32"/>
      <c r="AZ143" s="32"/>
      <c r="BA143" s="35"/>
      <c r="BB143" s="32"/>
      <c r="BC143" s="32"/>
      <c r="BD143" s="32"/>
      <c r="BE143" s="32"/>
      <c r="BF143" s="32"/>
      <c r="BG143" s="32"/>
      <c r="BH143" s="32"/>
      <c r="BI143" s="32"/>
      <c r="BJ143" s="32"/>
      <c r="BK143" s="32"/>
      <c r="BL143" s="32"/>
      <c r="BM143" s="32"/>
    </row>
    <row r="144" spans="1:65" ht="120" customHeight="1" x14ac:dyDescent="0.25">
      <c r="A144" s="41">
        <v>104</v>
      </c>
      <c r="B144" s="41" t="s">
        <v>584</v>
      </c>
      <c r="C144" s="41">
        <v>13</v>
      </c>
      <c r="D144" s="41" t="s">
        <v>747</v>
      </c>
      <c r="E144" s="41" t="s">
        <v>800</v>
      </c>
      <c r="F144" s="150">
        <v>25446</v>
      </c>
      <c r="G144" s="41" t="s">
        <v>1318</v>
      </c>
      <c r="H144" s="41">
        <v>2022</v>
      </c>
      <c r="I144" s="41" t="s">
        <v>1319</v>
      </c>
      <c r="J144" s="240">
        <v>104396</v>
      </c>
      <c r="K144" s="41" t="s">
        <v>1320</v>
      </c>
      <c r="L144" s="41" t="s">
        <v>1242</v>
      </c>
      <c r="M144" s="41" t="s">
        <v>1243</v>
      </c>
      <c r="N144" s="41" t="s">
        <v>1321</v>
      </c>
      <c r="O144" s="41" t="s">
        <v>1322</v>
      </c>
      <c r="P144" s="41">
        <v>18139</v>
      </c>
      <c r="Q144" s="146">
        <f>U144</f>
        <v>60.28</v>
      </c>
      <c r="R144" s="349">
        <v>12.28</v>
      </c>
      <c r="S144" s="146">
        <v>24</v>
      </c>
      <c r="T144" s="146">
        <v>24</v>
      </c>
      <c r="U144" s="341">
        <f>+SUM(R144:T144)</f>
        <v>60.28</v>
      </c>
      <c r="V144" s="416">
        <v>23.75</v>
      </c>
      <c r="W144" s="464">
        <v>65</v>
      </c>
      <c r="X144" s="188" t="s">
        <v>982</v>
      </c>
      <c r="Y144" s="14">
        <v>3</v>
      </c>
      <c r="Z144" s="14">
        <v>11</v>
      </c>
      <c r="AA144" s="14">
        <v>4</v>
      </c>
      <c r="AB144" s="14">
        <v>4</v>
      </c>
      <c r="AC144" s="14" t="s">
        <v>1323</v>
      </c>
      <c r="AD144" s="285">
        <v>24</v>
      </c>
      <c r="AE144" s="285">
        <v>5</v>
      </c>
      <c r="AF144" s="308">
        <v>0</v>
      </c>
      <c r="AG144" s="309" t="s">
        <v>799</v>
      </c>
      <c r="AH144" s="309" t="s">
        <v>1324</v>
      </c>
      <c r="AI144" s="287">
        <v>0</v>
      </c>
      <c r="AJ144" s="310" t="s">
        <v>597</v>
      </c>
      <c r="AK144" s="310" t="s">
        <v>597</v>
      </c>
      <c r="AL144" s="311" t="s">
        <v>597</v>
      </c>
      <c r="AM144" s="309" t="s">
        <v>597</v>
      </c>
      <c r="AN144" s="309" t="s">
        <v>597</v>
      </c>
      <c r="AO144" s="312" t="s">
        <v>597</v>
      </c>
      <c r="AP144" s="310" t="s">
        <v>597</v>
      </c>
      <c r="AQ144" s="310" t="s">
        <v>597</v>
      </c>
      <c r="AR144" s="311" t="s">
        <v>597</v>
      </c>
      <c r="AS144" s="309" t="s">
        <v>597</v>
      </c>
      <c r="AT144" s="309" t="s">
        <v>597</v>
      </c>
      <c r="AU144" s="312" t="s">
        <v>597</v>
      </c>
      <c r="AV144" s="313" t="s">
        <v>597</v>
      </c>
      <c r="AW144" s="313" t="s">
        <v>597</v>
      </c>
      <c r="AX144" s="61" t="s">
        <v>597</v>
      </c>
      <c r="AY144" s="32"/>
      <c r="AZ144" s="32"/>
      <c r="BA144" s="35"/>
      <c r="BB144" s="32"/>
      <c r="BC144" s="32"/>
      <c r="BD144" s="32"/>
      <c r="BE144" s="32"/>
      <c r="BF144" s="32"/>
      <c r="BG144" s="32"/>
      <c r="BH144" s="32"/>
      <c r="BI144" s="32"/>
      <c r="BJ144" s="32"/>
      <c r="BK144" s="32"/>
      <c r="BL144" s="32"/>
      <c r="BM144" s="32"/>
    </row>
    <row r="145" spans="1:65" ht="120" customHeight="1" x14ac:dyDescent="0.25">
      <c r="A145" s="41">
        <v>104</v>
      </c>
      <c r="B145" s="41" t="s">
        <v>584</v>
      </c>
      <c r="C145" s="41">
        <v>12</v>
      </c>
      <c r="D145" s="41" t="s">
        <v>598</v>
      </c>
      <c r="E145" s="41" t="s">
        <v>645</v>
      </c>
      <c r="F145" s="150">
        <v>14360</v>
      </c>
      <c r="G145" s="41" t="s">
        <v>1325</v>
      </c>
      <c r="H145" s="41">
        <v>2022</v>
      </c>
      <c r="I145" s="41" t="s">
        <v>1326</v>
      </c>
      <c r="J145" s="240">
        <v>214735</v>
      </c>
      <c r="K145" s="41" t="s">
        <v>1320</v>
      </c>
      <c r="L145" s="189" t="s">
        <v>1327</v>
      </c>
      <c r="M145" s="41" t="s">
        <v>1328</v>
      </c>
      <c r="N145" s="41" t="s">
        <v>1329</v>
      </c>
      <c r="O145" s="41" t="s">
        <v>1330</v>
      </c>
      <c r="P145" s="41">
        <v>18138</v>
      </c>
      <c r="Q145" s="146">
        <f t="shared" ref="Q145:Q148" si="10">U145</f>
        <v>108.16</v>
      </c>
      <c r="R145" s="16">
        <v>63.16</v>
      </c>
      <c r="S145" s="146">
        <v>5</v>
      </c>
      <c r="T145" s="146">
        <v>40</v>
      </c>
      <c r="U145" s="341">
        <f t="shared" ref="U145:U149" si="11">+SUM(R145:T145)</f>
        <v>108.16</v>
      </c>
      <c r="V145" s="416">
        <v>100</v>
      </c>
      <c r="W145" s="464">
        <v>65</v>
      </c>
      <c r="X145" s="443" t="s">
        <v>608</v>
      </c>
      <c r="Y145" s="190">
        <v>2</v>
      </c>
      <c r="Z145" s="190">
        <v>5</v>
      </c>
      <c r="AA145" s="190">
        <v>6</v>
      </c>
      <c r="AB145" s="190">
        <v>11</v>
      </c>
      <c r="AC145" s="14" t="s">
        <v>1331</v>
      </c>
      <c r="AD145" s="285">
        <v>60</v>
      </c>
      <c r="AE145" s="285">
        <v>2</v>
      </c>
      <c r="AF145" s="308">
        <v>100</v>
      </c>
      <c r="AG145" s="309" t="s">
        <v>598</v>
      </c>
      <c r="AH145" s="309" t="s">
        <v>1332</v>
      </c>
      <c r="AI145" s="287">
        <v>40</v>
      </c>
      <c r="AJ145" s="310" t="s">
        <v>656</v>
      </c>
      <c r="AK145" s="310" t="s">
        <v>657</v>
      </c>
      <c r="AL145" s="311">
        <v>20</v>
      </c>
      <c r="AM145" s="309" t="s">
        <v>653</v>
      </c>
      <c r="AN145" s="309" t="s">
        <v>905</v>
      </c>
      <c r="AO145" s="312">
        <v>20</v>
      </c>
      <c r="AP145" s="310" t="s">
        <v>612</v>
      </c>
      <c r="AQ145" s="310" t="s">
        <v>655</v>
      </c>
      <c r="AR145" s="311">
        <v>20</v>
      </c>
      <c r="AS145" s="309" t="s">
        <v>597</v>
      </c>
      <c r="AT145" s="309" t="s">
        <v>597</v>
      </c>
      <c r="AU145" s="312" t="s">
        <v>597</v>
      </c>
      <c r="AV145" s="313" t="s">
        <v>597</v>
      </c>
      <c r="AW145" s="313" t="s">
        <v>597</v>
      </c>
      <c r="AX145" s="61" t="s">
        <v>597</v>
      </c>
      <c r="AY145" s="32"/>
      <c r="AZ145" s="32"/>
      <c r="BA145" s="35"/>
      <c r="BB145" s="32"/>
      <c r="BC145" s="32"/>
      <c r="BD145" s="32"/>
      <c r="BE145" s="32"/>
      <c r="BF145" s="32"/>
      <c r="BG145" s="32"/>
      <c r="BH145" s="32"/>
      <c r="BI145" s="32"/>
      <c r="BJ145" s="32"/>
      <c r="BK145" s="32"/>
      <c r="BL145" s="32"/>
      <c r="BM145" s="32"/>
    </row>
    <row r="146" spans="1:65" ht="120" customHeight="1" x14ac:dyDescent="0.25">
      <c r="A146" s="41">
        <v>104</v>
      </c>
      <c r="B146" s="41" t="s">
        <v>584</v>
      </c>
      <c r="C146" s="41">
        <v>21</v>
      </c>
      <c r="D146" s="41" t="s">
        <v>973</v>
      </c>
      <c r="E146" s="41" t="s">
        <v>974</v>
      </c>
      <c r="F146" s="150">
        <v>11874</v>
      </c>
      <c r="G146" s="41" t="s">
        <v>1333</v>
      </c>
      <c r="H146" s="41">
        <v>2022</v>
      </c>
      <c r="I146" s="41" t="s">
        <v>1334</v>
      </c>
      <c r="J146" s="240">
        <v>129016</v>
      </c>
      <c r="K146" s="41" t="s">
        <v>1320</v>
      </c>
      <c r="L146" s="189" t="s">
        <v>1335</v>
      </c>
      <c r="M146" s="41" t="s">
        <v>1336</v>
      </c>
      <c r="N146" s="41" t="s">
        <v>1337</v>
      </c>
      <c r="O146" s="41" t="s">
        <v>1338</v>
      </c>
      <c r="P146" s="41">
        <v>18072</v>
      </c>
      <c r="Q146" s="146">
        <f t="shared" si="10"/>
        <v>65.180000000000007</v>
      </c>
      <c r="R146" s="349">
        <v>15.18</v>
      </c>
      <c r="S146" s="146">
        <v>10</v>
      </c>
      <c r="T146" s="146">
        <v>40</v>
      </c>
      <c r="U146" s="341">
        <f t="shared" si="11"/>
        <v>65.180000000000007</v>
      </c>
      <c r="V146" s="416">
        <v>100</v>
      </c>
      <c r="W146" s="464">
        <v>70</v>
      </c>
      <c r="X146" s="443" t="s">
        <v>982</v>
      </c>
      <c r="Y146" s="190">
        <v>3</v>
      </c>
      <c r="Z146" s="190">
        <v>12</v>
      </c>
      <c r="AA146" s="190">
        <v>1</v>
      </c>
      <c r="AB146" s="190">
        <v>44</v>
      </c>
      <c r="AC146" s="14" t="s">
        <v>1339</v>
      </c>
      <c r="AD146" s="285">
        <v>40</v>
      </c>
      <c r="AE146" s="285">
        <v>5</v>
      </c>
      <c r="AF146" s="308">
        <v>100</v>
      </c>
      <c r="AG146" s="309" t="s">
        <v>973</v>
      </c>
      <c r="AH146" s="309" t="s">
        <v>1009</v>
      </c>
      <c r="AI146" s="287">
        <v>80</v>
      </c>
      <c r="AJ146" s="310" t="s">
        <v>973</v>
      </c>
      <c r="AK146" s="310" t="s">
        <v>998</v>
      </c>
      <c r="AL146" s="311">
        <v>20</v>
      </c>
      <c r="AM146" s="309" t="s">
        <v>597</v>
      </c>
      <c r="AN146" s="309" t="s">
        <v>597</v>
      </c>
      <c r="AO146" s="312" t="s">
        <v>597</v>
      </c>
      <c r="AP146" s="310" t="s">
        <v>597</v>
      </c>
      <c r="AQ146" s="310" t="s">
        <v>597</v>
      </c>
      <c r="AR146" s="311" t="s">
        <v>597</v>
      </c>
      <c r="AS146" s="309" t="s">
        <v>597</v>
      </c>
      <c r="AT146" s="309" t="s">
        <v>597</v>
      </c>
      <c r="AU146" s="312" t="s">
        <v>597</v>
      </c>
      <c r="AV146" s="313" t="s">
        <v>597</v>
      </c>
      <c r="AW146" s="313" t="s">
        <v>597</v>
      </c>
      <c r="AX146" s="61" t="s">
        <v>597</v>
      </c>
      <c r="AY146" s="32"/>
      <c r="AZ146" s="32"/>
      <c r="BA146" s="35"/>
      <c r="BB146" s="32"/>
      <c r="BC146" s="32"/>
      <c r="BD146" s="32"/>
      <c r="BE146" s="32"/>
      <c r="BF146" s="32"/>
      <c r="BG146" s="32"/>
      <c r="BH146" s="32"/>
      <c r="BI146" s="32"/>
      <c r="BJ146" s="32"/>
      <c r="BK146" s="32"/>
      <c r="BL146" s="32"/>
      <c r="BM146" s="32"/>
    </row>
    <row r="147" spans="1:65" ht="120" customHeight="1" x14ac:dyDescent="0.25">
      <c r="A147" s="41">
        <v>104</v>
      </c>
      <c r="B147" s="41" t="s">
        <v>584</v>
      </c>
      <c r="C147" s="41">
        <v>10</v>
      </c>
      <c r="D147" s="41" t="s">
        <v>632</v>
      </c>
      <c r="E147" s="41" t="s">
        <v>687</v>
      </c>
      <c r="F147" s="150" t="s">
        <v>688</v>
      </c>
      <c r="G147" s="41" t="s">
        <v>1340</v>
      </c>
      <c r="H147" s="41">
        <v>2022</v>
      </c>
      <c r="I147" s="41" t="s">
        <v>1341</v>
      </c>
      <c r="J147" s="240">
        <v>140506</v>
      </c>
      <c r="K147" s="41" t="s">
        <v>1320</v>
      </c>
      <c r="L147" s="189" t="s">
        <v>1342</v>
      </c>
      <c r="M147" s="41" t="s">
        <v>1343</v>
      </c>
      <c r="N147" s="41" t="s">
        <v>1344</v>
      </c>
      <c r="O147" s="41" t="s">
        <v>1345</v>
      </c>
      <c r="P147" s="41">
        <v>18140</v>
      </c>
      <c r="Q147" s="146">
        <f t="shared" si="10"/>
        <v>86.53</v>
      </c>
      <c r="R147" s="349">
        <v>16.53</v>
      </c>
      <c r="S147" s="146">
        <v>70</v>
      </c>
      <c r="T147" s="146"/>
      <c r="U147" s="341">
        <f t="shared" si="11"/>
        <v>86.53</v>
      </c>
      <c r="V147" s="416">
        <v>51.583333333333336</v>
      </c>
      <c r="W147" s="464">
        <v>65</v>
      </c>
      <c r="X147" s="443" t="s">
        <v>1346</v>
      </c>
      <c r="Y147" s="14">
        <v>3</v>
      </c>
      <c r="Z147" s="14">
        <v>5</v>
      </c>
      <c r="AA147" s="14">
        <v>4</v>
      </c>
      <c r="AB147" s="14">
        <v>4</v>
      </c>
      <c r="AC147" s="14" t="s">
        <v>1347</v>
      </c>
      <c r="AD147" s="285"/>
      <c r="AE147" s="285">
        <v>5</v>
      </c>
      <c r="AF147" s="308">
        <v>70</v>
      </c>
      <c r="AG147" s="309" t="s">
        <v>1348</v>
      </c>
      <c r="AH147" s="309" t="s">
        <v>1349</v>
      </c>
      <c r="AI147" s="287">
        <v>50</v>
      </c>
      <c r="AJ147" s="310" t="s">
        <v>1350</v>
      </c>
      <c r="AK147" s="310" t="s">
        <v>1351</v>
      </c>
      <c r="AL147" s="311">
        <v>0</v>
      </c>
      <c r="AM147" s="309" t="s">
        <v>1352</v>
      </c>
      <c r="AN147" s="309" t="s">
        <v>702</v>
      </c>
      <c r="AO147" s="312">
        <v>0</v>
      </c>
      <c r="AP147" s="310" t="s">
        <v>1353</v>
      </c>
      <c r="AQ147" s="310" t="s">
        <v>1354</v>
      </c>
      <c r="AR147" s="311">
        <v>20</v>
      </c>
      <c r="AS147" s="309" t="s">
        <v>1355</v>
      </c>
      <c r="AT147" s="309" t="s">
        <v>67</v>
      </c>
      <c r="AU147" s="312">
        <v>0</v>
      </c>
      <c r="AV147" s="313" t="s">
        <v>597</v>
      </c>
      <c r="AW147" s="313" t="s">
        <v>597</v>
      </c>
      <c r="AX147" s="61" t="s">
        <v>597</v>
      </c>
      <c r="AY147" s="32"/>
      <c r="AZ147" s="32"/>
      <c r="BA147" s="35"/>
      <c r="BB147" s="32"/>
      <c r="BC147" s="32"/>
      <c r="BD147" s="32"/>
      <c r="BE147" s="32"/>
      <c r="BF147" s="32"/>
      <c r="BG147" s="32"/>
      <c r="BH147" s="32"/>
      <c r="BI147" s="32"/>
      <c r="BJ147" s="32"/>
      <c r="BK147" s="32"/>
      <c r="BL147" s="32"/>
      <c r="BM147" s="32"/>
    </row>
    <row r="148" spans="1:65" ht="120" customHeight="1" x14ac:dyDescent="0.25">
      <c r="A148" s="41">
        <v>104</v>
      </c>
      <c r="B148" s="41" t="s">
        <v>584</v>
      </c>
      <c r="C148" s="41">
        <v>15</v>
      </c>
      <c r="D148" s="41" t="s">
        <v>625</v>
      </c>
      <c r="E148" s="41" t="s">
        <v>1356</v>
      </c>
      <c r="F148" s="150">
        <v>28022</v>
      </c>
      <c r="G148" s="41" t="s">
        <v>1357</v>
      </c>
      <c r="H148" s="41">
        <v>2022</v>
      </c>
      <c r="I148" s="41" t="s">
        <v>1358</v>
      </c>
      <c r="J148" s="240">
        <v>130375</v>
      </c>
      <c r="K148" s="41" t="s">
        <v>1320</v>
      </c>
      <c r="L148" s="41" t="s">
        <v>1359</v>
      </c>
      <c r="M148" s="41" t="s">
        <v>1360</v>
      </c>
      <c r="N148" s="41" t="s">
        <v>1361</v>
      </c>
      <c r="O148" s="41" t="s">
        <v>1362</v>
      </c>
      <c r="P148" s="41">
        <v>18065</v>
      </c>
      <c r="Q148" s="146">
        <f t="shared" si="10"/>
        <v>54.94</v>
      </c>
      <c r="R148" s="349">
        <v>15.34</v>
      </c>
      <c r="S148" s="146">
        <v>15</v>
      </c>
      <c r="T148" s="146">
        <v>24.6</v>
      </c>
      <c r="U148" s="341">
        <f t="shared" si="11"/>
        <v>54.94</v>
      </c>
      <c r="V148" s="416">
        <v>80</v>
      </c>
      <c r="W148" s="464">
        <v>70</v>
      </c>
      <c r="X148" s="443" t="s">
        <v>1363</v>
      </c>
      <c r="Y148" s="14">
        <v>4</v>
      </c>
      <c r="Z148" s="14">
        <v>6</v>
      </c>
      <c r="AA148" s="14">
        <v>5</v>
      </c>
      <c r="AB148" s="14">
        <v>60</v>
      </c>
      <c r="AC148" s="14" t="s">
        <v>1364</v>
      </c>
      <c r="AD148" s="285">
        <v>0</v>
      </c>
      <c r="AE148" s="285">
        <v>5</v>
      </c>
      <c r="AF148" s="308">
        <v>80</v>
      </c>
      <c r="AG148" s="309" t="s">
        <v>625</v>
      </c>
      <c r="AH148" s="309" t="s">
        <v>1365</v>
      </c>
      <c r="AI148" s="287">
        <v>80</v>
      </c>
      <c r="AJ148" s="310" t="s">
        <v>597</v>
      </c>
      <c r="AK148" s="310" t="s">
        <v>597</v>
      </c>
      <c r="AL148" s="311" t="s">
        <v>597</v>
      </c>
      <c r="AM148" s="309" t="s">
        <v>597</v>
      </c>
      <c r="AN148" s="309" t="s">
        <v>597</v>
      </c>
      <c r="AO148" s="312" t="s">
        <v>597</v>
      </c>
      <c r="AP148" s="310" t="s">
        <v>597</v>
      </c>
      <c r="AQ148" s="310" t="s">
        <v>597</v>
      </c>
      <c r="AR148" s="311" t="s">
        <v>597</v>
      </c>
      <c r="AS148" s="309" t="s">
        <v>597</v>
      </c>
      <c r="AT148" s="309" t="s">
        <v>597</v>
      </c>
      <c r="AU148" s="312" t="s">
        <v>597</v>
      </c>
      <c r="AV148" s="313" t="s">
        <v>597</v>
      </c>
      <c r="AW148" s="313" t="s">
        <v>597</v>
      </c>
      <c r="AX148" s="61" t="s">
        <v>597</v>
      </c>
      <c r="AY148" s="32"/>
      <c r="AZ148" s="32"/>
      <c r="BA148" s="35"/>
      <c r="BB148" s="32"/>
      <c r="BC148" s="32"/>
      <c r="BD148" s="32"/>
      <c r="BE148" s="32"/>
      <c r="BF148" s="32"/>
      <c r="BG148" s="32"/>
      <c r="BH148" s="32"/>
      <c r="BI148" s="32"/>
      <c r="BJ148" s="32"/>
      <c r="BK148" s="32"/>
      <c r="BL148" s="32"/>
      <c r="BM148" s="32"/>
    </row>
    <row r="149" spans="1:65" ht="120" customHeight="1" x14ac:dyDescent="0.25">
      <c r="A149" s="41">
        <v>104</v>
      </c>
      <c r="B149" s="41" t="s">
        <v>584</v>
      </c>
      <c r="C149" s="41">
        <v>1</v>
      </c>
      <c r="D149" s="41" t="s">
        <v>832</v>
      </c>
      <c r="E149" s="41" t="s">
        <v>1097</v>
      </c>
      <c r="F149" s="150">
        <v>20393</v>
      </c>
      <c r="G149" s="41" t="s">
        <v>1366</v>
      </c>
      <c r="H149" s="41">
        <v>2022</v>
      </c>
      <c r="I149" s="41" t="s">
        <v>1367</v>
      </c>
      <c r="J149" s="240">
        <v>334771</v>
      </c>
      <c r="K149" s="41" t="s">
        <v>1320</v>
      </c>
      <c r="L149" s="41" t="s">
        <v>1102</v>
      </c>
      <c r="M149" s="41" t="s">
        <v>1103</v>
      </c>
      <c r="N149" s="41" t="s">
        <v>1104</v>
      </c>
      <c r="O149" s="41" t="s">
        <v>1105</v>
      </c>
      <c r="P149" s="41" t="s">
        <v>1368</v>
      </c>
      <c r="Q149" s="146">
        <f>U149</f>
        <v>108.05999999999999</v>
      </c>
      <c r="R149" s="349">
        <v>98.46</v>
      </c>
      <c r="S149" s="146">
        <v>7</v>
      </c>
      <c r="T149" s="146">
        <v>2.6</v>
      </c>
      <c r="U149" s="341">
        <f t="shared" si="11"/>
        <v>108.05999999999999</v>
      </c>
      <c r="V149" s="416">
        <v>100</v>
      </c>
      <c r="W149" s="464">
        <v>100</v>
      </c>
      <c r="X149" s="443" t="s">
        <v>830</v>
      </c>
      <c r="Y149" s="14">
        <v>6</v>
      </c>
      <c r="Z149" s="14">
        <v>1</v>
      </c>
      <c r="AA149" s="14">
        <v>4</v>
      </c>
      <c r="AB149" s="14">
        <v>14</v>
      </c>
      <c r="AC149" s="14" t="s">
        <v>1369</v>
      </c>
      <c r="AD149" s="285"/>
      <c r="AE149" s="285">
        <v>2</v>
      </c>
      <c r="AF149" s="308">
        <v>100</v>
      </c>
      <c r="AG149" s="309" t="s">
        <v>832</v>
      </c>
      <c r="AH149" s="309" t="s">
        <v>1108</v>
      </c>
      <c r="AI149" s="287">
        <v>10</v>
      </c>
      <c r="AJ149" s="310" t="s">
        <v>820</v>
      </c>
      <c r="AK149" s="310" t="s">
        <v>1109</v>
      </c>
      <c r="AL149" s="311">
        <v>20</v>
      </c>
      <c r="AM149" s="309" t="s">
        <v>763</v>
      </c>
      <c r="AN149" s="309" t="s">
        <v>1370</v>
      </c>
      <c r="AO149" s="312">
        <v>10</v>
      </c>
      <c r="AP149" s="310" t="s">
        <v>747</v>
      </c>
      <c r="AQ149" s="310" t="s">
        <v>1111</v>
      </c>
      <c r="AR149" s="311">
        <v>15</v>
      </c>
      <c r="AS149" s="309" t="s">
        <v>1075</v>
      </c>
      <c r="AT149" s="309" t="s">
        <v>1112</v>
      </c>
      <c r="AU149" s="312">
        <v>40</v>
      </c>
      <c r="AV149" s="313" t="s">
        <v>598</v>
      </c>
      <c r="AW149" s="313" t="s">
        <v>1371</v>
      </c>
      <c r="AX149" s="61">
        <v>5</v>
      </c>
      <c r="AY149" s="32"/>
      <c r="AZ149" s="32"/>
      <c r="BA149" s="35"/>
      <c r="BB149" s="32"/>
      <c r="BC149" s="32"/>
      <c r="BD149" s="32"/>
      <c r="BE149" s="32"/>
      <c r="BF149" s="32"/>
      <c r="BG149" s="32"/>
      <c r="BH149" s="32"/>
      <c r="BI149" s="32"/>
      <c r="BJ149" s="32"/>
      <c r="BK149" s="32"/>
      <c r="BL149" s="32"/>
      <c r="BM149" s="32"/>
    </row>
    <row r="150" spans="1:65" ht="120" customHeight="1" x14ac:dyDescent="0.25">
      <c r="A150" s="36">
        <v>104</v>
      </c>
      <c r="B150" s="41" t="s">
        <v>584</v>
      </c>
      <c r="C150" s="36">
        <v>12</v>
      </c>
      <c r="D150" s="36" t="s">
        <v>598</v>
      </c>
      <c r="E150" s="36" t="s">
        <v>599</v>
      </c>
      <c r="F150" s="144">
        <v>23939</v>
      </c>
      <c r="G150" s="36" t="s">
        <v>1372</v>
      </c>
      <c r="H150" s="41">
        <v>2022</v>
      </c>
      <c r="I150" s="36" t="s">
        <v>1373</v>
      </c>
      <c r="J150" s="145">
        <v>94680</v>
      </c>
      <c r="K150" s="36" t="s">
        <v>1374</v>
      </c>
      <c r="L150" s="189" t="s">
        <v>1327</v>
      </c>
      <c r="M150" s="41" t="s">
        <v>1328</v>
      </c>
      <c r="N150" s="41" t="s">
        <v>1375</v>
      </c>
      <c r="O150" s="41" t="s">
        <v>1376</v>
      </c>
      <c r="P150" s="36">
        <v>17967</v>
      </c>
      <c r="Q150" s="146">
        <f>+SUM(R150:T150)</f>
        <v>71.14</v>
      </c>
      <c r="R150" s="348">
        <v>11.14</v>
      </c>
      <c r="S150" s="147">
        <v>20</v>
      </c>
      <c r="T150" s="147">
        <v>40</v>
      </c>
      <c r="U150" s="341">
        <f>+Q150</f>
        <v>71.14</v>
      </c>
      <c r="V150" s="416">
        <v>100</v>
      </c>
      <c r="W150" s="464">
        <v>73</v>
      </c>
      <c r="X150" s="188" t="s">
        <v>608</v>
      </c>
      <c r="Y150" s="190">
        <v>2</v>
      </c>
      <c r="Z150" s="190">
        <v>5</v>
      </c>
      <c r="AA150" s="190">
        <v>6</v>
      </c>
      <c r="AB150" s="190">
        <v>11</v>
      </c>
      <c r="AC150" s="154" t="s">
        <v>684</v>
      </c>
      <c r="AD150" s="307">
        <v>60</v>
      </c>
      <c r="AE150" s="307">
        <v>5</v>
      </c>
      <c r="AF150" s="308">
        <v>100</v>
      </c>
      <c r="AG150" s="309" t="s">
        <v>598</v>
      </c>
      <c r="AH150" s="309" t="s">
        <v>613</v>
      </c>
      <c r="AI150" s="287">
        <v>50</v>
      </c>
      <c r="AJ150" s="310" t="s">
        <v>1377</v>
      </c>
      <c r="AK150" s="310" t="s">
        <v>1378</v>
      </c>
      <c r="AL150" s="311">
        <v>50</v>
      </c>
      <c r="AM150" s="309" t="s">
        <v>597</v>
      </c>
      <c r="AN150" s="309" t="s">
        <v>597</v>
      </c>
      <c r="AO150" s="312" t="s">
        <v>597</v>
      </c>
      <c r="AP150" s="310" t="s">
        <v>597</v>
      </c>
      <c r="AQ150" s="310" t="s">
        <v>597</v>
      </c>
      <c r="AR150" s="311" t="s">
        <v>597</v>
      </c>
      <c r="AS150" s="309" t="s">
        <v>597</v>
      </c>
      <c r="AT150" s="309" t="s">
        <v>597</v>
      </c>
      <c r="AU150" s="312" t="s">
        <v>597</v>
      </c>
      <c r="AV150" s="313" t="s">
        <v>597</v>
      </c>
      <c r="AW150" s="313" t="s">
        <v>597</v>
      </c>
      <c r="AX150" s="61" t="s">
        <v>597</v>
      </c>
      <c r="AY150" s="32"/>
      <c r="AZ150" s="32"/>
      <c r="BA150" s="35"/>
      <c r="BB150" s="32"/>
      <c r="BC150" s="32"/>
      <c r="BD150" s="32"/>
      <c r="BE150" s="32"/>
      <c r="BF150" s="32"/>
      <c r="BG150" s="32"/>
      <c r="BH150" s="32"/>
      <c r="BI150" s="32"/>
      <c r="BJ150" s="32"/>
      <c r="BK150" s="32"/>
      <c r="BL150" s="32"/>
      <c r="BM150" s="32"/>
    </row>
    <row r="151" spans="1:65" ht="120" customHeight="1" x14ac:dyDescent="0.25">
      <c r="A151" s="41">
        <v>104</v>
      </c>
      <c r="B151" s="41" t="s">
        <v>584</v>
      </c>
      <c r="C151" s="41">
        <v>10</v>
      </c>
      <c r="D151" s="41" t="s">
        <v>632</v>
      </c>
      <c r="E151" s="41" t="s">
        <v>687</v>
      </c>
      <c r="F151" s="150" t="s">
        <v>688</v>
      </c>
      <c r="G151" s="41" t="s">
        <v>1379</v>
      </c>
      <c r="H151" s="41">
        <v>2022</v>
      </c>
      <c r="I151" s="94" t="s">
        <v>1380</v>
      </c>
      <c r="J151" s="94">
        <v>170460</v>
      </c>
      <c r="K151" s="156" t="s">
        <v>1381</v>
      </c>
      <c r="L151" s="94" t="s">
        <v>1382</v>
      </c>
      <c r="M151" s="41" t="s">
        <v>1383</v>
      </c>
      <c r="N151" s="41" t="s">
        <v>1384</v>
      </c>
      <c r="O151" s="41" t="s">
        <v>1385</v>
      </c>
      <c r="P151" s="41">
        <v>17875</v>
      </c>
      <c r="Q151" s="146">
        <f>U151</f>
        <v>150.05000000000001</v>
      </c>
      <c r="R151" s="349">
        <v>20.05</v>
      </c>
      <c r="S151" s="146">
        <v>70</v>
      </c>
      <c r="T151" s="146">
        <v>60</v>
      </c>
      <c r="U151" s="341">
        <f>SUM(R151:T151)</f>
        <v>150.05000000000001</v>
      </c>
      <c r="V151" s="416">
        <v>4.166666666666667</v>
      </c>
      <c r="W151" s="464">
        <v>78</v>
      </c>
      <c r="X151" s="188" t="s">
        <v>641</v>
      </c>
      <c r="Y151" s="14">
        <v>3</v>
      </c>
      <c r="Z151" s="14">
        <v>5</v>
      </c>
      <c r="AA151" s="14">
        <v>2</v>
      </c>
      <c r="AB151" s="14">
        <v>47</v>
      </c>
      <c r="AC151" s="14"/>
      <c r="AD151" s="285">
        <v>60</v>
      </c>
      <c r="AE151" s="285">
        <v>5</v>
      </c>
      <c r="AF151" s="308">
        <v>10</v>
      </c>
      <c r="AG151" s="309" t="s">
        <v>1386</v>
      </c>
      <c r="AH151" s="309" t="s">
        <v>1387</v>
      </c>
      <c r="AI151" s="287">
        <v>10</v>
      </c>
      <c r="AJ151" s="310" t="s">
        <v>597</v>
      </c>
      <c r="AK151" s="310" t="s">
        <v>597</v>
      </c>
      <c r="AL151" s="311" t="s">
        <v>597</v>
      </c>
      <c r="AM151" s="309" t="s">
        <v>597</v>
      </c>
      <c r="AN151" s="309" t="s">
        <v>597</v>
      </c>
      <c r="AO151" s="312" t="s">
        <v>597</v>
      </c>
      <c r="AP151" s="310" t="s">
        <v>597</v>
      </c>
      <c r="AQ151" s="310" t="s">
        <v>597</v>
      </c>
      <c r="AR151" s="311" t="s">
        <v>597</v>
      </c>
      <c r="AS151" s="309" t="s">
        <v>597</v>
      </c>
      <c r="AT151" s="309" t="s">
        <v>597</v>
      </c>
      <c r="AU151" s="312" t="s">
        <v>597</v>
      </c>
      <c r="AV151" s="313" t="s">
        <v>597</v>
      </c>
      <c r="AW151" s="313" t="s">
        <v>597</v>
      </c>
      <c r="AX151" s="61" t="s">
        <v>597</v>
      </c>
      <c r="AY151" s="32"/>
      <c r="AZ151" s="32"/>
      <c r="BA151" s="35"/>
      <c r="BB151" s="32"/>
      <c r="BC151" s="32"/>
      <c r="BD151" s="32"/>
      <c r="BE151" s="32"/>
      <c r="BF151" s="32"/>
      <c r="BG151" s="32"/>
      <c r="BH151" s="32"/>
      <c r="BI151" s="32"/>
      <c r="BJ151" s="32"/>
      <c r="BK151" s="32"/>
      <c r="BL151" s="32"/>
      <c r="BM151" s="32"/>
    </row>
    <row r="152" spans="1:65" ht="120" customHeight="1" x14ac:dyDescent="0.25">
      <c r="A152" s="41">
        <v>104</v>
      </c>
      <c r="B152" s="41" t="s">
        <v>584</v>
      </c>
      <c r="C152" s="41">
        <v>10</v>
      </c>
      <c r="D152" s="41" t="s">
        <v>632</v>
      </c>
      <c r="E152" s="41" t="s">
        <v>1388</v>
      </c>
      <c r="F152" s="41">
        <v>35504</v>
      </c>
      <c r="G152" s="41" t="s">
        <v>1389</v>
      </c>
      <c r="H152" s="41">
        <v>2022</v>
      </c>
      <c r="I152" s="41" t="s">
        <v>1390</v>
      </c>
      <c r="J152" s="94">
        <v>77303</v>
      </c>
      <c r="K152" s="156" t="s">
        <v>1391</v>
      </c>
      <c r="L152" s="94" t="s">
        <v>1392</v>
      </c>
      <c r="M152" s="41" t="s">
        <v>1393</v>
      </c>
      <c r="N152" s="41" t="s">
        <v>1394</v>
      </c>
      <c r="O152" s="41" t="s">
        <v>1395</v>
      </c>
      <c r="P152" s="41">
        <v>17874</v>
      </c>
      <c r="Q152" s="146">
        <f>+U152</f>
        <v>9.09</v>
      </c>
      <c r="R152" s="349">
        <v>9.09</v>
      </c>
      <c r="S152" s="146">
        <v>0</v>
      </c>
      <c r="T152" s="146">
        <v>0</v>
      </c>
      <c r="U152" s="341">
        <f>+SUM(R152:T152)</f>
        <v>9.09</v>
      </c>
      <c r="V152" s="416">
        <v>100</v>
      </c>
      <c r="W152" s="464">
        <v>78</v>
      </c>
      <c r="X152" s="188" t="s">
        <v>742</v>
      </c>
      <c r="Y152" s="14">
        <v>4</v>
      </c>
      <c r="Z152" s="14">
        <v>2</v>
      </c>
      <c r="AA152" s="14">
        <v>3</v>
      </c>
      <c r="AB152" s="163">
        <v>31</v>
      </c>
      <c r="AC152" s="14"/>
      <c r="AD152" s="285">
        <v>0</v>
      </c>
      <c r="AE152" s="285">
        <v>5</v>
      </c>
      <c r="AF152" s="308">
        <v>100</v>
      </c>
      <c r="AG152" s="309" t="s">
        <v>931</v>
      </c>
      <c r="AH152" s="309" t="s">
        <v>1396</v>
      </c>
      <c r="AI152" s="287">
        <v>100</v>
      </c>
      <c r="AJ152" s="310" t="s">
        <v>597</v>
      </c>
      <c r="AK152" s="310" t="s">
        <v>597</v>
      </c>
      <c r="AL152" s="311" t="s">
        <v>597</v>
      </c>
      <c r="AM152" s="309" t="s">
        <v>597</v>
      </c>
      <c r="AN152" s="309" t="s">
        <v>597</v>
      </c>
      <c r="AO152" s="312" t="s">
        <v>597</v>
      </c>
      <c r="AP152" s="310" t="s">
        <v>597</v>
      </c>
      <c r="AQ152" s="310" t="s">
        <v>597</v>
      </c>
      <c r="AR152" s="311" t="s">
        <v>597</v>
      </c>
      <c r="AS152" s="309" t="s">
        <v>597</v>
      </c>
      <c r="AT152" s="309" t="s">
        <v>597</v>
      </c>
      <c r="AU152" s="312" t="s">
        <v>597</v>
      </c>
      <c r="AV152" s="313" t="s">
        <v>597</v>
      </c>
      <c r="AW152" s="313" t="s">
        <v>597</v>
      </c>
      <c r="AX152" s="61" t="s">
        <v>597</v>
      </c>
      <c r="AY152" s="32"/>
      <c r="AZ152" s="32"/>
      <c r="BA152" s="35"/>
      <c r="BB152" s="32"/>
      <c r="BC152" s="32"/>
      <c r="BD152" s="32"/>
      <c r="BE152" s="32"/>
      <c r="BF152" s="32"/>
      <c r="BG152" s="32"/>
      <c r="BH152" s="32"/>
      <c r="BI152" s="32"/>
      <c r="BJ152" s="32"/>
      <c r="BK152" s="32"/>
      <c r="BL152" s="32"/>
      <c r="BM152" s="32"/>
    </row>
    <row r="153" spans="1:65" ht="120" customHeight="1" x14ac:dyDescent="0.25">
      <c r="A153" s="155">
        <v>104</v>
      </c>
      <c r="B153" s="41" t="s">
        <v>584</v>
      </c>
      <c r="C153" s="36">
        <v>18</v>
      </c>
      <c r="D153" s="36" t="s">
        <v>632</v>
      </c>
      <c r="E153" s="36" t="s">
        <v>736</v>
      </c>
      <c r="F153" s="144">
        <v>27920</v>
      </c>
      <c r="G153" s="36" t="s">
        <v>1397</v>
      </c>
      <c r="H153" s="41">
        <v>2023</v>
      </c>
      <c r="I153" s="36" t="s">
        <v>1398</v>
      </c>
      <c r="J153" s="145">
        <v>453018</v>
      </c>
      <c r="K153" s="155" t="s">
        <v>1399</v>
      </c>
      <c r="L153" s="145" t="s">
        <v>1400</v>
      </c>
      <c r="M153" s="36" t="s">
        <v>1401</v>
      </c>
      <c r="N153" s="36" t="s">
        <v>1402</v>
      </c>
      <c r="O153" s="36" t="s">
        <v>1403</v>
      </c>
      <c r="P153" s="36">
        <v>18635</v>
      </c>
      <c r="Q153" s="146">
        <v>75</v>
      </c>
      <c r="R153" s="348">
        <v>50</v>
      </c>
      <c r="S153" s="147">
        <v>22.4</v>
      </c>
      <c r="T153" s="147">
        <v>30.28</v>
      </c>
      <c r="U153" s="341">
        <f t="shared" ref="U153:U161" si="12">SUM(R153:T153)</f>
        <v>102.68</v>
      </c>
      <c r="V153" s="416">
        <v>61.416666666666664</v>
      </c>
      <c r="W153" s="464">
        <v>47</v>
      </c>
      <c r="X153" s="188"/>
      <c r="Y153" s="149"/>
      <c r="Z153" s="149"/>
      <c r="AA153" s="149"/>
      <c r="AB153" s="149"/>
      <c r="AC153" s="149"/>
      <c r="AD153" s="307"/>
      <c r="AE153" s="307"/>
      <c r="AF153" s="308">
        <v>69</v>
      </c>
      <c r="AG153" s="309" t="s">
        <v>632</v>
      </c>
      <c r="AH153" s="309" t="s">
        <v>743</v>
      </c>
      <c r="AI153" s="287">
        <v>39</v>
      </c>
      <c r="AJ153" s="310" t="s">
        <v>744</v>
      </c>
      <c r="AK153" s="310" t="s">
        <v>745</v>
      </c>
      <c r="AL153" s="311">
        <v>5</v>
      </c>
      <c r="AM153" s="309" t="s">
        <v>747</v>
      </c>
      <c r="AN153" s="309" t="s">
        <v>1288</v>
      </c>
      <c r="AO153" s="312">
        <v>17</v>
      </c>
      <c r="AP153" s="310" t="s">
        <v>1404</v>
      </c>
      <c r="AQ153" s="310" t="s">
        <v>1405</v>
      </c>
      <c r="AR153" s="311">
        <v>4</v>
      </c>
      <c r="AS153" s="309" t="s">
        <v>1406</v>
      </c>
      <c r="AT153" s="309" t="s">
        <v>1290</v>
      </c>
      <c r="AU153" s="312">
        <v>2</v>
      </c>
      <c r="AV153" s="313" t="s">
        <v>751</v>
      </c>
      <c r="AW153" s="313" t="s">
        <v>752</v>
      </c>
      <c r="AX153" s="61">
        <v>2</v>
      </c>
      <c r="AY153" s="32"/>
      <c r="AZ153" s="32"/>
      <c r="BA153" s="35"/>
      <c r="BB153" s="32"/>
      <c r="BC153" s="32"/>
      <c r="BD153" s="32"/>
      <c r="BE153" s="32"/>
      <c r="BF153" s="32"/>
      <c r="BG153" s="32"/>
      <c r="BH153" s="32"/>
      <c r="BI153" s="32"/>
      <c r="BJ153" s="32"/>
      <c r="BK153" s="32"/>
      <c r="BL153" s="32"/>
      <c r="BM153" s="32"/>
    </row>
    <row r="154" spans="1:65" ht="120" customHeight="1" x14ac:dyDescent="0.25">
      <c r="A154" s="41">
        <v>104</v>
      </c>
      <c r="B154" s="41" t="s">
        <v>584</v>
      </c>
      <c r="C154" s="41">
        <v>11</v>
      </c>
      <c r="D154" s="41" t="s">
        <v>674</v>
      </c>
      <c r="E154" s="41" t="s">
        <v>936</v>
      </c>
      <c r="F154" s="41">
        <v>29520</v>
      </c>
      <c r="G154" s="41" t="s">
        <v>1407</v>
      </c>
      <c r="H154" s="41">
        <v>2023</v>
      </c>
      <c r="I154" s="41" t="s">
        <v>1408</v>
      </c>
      <c r="J154" s="94">
        <v>216096.01</v>
      </c>
      <c r="K154" s="156" t="s">
        <v>1399</v>
      </c>
      <c r="L154" s="94" t="s">
        <v>1409</v>
      </c>
      <c r="M154" s="41" t="s">
        <v>1410</v>
      </c>
      <c r="N154" s="41" t="s">
        <v>1411</v>
      </c>
      <c r="O154" s="41" t="s">
        <v>1412</v>
      </c>
      <c r="P154" s="41">
        <v>18659</v>
      </c>
      <c r="Q154" s="146">
        <v>35</v>
      </c>
      <c r="R154" s="349">
        <v>0</v>
      </c>
      <c r="S154" s="146">
        <v>35</v>
      </c>
      <c r="T154" s="146">
        <v>23.5</v>
      </c>
      <c r="U154" s="341">
        <f t="shared" si="12"/>
        <v>58.5</v>
      </c>
      <c r="V154" s="416">
        <v>73.25</v>
      </c>
      <c r="W154" s="464">
        <v>50</v>
      </c>
      <c r="X154" s="188"/>
      <c r="Y154" s="14"/>
      <c r="Z154" s="14"/>
      <c r="AA154" s="14"/>
      <c r="AB154" s="163"/>
      <c r="AC154" s="14"/>
      <c r="AD154" s="285"/>
      <c r="AE154" s="285">
        <v>5</v>
      </c>
      <c r="AF154" s="308">
        <v>75</v>
      </c>
      <c r="AG154" s="309" t="s">
        <v>1270</v>
      </c>
      <c r="AH154" s="309" t="s">
        <v>936</v>
      </c>
      <c r="AI154" s="287">
        <v>50</v>
      </c>
      <c r="AJ154" s="310" t="s">
        <v>1413</v>
      </c>
      <c r="AK154" s="310" t="s">
        <v>1414</v>
      </c>
      <c r="AL154" s="311">
        <v>5</v>
      </c>
      <c r="AM154" s="309" t="s">
        <v>597</v>
      </c>
      <c r="AN154" s="309" t="s">
        <v>597</v>
      </c>
      <c r="AO154" s="312" t="s">
        <v>597</v>
      </c>
      <c r="AP154" s="310" t="s">
        <v>1415</v>
      </c>
      <c r="AQ154" s="310" t="s">
        <v>1416</v>
      </c>
      <c r="AR154" s="311">
        <v>0</v>
      </c>
      <c r="AS154" s="309" t="s">
        <v>948</v>
      </c>
      <c r="AT154" s="309" t="s">
        <v>1417</v>
      </c>
      <c r="AU154" s="312">
        <v>15</v>
      </c>
      <c r="AV154" s="313" t="s">
        <v>946</v>
      </c>
      <c r="AW154" s="313" t="s">
        <v>947</v>
      </c>
      <c r="AX154" s="61">
        <v>5</v>
      </c>
      <c r="AY154" s="32"/>
      <c r="AZ154" s="32"/>
      <c r="BA154" s="35"/>
      <c r="BB154" s="32"/>
      <c r="BC154" s="32"/>
      <c r="BD154" s="32"/>
      <c r="BE154" s="32"/>
      <c r="BF154" s="32"/>
      <c r="BG154" s="32"/>
      <c r="BH154" s="32"/>
      <c r="BI154" s="32"/>
      <c r="BJ154" s="32"/>
      <c r="BK154" s="32"/>
      <c r="BL154" s="32"/>
      <c r="BM154" s="32"/>
    </row>
    <row r="155" spans="1:65" ht="120" customHeight="1" x14ac:dyDescent="0.25">
      <c r="A155" s="41">
        <v>104</v>
      </c>
      <c r="B155" s="41" t="s">
        <v>584</v>
      </c>
      <c r="C155" s="41">
        <v>20</v>
      </c>
      <c r="D155" s="41" t="s">
        <v>744</v>
      </c>
      <c r="E155" s="41" t="s">
        <v>1187</v>
      </c>
      <c r="F155" s="41">
        <v>14120</v>
      </c>
      <c r="G155" s="41" t="s">
        <v>1418</v>
      </c>
      <c r="H155" s="41">
        <v>2023</v>
      </c>
      <c r="I155" s="41" t="s">
        <v>1419</v>
      </c>
      <c r="J155" s="94">
        <v>101447</v>
      </c>
      <c r="K155" s="156" t="s">
        <v>1399</v>
      </c>
      <c r="L155" s="94" t="s">
        <v>1420</v>
      </c>
      <c r="M155" s="41" t="s">
        <v>1421</v>
      </c>
      <c r="N155" s="41" t="s">
        <v>1422</v>
      </c>
      <c r="O155" s="41" t="s">
        <v>1423</v>
      </c>
      <c r="P155" s="41" t="s">
        <v>1424</v>
      </c>
      <c r="Q155" s="146">
        <v>35</v>
      </c>
      <c r="R155" s="349">
        <v>8</v>
      </c>
      <c r="S155" s="146">
        <v>12</v>
      </c>
      <c r="T155" s="146">
        <v>15</v>
      </c>
      <c r="U155" s="341">
        <f t="shared" si="12"/>
        <v>35</v>
      </c>
      <c r="V155" s="416">
        <v>66.666666666666671</v>
      </c>
      <c r="W155" s="464">
        <v>45</v>
      </c>
      <c r="X155" s="188"/>
      <c r="Y155" s="14"/>
      <c r="Z155" s="14"/>
      <c r="AA155" s="14"/>
      <c r="AB155" s="163"/>
      <c r="AC155" s="14"/>
      <c r="AD155" s="285"/>
      <c r="AE155" s="285">
        <v>5</v>
      </c>
      <c r="AF155" s="308">
        <v>80</v>
      </c>
      <c r="AG155" s="309" t="s">
        <v>744</v>
      </c>
      <c r="AH155" s="309" t="s">
        <v>1187</v>
      </c>
      <c r="AI155" s="287">
        <v>80</v>
      </c>
      <c r="AJ155" s="310" t="s">
        <v>597</v>
      </c>
      <c r="AK155" s="310" t="s">
        <v>597</v>
      </c>
      <c r="AL155" s="311" t="s">
        <v>597</v>
      </c>
      <c r="AM155" s="309" t="s">
        <v>597</v>
      </c>
      <c r="AN155" s="309" t="s">
        <v>597</v>
      </c>
      <c r="AO155" s="312" t="s">
        <v>597</v>
      </c>
      <c r="AP155" s="310" t="s">
        <v>597</v>
      </c>
      <c r="AQ155" s="310" t="s">
        <v>597</v>
      </c>
      <c r="AR155" s="311" t="s">
        <v>597</v>
      </c>
      <c r="AS155" s="309" t="s">
        <v>597</v>
      </c>
      <c r="AT155" s="309" t="s">
        <v>597</v>
      </c>
      <c r="AU155" s="312" t="s">
        <v>597</v>
      </c>
      <c r="AV155" s="313" t="s">
        <v>597</v>
      </c>
      <c r="AW155" s="313" t="s">
        <v>597</v>
      </c>
      <c r="AX155" s="61" t="s">
        <v>597</v>
      </c>
      <c r="AY155" s="32"/>
      <c r="AZ155" s="32"/>
      <c r="BA155" s="35"/>
      <c r="BB155" s="32"/>
      <c r="BC155" s="32"/>
      <c r="BD155" s="32"/>
      <c r="BE155" s="32"/>
      <c r="BF155" s="32"/>
      <c r="BG155" s="32"/>
      <c r="BH155" s="32"/>
      <c r="BI155" s="32"/>
      <c r="BJ155" s="32"/>
      <c r="BK155" s="32"/>
      <c r="BL155" s="32"/>
      <c r="BM155" s="32"/>
    </row>
    <row r="156" spans="1:65" ht="120" customHeight="1" x14ac:dyDescent="0.25">
      <c r="A156" s="41">
        <v>104</v>
      </c>
      <c r="B156" s="41" t="s">
        <v>584</v>
      </c>
      <c r="C156" s="41">
        <v>12</v>
      </c>
      <c r="D156" s="41" t="s">
        <v>598</v>
      </c>
      <c r="E156" s="41" t="s">
        <v>599</v>
      </c>
      <c r="F156" s="41">
        <v>23939</v>
      </c>
      <c r="G156" s="41" t="s">
        <v>1425</v>
      </c>
      <c r="H156" s="41">
        <v>2023</v>
      </c>
      <c r="I156" s="41" t="s">
        <v>1426</v>
      </c>
      <c r="J156" s="94">
        <v>242580</v>
      </c>
      <c r="K156" s="156" t="s">
        <v>1399</v>
      </c>
      <c r="L156" s="94" t="s">
        <v>1427</v>
      </c>
      <c r="M156" s="41" t="s">
        <v>1428</v>
      </c>
      <c r="N156" s="41" t="s">
        <v>1429</v>
      </c>
      <c r="O156" s="41" t="s">
        <v>1430</v>
      </c>
      <c r="P156" s="41" t="s">
        <v>1431</v>
      </c>
      <c r="Q156" s="146">
        <v>70</v>
      </c>
      <c r="R156" s="349">
        <v>0</v>
      </c>
      <c r="S156" s="146">
        <v>30</v>
      </c>
      <c r="T156" s="146">
        <v>40</v>
      </c>
      <c r="U156" s="341">
        <f t="shared" si="12"/>
        <v>70</v>
      </c>
      <c r="V156" s="416">
        <v>77.5</v>
      </c>
      <c r="W156" s="464">
        <v>46</v>
      </c>
      <c r="X156" s="188"/>
      <c r="Y156" s="14"/>
      <c r="Z156" s="14"/>
      <c r="AA156" s="14"/>
      <c r="AB156" s="163"/>
      <c r="AC156" s="14"/>
      <c r="AD156" s="285"/>
      <c r="AE156" s="285">
        <v>5</v>
      </c>
      <c r="AF156" s="308">
        <v>100</v>
      </c>
      <c r="AG156" s="309" t="s">
        <v>598</v>
      </c>
      <c r="AH156" s="309" t="s">
        <v>1432</v>
      </c>
      <c r="AI156" s="287">
        <v>30</v>
      </c>
      <c r="AJ156" s="310" t="s">
        <v>672</v>
      </c>
      <c r="AK156" s="310" t="s">
        <v>1433</v>
      </c>
      <c r="AL156" s="311">
        <v>50</v>
      </c>
      <c r="AM156" s="309" t="s">
        <v>653</v>
      </c>
      <c r="AN156" s="309" t="s">
        <v>905</v>
      </c>
      <c r="AO156" s="312">
        <v>20</v>
      </c>
      <c r="AP156" s="310" t="s">
        <v>597</v>
      </c>
      <c r="AQ156" s="310" t="s">
        <v>597</v>
      </c>
      <c r="AR156" s="311" t="s">
        <v>597</v>
      </c>
      <c r="AS156" s="309" t="s">
        <v>597</v>
      </c>
      <c r="AT156" s="309" t="s">
        <v>597</v>
      </c>
      <c r="AU156" s="312" t="s">
        <v>597</v>
      </c>
      <c r="AV156" s="313" t="s">
        <v>597</v>
      </c>
      <c r="AW156" s="313" t="s">
        <v>597</v>
      </c>
      <c r="AX156" s="61" t="s">
        <v>597</v>
      </c>
      <c r="AY156" s="32"/>
      <c r="AZ156" s="32"/>
      <c r="BA156" s="35"/>
      <c r="BB156" s="32"/>
      <c r="BC156" s="32"/>
      <c r="BD156" s="32"/>
      <c r="BE156" s="32"/>
      <c r="BF156" s="32"/>
      <c r="BG156" s="32"/>
      <c r="BH156" s="32"/>
      <c r="BI156" s="32"/>
      <c r="BJ156" s="32"/>
      <c r="BK156" s="32"/>
      <c r="BL156" s="32"/>
      <c r="BM156" s="32"/>
    </row>
    <row r="157" spans="1:65" ht="120" customHeight="1" x14ac:dyDescent="0.25">
      <c r="A157" s="41">
        <v>104</v>
      </c>
      <c r="B157" s="41" t="s">
        <v>584</v>
      </c>
      <c r="C157" s="41">
        <v>1</v>
      </c>
      <c r="D157" s="41" t="s">
        <v>832</v>
      </c>
      <c r="E157" s="41" t="s">
        <v>1434</v>
      </c>
      <c r="F157" s="41">
        <v>20393</v>
      </c>
      <c r="G157" s="41" t="s">
        <v>1435</v>
      </c>
      <c r="H157" s="41">
        <v>2023</v>
      </c>
      <c r="I157" s="41" t="s">
        <v>1436</v>
      </c>
      <c r="J157" s="94">
        <v>90685</v>
      </c>
      <c r="K157" s="156" t="s">
        <v>1399</v>
      </c>
      <c r="L157" s="94" t="s">
        <v>1437</v>
      </c>
      <c r="M157" s="41" t="s">
        <v>1438</v>
      </c>
      <c r="N157" s="41" t="s">
        <v>1439</v>
      </c>
      <c r="O157" s="41" t="s">
        <v>1440</v>
      </c>
      <c r="P157" s="41">
        <v>18665</v>
      </c>
      <c r="Q157" s="146">
        <v>9.6</v>
      </c>
      <c r="R157" s="349">
        <v>0</v>
      </c>
      <c r="S157" s="146">
        <v>7</v>
      </c>
      <c r="T157" s="146">
        <v>2.6</v>
      </c>
      <c r="U157" s="341">
        <f t="shared" si="12"/>
        <v>9.6</v>
      </c>
      <c r="V157" s="416">
        <v>98</v>
      </c>
      <c r="W157" s="464">
        <v>100</v>
      </c>
      <c r="X157" s="188"/>
      <c r="Y157" s="14"/>
      <c r="Z157" s="14"/>
      <c r="AA157" s="14"/>
      <c r="AB157" s="163"/>
      <c r="AC157" s="14"/>
      <c r="AD157" s="285"/>
      <c r="AE157" s="285">
        <v>0</v>
      </c>
      <c r="AF157" s="308">
        <v>98</v>
      </c>
      <c r="AG157" s="309" t="s">
        <v>832</v>
      </c>
      <c r="AH157" s="309" t="s">
        <v>1108</v>
      </c>
      <c r="AI157" s="287">
        <v>17</v>
      </c>
      <c r="AJ157" s="310" t="s">
        <v>820</v>
      </c>
      <c r="AK157" s="310" t="s">
        <v>1109</v>
      </c>
      <c r="AL157" s="311">
        <v>33</v>
      </c>
      <c r="AM157" s="309" t="s">
        <v>763</v>
      </c>
      <c r="AN157" s="309" t="s">
        <v>1110</v>
      </c>
      <c r="AO157" s="312">
        <v>6</v>
      </c>
      <c r="AP157" s="310" t="s">
        <v>1075</v>
      </c>
      <c r="AQ157" s="310" t="s">
        <v>1112</v>
      </c>
      <c r="AR157" s="311">
        <v>17</v>
      </c>
      <c r="AS157" s="309" t="s">
        <v>747</v>
      </c>
      <c r="AT157" s="309" t="s">
        <v>1111</v>
      </c>
      <c r="AU157" s="312">
        <v>25</v>
      </c>
      <c r="AV157" s="313" t="s">
        <v>597</v>
      </c>
      <c r="AW157" s="313" t="s">
        <v>597</v>
      </c>
      <c r="AX157" s="61" t="s">
        <v>597</v>
      </c>
      <c r="AY157" s="32"/>
      <c r="AZ157" s="32"/>
      <c r="BA157" s="35"/>
      <c r="BB157" s="32"/>
      <c r="BC157" s="32"/>
      <c r="BD157" s="32"/>
      <c r="BE157" s="32"/>
      <c r="BF157" s="32"/>
      <c r="BG157" s="32"/>
      <c r="BH157" s="32"/>
      <c r="BI157" s="32"/>
      <c r="BJ157" s="32"/>
      <c r="BK157" s="32"/>
      <c r="BL157" s="32"/>
      <c r="BM157" s="32"/>
    </row>
    <row r="158" spans="1:65" ht="120" customHeight="1" x14ac:dyDescent="0.25">
      <c r="A158" s="41">
        <v>104</v>
      </c>
      <c r="B158" s="41" t="s">
        <v>584</v>
      </c>
      <c r="C158" s="41">
        <v>4</v>
      </c>
      <c r="D158" s="41" t="s">
        <v>749</v>
      </c>
      <c r="E158" s="41" t="s">
        <v>1441</v>
      </c>
      <c r="F158" s="41">
        <v>25442</v>
      </c>
      <c r="G158" s="41" t="s">
        <v>1442</v>
      </c>
      <c r="H158" s="41">
        <v>2023</v>
      </c>
      <c r="I158" s="41" t="s">
        <v>1443</v>
      </c>
      <c r="J158" s="94">
        <v>468006</v>
      </c>
      <c r="K158" s="156" t="s">
        <v>1399</v>
      </c>
      <c r="L158" s="94" t="s">
        <v>1444</v>
      </c>
      <c r="M158" s="41" t="s">
        <v>1445</v>
      </c>
      <c r="N158" s="41" t="s">
        <v>1446</v>
      </c>
      <c r="O158" s="41" t="s">
        <v>1447</v>
      </c>
      <c r="P158" s="41">
        <v>18773</v>
      </c>
      <c r="Q158" s="146">
        <v>0</v>
      </c>
      <c r="R158" s="349">
        <v>0</v>
      </c>
      <c r="S158" s="146">
        <v>0</v>
      </c>
      <c r="T158" s="146">
        <v>0</v>
      </c>
      <c r="U158" s="341">
        <f t="shared" si="12"/>
        <v>0</v>
      </c>
      <c r="V158" s="416">
        <v>97</v>
      </c>
      <c r="W158" s="464">
        <v>42</v>
      </c>
      <c r="X158" s="188"/>
      <c r="Y158" s="14"/>
      <c r="Z158" s="14"/>
      <c r="AA158" s="14"/>
      <c r="AB158" s="163"/>
      <c r="AC158" s="14"/>
      <c r="AD158" s="285"/>
      <c r="AE158" s="285">
        <v>0</v>
      </c>
      <c r="AF158" s="308">
        <v>97</v>
      </c>
      <c r="AG158" s="309" t="s">
        <v>749</v>
      </c>
      <c r="AH158" s="309" t="s">
        <v>1312</v>
      </c>
      <c r="AI158" s="287">
        <v>97</v>
      </c>
      <c r="AJ158" s="310" t="s">
        <v>597</v>
      </c>
      <c r="AK158" s="310" t="s">
        <v>597</v>
      </c>
      <c r="AL158" s="311" t="s">
        <v>597</v>
      </c>
      <c r="AM158" s="309" t="s">
        <v>597</v>
      </c>
      <c r="AN158" s="309" t="s">
        <v>597</v>
      </c>
      <c r="AO158" s="312" t="s">
        <v>597</v>
      </c>
      <c r="AP158" s="310" t="s">
        <v>597</v>
      </c>
      <c r="AQ158" s="310" t="s">
        <v>597</v>
      </c>
      <c r="AR158" s="311" t="s">
        <v>597</v>
      </c>
      <c r="AS158" s="309" t="s">
        <v>597</v>
      </c>
      <c r="AT158" s="309" t="s">
        <v>597</v>
      </c>
      <c r="AU158" s="312" t="s">
        <v>597</v>
      </c>
      <c r="AV158" s="313" t="s">
        <v>597</v>
      </c>
      <c r="AW158" s="313" t="s">
        <v>597</v>
      </c>
      <c r="AX158" s="61" t="s">
        <v>597</v>
      </c>
      <c r="AY158" s="32"/>
      <c r="AZ158" s="32"/>
      <c r="BA158" s="35"/>
      <c r="BB158" s="32"/>
      <c r="BC158" s="32"/>
      <c r="BD158" s="32"/>
      <c r="BE158" s="32"/>
      <c r="BF158" s="32"/>
      <c r="BG158" s="32"/>
      <c r="BH158" s="32"/>
      <c r="BI158" s="32"/>
      <c r="BJ158" s="32"/>
      <c r="BK158" s="32"/>
      <c r="BL158" s="32"/>
      <c r="BM158" s="32"/>
    </row>
    <row r="159" spans="1:65" ht="120" customHeight="1" x14ac:dyDescent="0.25">
      <c r="A159" s="41">
        <v>104</v>
      </c>
      <c r="B159" s="41" t="s">
        <v>584</v>
      </c>
      <c r="C159" s="41">
        <v>12</v>
      </c>
      <c r="D159" s="41" t="s">
        <v>598</v>
      </c>
      <c r="E159" s="41" t="s">
        <v>599</v>
      </c>
      <c r="F159" s="41">
        <v>23939</v>
      </c>
      <c r="G159" s="41" t="s">
        <v>1448</v>
      </c>
      <c r="H159" s="41">
        <v>2023</v>
      </c>
      <c r="I159" s="41" t="s">
        <v>1449</v>
      </c>
      <c r="J159" s="94">
        <v>392465</v>
      </c>
      <c r="K159" s="156" t="s">
        <v>1399</v>
      </c>
      <c r="L159" s="94" t="s">
        <v>1450</v>
      </c>
      <c r="M159" s="41" t="s">
        <v>1451</v>
      </c>
      <c r="N159" s="41" t="s">
        <v>1452</v>
      </c>
      <c r="O159" s="41" t="s">
        <v>1453</v>
      </c>
      <c r="P159" s="41">
        <v>18777</v>
      </c>
      <c r="Q159" s="146">
        <v>0</v>
      </c>
      <c r="R159" s="349">
        <v>90</v>
      </c>
      <c r="S159" s="146">
        <v>40</v>
      </c>
      <c r="T159" s="146">
        <v>130</v>
      </c>
      <c r="U159" s="341">
        <f t="shared" si="12"/>
        <v>260</v>
      </c>
      <c r="V159" s="416">
        <v>100</v>
      </c>
      <c r="W159" s="464">
        <v>43</v>
      </c>
      <c r="X159" s="188"/>
      <c r="Y159" s="14"/>
      <c r="Z159" s="14"/>
      <c r="AA159" s="14"/>
      <c r="AB159" s="163"/>
      <c r="AC159" s="14"/>
      <c r="AD159" s="285"/>
      <c r="AE159" s="285">
        <v>0</v>
      </c>
      <c r="AF159" s="308">
        <v>100</v>
      </c>
      <c r="AG159" s="309" t="s">
        <v>598</v>
      </c>
      <c r="AH159" s="309" t="s">
        <v>613</v>
      </c>
      <c r="AI159" s="287">
        <v>20</v>
      </c>
      <c r="AJ159" s="310" t="s">
        <v>610</v>
      </c>
      <c r="AK159" s="310" t="s">
        <v>611</v>
      </c>
      <c r="AL159" s="311">
        <v>30</v>
      </c>
      <c r="AM159" s="309" t="s">
        <v>612</v>
      </c>
      <c r="AN159" s="309" t="s">
        <v>655</v>
      </c>
      <c r="AO159" s="312">
        <v>30</v>
      </c>
      <c r="AP159" s="310" t="s">
        <v>1454</v>
      </c>
      <c r="AQ159" s="310" t="s">
        <v>615</v>
      </c>
      <c r="AR159" s="311">
        <v>20</v>
      </c>
      <c r="AS159" s="309" t="s">
        <v>597</v>
      </c>
      <c r="AT159" s="309" t="s">
        <v>597</v>
      </c>
      <c r="AU159" s="312" t="s">
        <v>597</v>
      </c>
      <c r="AV159" s="313" t="s">
        <v>597</v>
      </c>
      <c r="AW159" s="313" t="s">
        <v>597</v>
      </c>
      <c r="AX159" s="61" t="s">
        <v>597</v>
      </c>
      <c r="AY159" s="32"/>
      <c r="AZ159" s="32"/>
      <c r="BA159" s="35"/>
      <c r="BB159" s="32"/>
      <c r="BC159" s="32"/>
      <c r="BD159" s="32"/>
      <c r="BE159" s="32"/>
      <c r="BF159" s="32"/>
      <c r="BG159" s="32"/>
      <c r="BH159" s="32"/>
      <c r="BI159" s="32"/>
      <c r="BJ159" s="32"/>
      <c r="BK159" s="32"/>
      <c r="BL159" s="32"/>
      <c r="BM159" s="32"/>
    </row>
    <row r="160" spans="1:65" ht="120" customHeight="1" x14ac:dyDescent="0.25">
      <c r="A160" s="41">
        <v>104</v>
      </c>
      <c r="B160" s="41" t="s">
        <v>584</v>
      </c>
      <c r="C160" s="41">
        <v>21</v>
      </c>
      <c r="D160" s="41" t="s">
        <v>449</v>
      </c>
      <c r="E160" s="41" t="s">
        <v>1455</v>
      </c>
      <c r="F160" s="41">
        <v>28557</v>
      </c>
      <c r="G160" s="41" t="s">
        <v>1456</v>
      </c>
      <c r="H160" s="41">
        <v>2023</v>
      </c>
      <c r="I160" s="41" t="s">
        <v>1457</v>
      </c>
      <c r="J160" s="94">
        <v>83966</v>
      </c>
      <c r="K160" s="156" t="s">
        <v>1399</v>
      </c>
      <c r="L160" s="94" t="s">
        <v>1458</v>
      </c>
      <c r="M160" s="41" t="s">
        <v>1459</v>
      </c>
      <c r="N160" s="41" t="s">
        <v>1460</v>
      </c>
      <c r="O160" s="41" t="s">
        <v>1461</v>
      </c>
      <c r="P160" s="41">
        <v>18664</v>
      </c>
      <c r="Q160" s="146">
        <v>28</v>
      </c>
      <c r="R160" s="349">
        <v>0</v>
      </c>
      <c r="S160" s="146">
        <v>5</v>
      </c>
      <c r="T160" s="146">
        <v>23</v>
      </c>
      <c r="U160" s="341">
        <f t="shared" si="12"/>
        <v>28</v>
      </c>
      <c r="V160" s="416">
        <v>88</v>
      </c>
      <c r="W160" s="464">
        <v>50</v>
      </c>
      <c r="X160" s="188"/>
      <c r="Y160" s="14"/>
      <c r="Z160" s="14"/>
      <c r="AA160" s="14"/>
      <c r="AB160" s="163"/>
      <c r="AC160" s="14"/>
      <c r="AD160" s="285"/>
      <c r="AE160" s="285">
        <v>5</v>
      </c>
      <c r="AF160" s="308">
        <v>40</v>
      </c>
      <c r="AG160" s="309" t="s">
        <v>1462</v>
      </c>
      <c r="AH160" s="309" t="s">
        <v>1463</v>
      </c>
      <c r="AI160" s="287">
        <v>40</v>
      </c>
      <c r="AJ160" s="310" t="s">
        <v>597</v>
      </c>
      <c r="AK160" s="310" t="s">
        <v>597</v>
      </c>
      <c r="AL160" s="311" t="s">
        <v>597</v>
      </c>
      <c r="AM160" s="309" t="s">
        <v>597</v>
      </c>
      <c r="AN160" s="309" t="s">
        <v>597</v>
      </c>
      <c r="AO160" s="312" t="s">
        <v>597</v>
      </c>
      <c r="AP160" s="310" t="s">
        <v>597</v>
      </c>
      <c r="AQ160" s="310" t="s">
        <v>597</v>
      </c>
      <c r="AR160" s="311" t="s">
        <v>597</v>
      </c>
      <c r="AS160" s="309" t="s">
        <v>597</v>
      </c>
      <c r="AT160" s="309" t="s">
        <v>597</v>
      </c>
      <c r="AU160" s="312" t="s">
        <v>597</v>
      </c>
      <c r="AV160" s="313" t="s">
        <v>597</v>
      </c>
      <c r="AW160" s="313" t="s">
        <v>597</v>
      </c>
      <c r="AX160" s="61" t="s">
        <v>597</v>
      </c>
      <c r="AY160" s="32"/>
      <c r="AZ160" s="32"/>
      <c r="BA160" s="35"/>
      <c r="BB160" s="32"/>
      <c r="BC160" s="32"/>
      <c r="BD160" s="32"/>
      <c r="BE160" s="32"/>
      <c r="BF160" s="32"/>
      <c r="BG160" s="32"/>
      <c r="BH160" s="32"/>
      <c r="BI160" s="32"/>
      <c r="BJ160" s="32"/>
      <c r="BK160" s="32"/>
      <c r="BL160" s="32"/>
      <c r="BM160" s="32"/>
    </row>
    <row r="161" spans="1:65" ht="120" customHeight="1" x14ac:dyDescent="0.25">
      <c r="A161" s="47">
        <v>104</v>
      </c>
      <c r="B161" s="47" t="s">
        <v>584</v>
      </c>
      <c r="C161" s="47">
        <v>7</v>
      </c>
      <c r="D161" s="47" t="s">
        <v>751</v>
      </c>
      <c r="E161" s="47" t="s">
        <v>781</v>
      </c>
      <c r="F161" s="47">
        <v>12318</v>
      </c>
      <c r="G161" s="47" t="s">
        <v>1464</v>
      </c>
      <c r="H161" s="47">
        <v>2023</v>
      </c>
      <c r="I161" s="47" t="s">
        <v>1465</v>
      </c>
      <c r="J161" s="192">
        <v>179914.84</v>
      </c>
      <c r="K161" s="191" t="s">
        <v>1399</v>
      </c>
      <c r="L161" s="192" t="s">
        <v>1466</v>
      </c>
      <c r="M161" s="47" t="s">
        <v>1467</v>
      </c>
      <c r="N161" s="47" t="s">
        <v>1468</v>
      </c>
      <c r="O161" s="47" t="s">
        <v>1469</v>
      </c>
      <c r="P161" s="47">
        <v>18585</v>
      </c>
      <c r="Q161" s="182">
        <v>55</v>
      </c>
      <c r="R161" s="353">
        <v>0</v>
      </c>
      <c r="S161" s="182">
        <v>9</v>
      </c>
      <c r="T161" s="182">
        <v>46</v>
      </c>
      <c r="U161" s="347">
        <f t="shared" si="12"/>
        <v>55</v>
      </c>
      <c r="V161" s="416">
        <v>63</v>
      </c>
      <c r="W161" s="464">
        <v>52</v>
      </c>
      <c r="X161" s="441"/>
      <c r="Y161" s="34"/>
      <c r="Z161" s="34"/>
      <c r="AA161" s="34"/>
      <c r="AB161" s="193"/>
      <c r="AC161" s="34"/>
      <c r="AD161" s="285"/>
      <c r="AE161" s="285">
        <v>5</v>
      </c>
      <c r="AF161" s="308">
        <v>30</v>
      </c>
      <c r="AG161" s="309" t="s">
        <v>751</v>
      </c>
      <c r="AH161" s="309" t="s">
        <v>1220</v>
      </c>
      <c r="AI161" s="287">
        <v>30</v>
      </c>
      <c r="AJ161" s="310" t="s">
        <v>597</v>
      </c>
      <c r="AK161" s="310" t="s">
        <v>597</v>
      </c>
      <c r="AL161" s="311" t="s">
        <v>597</v>
      </c>
      <c r="AM161" s="309" t="s">
        <v>686</v>
      </c>
      <c r="AN161" s="309" t="s">
        <v>1470</v>
      </c>
      <c r="AO161" s="312">
        <v>0</v>
      </c>
      <c r="AP161" s="310" t="s">
        <v>597</v>
      </c>
      <c r="AQ161" s="310" t="s">
        <v>597</v>
      </c>
      <c r="AR161" s="311" t="s">
        <v>597</v>
      </c>
      <c r="AS161" s="309" t="s">
        <v>597</v>
      </c>
      <c r="AT161" s="309" t="s">
        <v>597</v>
      </c>
      <c r="AU161" s="312" t="s">
        <v>597</v>
      </c>
      <c r="AV161" s="313" t="s">
        <v>597</v>
      </c>
      <c r="AW161" s="313" t="s">
        <v>597</v>
      </c>
      <c r="AX161" s="61" t="s">
        <v>597</v>
      </c>
      <c r="AY161" s="32"/>
      <c r="AZ161" s="32"/>
      <c r="BA161" s="35"/>
      <c r="BB161" s="32"/>
      <c r="BC161" s="32"/>
      <c r="BD161" s="32"/>
      <c r="BE161" s="32"/>
      <c r="BF161" s="32"/>
      <c r="BG161" s="32"/>
      <c r="BH161" s="32"/>
      <c r="BI161" s="32"/>
      <c r="BJ161" s="32"/>
      <c r="BK161" s="32"/>
      <c r="BL161" s="32"/>
      <c r="BM161" s="32"/>
    </row>
    <row r="162" spans="1:65" ht="120" customHeight="1" x14ac:dyDescent="0.25">
      <c r="A162" s="41">
        <v>104</v>
      </c>
      <c r="B162" s="41" t="s">
        <v>584</v>
      </c>
      <c r="C162" s="14">
        <v>10</v>
      </c>
      <c r="D162" s="46" t="s">
        <v>632</v>
      </c>
      <c r="E162" s="67" t="s">
        <v>1471</v>
      </c>
      <c r="F162" s="67" t="s">
        <v>1472</v>
      </c>
      <c r="G162" s="41" t="s">
        <v>1473</v>
      </c>
      <c r="H162" s="14">
        <v>2024</v>
      </c>
      <c r="I162" s="41" t="s">
        <v>1474</v>
      </c>
      <c r="J162" s="94">
        <v>123998.7</v>
      </c>
      <c r="K162" s="156" t="s">
        <v>1475</v>
      </c>
      <c r="L162" s="41" t="s">
        <v>1476</v>
      </c>
      <c r="M162" s="41" t="s">
        <v>1477</v>
      </c>
      <c r="N162" s="41" t="s">
        <v>1478</v>
      </c>
      <c r="O162" s="41" t="s">
        <v>1479</v>
      </c>
      <c r="P162" s="41">
        <v>19349</v>
      </c>
      <c r="Q162" s="146">
        <v>56.54</v>
      </c>
      <c r="R162" s="349">
        <v>5.54</v>
      </c>
      <c r="S162" s="146">
        <v>10</v>
      </c>
      <c r="T162" s="146">
        <v>41</v>
      </c>
      <c r="U162" s="16">
        <v>56.54</v>
      </c>
      <c r="V162" s="416">
        <v>100</v>
      </c>
      <c r="W162" s="464">
        <v>23</v>
      </c>
      <c r="X162" s="37"/>
      <c r="Y162" s="14"/>
      <c r="Z162" s="14"/>
      <c r="AA162" s="14"/>
      <c r="AB162" s="14"/>
      <c r="AC162" s="14"/>
      <c r="AD162" s="30"/>
      <c r="AE162" s="285">
        <v>5</v>
      </c>
      <c r="AF162" s="308">
        <v>100</v>
      </c>
      <c r="AG162" s="309" t="s">
        <v>632</v>
      </c>
      <c r="AH162" s="309" t="s">
        <v>597</v>
      </c>
      <c r="AI162" s="287">
        <v>90</v>
      </c>
      <c r="AJ162" s="310" t="s">
        <v>597</v>
      </c>
      <c r="AK162" s="310" t="s">
        <v>597</v>
      </c>
      <c r="AL162" s="311" t="s">
        <v>597</v>
      </c>
      <c r="AM162" s="309" t="s">
        <v>597</v>
      </c>
      <c r="AN162" s="309" t="s">
        <v>597</v>
      </c>
      <c r="AO162" s="312" t="s">
        <v>597</v>
      </c>
      <c r="AP162" s="310" t="s">
        <v>597</v>
      </c>
      <c r="AQ162" s="310" t="s">
        <v>597</v>
      </c>
      <c r="AR162" s="311" t="s">
        <v>597</v>
      </c>
      <c r="AS162" s="309" t="s">
        <v>972</v>
      </c>
      <c r="AT162" s="309" t="s">
        <v>597</v>
      </c>
      <c r="AU162" s="312">
        <v>10</v>
      </c>
      <c r="AV162" s="313" t="s">
        <v>597</v>
      </c>
      <c r="AW162" s="313" t="s">
        <v>597</v>
      </c>
      <c r="AX162" s="61" t="s">
        <v>597</v>
      </c>
      <c r="AY162" s="32"/>
      <c r="AZ162" s="32"/>
      <c r="BA162" s="35"/>
      <c r="BB162" s="32"/>
      <c r="BC162" s="32"/>
      <c r="BD162" s="32"/>
      <c r="BE162" s="32"/>
      <c r="BF162" s="32"/>
      <c r="BG162" s="32"/>
      <c r="BH162" s="32"/>
      <c r="BI162" s="32"/>
      <c r="BJ162" s="32"/>
      <c r="BK162" s="32"/>
      <c r="BL162" s="32"/>
      <c r="BM162" s="32"/>
    </row>
    <row r="163" spans="1:65" ht="120" customHeight="1" x14ac:dyDescent="0.25">
      <c r="A163" s="41">
        <v>104</v>
      </c>
      <c r="B163" s="41" t="s">
        <v>584</v>
      </c>
      <c r="C163" s="14">
        <v>21</v>
      </c>
      <c r="D163" s="46" t="s">
        <v>973</v>
      </c>
      <c r="E163" s="14" t="s">
        <v>998</v>
      </c>
      <c r="F163" s="67" t="s">
        <v>990</v>
      </c>
      <c r="G163" s="41" t="s">
        <v>1480</v>
      </c>
      <c r="H163" s="14">
        <v>2024</v>
      </c>
      <c r="I163" s="41" t="s">
        <v>1481</v>
      </c>
      <c r="J163" s="94">
        <v>330729.19</v>
      </c>
      <c r="K163" s="156" t="s">
        <v>1475</v>
      </c>
      <c r="L163" s="41" t="s">
        <v>1482</v>
      </c>
      <c r="M163" s="41" t="s">
        <v>1483</v>
      </c>
      <c r="N163" s="41" t="s">
        <v>1484</v>
      </c>
      <c r="O163" s="41" t="s">
        <v>1485</v>
      </c>
      <c r="P163" s="41">
        <v>19369</v>
      </c>
      <c r="Q163" s="146">
        <v>27.5</v>
      </c>
      <c r="R163" s="349">
        <v>23.5</v>
      </c>
      <c r="S163" s="146">
        <v>3</v>
      </c>
      <c r="T163" s="146">
        <v>1</v>
      </c>
      <c r="U163" s="16">
        <v>27.5</v>
      </c>
      <c r="V163" s="416">
        <v>100</v>
      </c>
      <c r="W163" s="464">
        <v>23</v>
      </c>
      <c r="X163" s="37"/>
      <c r="Y163" s="14"/>
      <c r="Z163" s="14"/>
      <c r="AA163" s="14"/>
      <c r="AB163" s="14"/>
      <c r="AC163" s="14"/>
      <c r="AD163" s="30"/>
      <c r="AE163" s="285">
        <v>5</v>
      </c>
      <c r="AF163" s="308">
        <v>100</v>
      </c>
      <c r="AG163" s="309" t="s">
        <v>973</v>
      </c>
      <c r="AH163" s="309" t="s">
        <v>998</v>
      </c>
      <c r="AI163" s="287">
        <v>100</v>
      </c>
      <c r="AJ163" s="310" t="s">
        <v>597</v>
      </c>
      <c r="AK163" s="310" t="s">
        <v>597</v>
      </c>
      <c r="AL163" s="311" t="s">
        <v>597</v>
      </c>
      <c r="AM163" s="309" t="s">
        <v>597</v>
      </c>
      <c r="AN163" s="309" t="s">
        <v>597</v>
      </c>
      <c r="AO163" s="312" t="s">
        <v>597</v>
      </c>
      <c r="AP163" s="310" t="s">
        <v>597</v>
      </c>
      <c r="AQ163" s="310" t="s">
        <v>597</v>
      </c>
      <c r="AR163" s="311" t="s">
        <v>597</v>
      </c>
      <c r="AS163" s="309" t="s">
        <v>597</v>
      </c>
      <c r="AT163" s="309" t="s">
        <v>597</v>
      </c>
      <c r="AU163" s="312" t="s">
        <v>597</v>
      </c>
      <c r="AV163" s="313" t="s">
        <v>597</v>
      </c>
      <c r="AW163" s="313" t="s">
        <v>597</v>
      </c>
      <c r="AX163" s="61" t="s">
        <v>597</v>
      </c>
      <c r="AY163" s="32"/>
      <c r="AZ163" s="32"/>
      <c r="BA163" s="35"/>
      <c r="BB163" s="32"/>
      <c r="BC163" s="32"/>
      <c r="BD163" s="32"/>
      <c r="BE163" s="32"/>
      <c r="BF163" s="32"/>
      <c r="BG163" s="32"/>
      <c r="BH163" s="32"/>
      <c r="BI163" s="32"/>
      <c r="BJ163" s="32"/>
      <c r="BK163" s="32"/>
      <c r="BL163" s="32"/>
      <c r="BM163" s="32"/>
    </row>
    <row r="164" spans="1:65" ht="120" customHeight="1" x14ac:dyDescent="0.25">
      <c r="A164" s="41">
        <v>104</v>
      </c>
      <c r="B164" s="41" t="s">
        <v>584</v>
      </c>
      <c r="C164" s="14">
        <v>4</v>
      </c>
      <c r="D164" s="46" t="s">
        <v>749</v>
      </c>
      <c r="E164" s="67" t="s">
        <v>1486</v>
      </c>
      <c r="F164" s="67" t="s">
        <v>1487</v>
      </c>
      <c r="G164" s="41" t="s">
        <v>1488</v>
      </c>
      <c r="H164" s="14">
        <v>2024</v>
      </c>
      <c r="I164" s="41" t="s">
        <v>1489</v>
      </c>
      <c r="J164" s="94">
        <v>59863.07</v>
      </c>
      <c r="K164" s="156" t="s">
        <v>1475</v>
      </c>
      <c r="L164" s="41" t="s">
        <v>1490</v>
      </c>
      <c r="M164" s="41" t="s">
        <v>1491</v>
      </c>
      <c r="N164" s="41" t="s">
        <v>1492</v>
      </c>
      <c r="O164" s="41" t="s">
        <v>1493</v>
      </c>
      <c r="P164" s="41">
        <v>19286</v>
      </c>
      <c r="Q164" s="146">
        <v>57.87</v>
      </c>
      <c r="R164" s="349">
        <v>2.87</v>
      </c>
      <c r="S164" s="146">
        <v>14</v>
      </c>
      <c r="T164" s="146">
        <v>41</v>
      </c>
      <c r="U164" s="16">
        <v>57.87</v>
      </c>
      <c r="V164" s="416">
        <v>88.5</v>
      </c>
      <c r="W164" s="464">
        <v>27</v>
      </c>
      <c r="X164" s="37"/>
      <c r="Y164" s="14"/>
      <c r="Z164" s="14"/>
      <c r="AA164" s="14"/>
      <c r="AB164" s="14"/>
      <c r="AC164" s="14"/>
      <c r="AD164" s="30"/>
      <c r="AE164" s="285">
        <v>5</v>
      </c>
      <c r="AF164" s="308">
        <v>80</v>
      </c>
      <c r="AG164" s="309" t="s">
        <v>1494</v>
      </c>
      <c r="AH164" s="309" t="s">
        <v>1495</v>
      </c>
      <c r="AI164" s="287">
        <v>35</v>
      </c>
      <c r="AJ164" s="310" t="s">
        <v>1496</v>
      </c>
      <c r="AK164" s="310" t="s">
        <v>1497</v>
      </c>
      <c r="AL164" s="311">
        <v>45</v>
      </c>
      <c r="AM164" s="309" t="s">
        <v>597</v>
      </c>
      <c r="AN164" s="309" t="s">
        <v>597</v>
      </c>
      <c r="AO164" s="312" t="s">
        <v>597</v>
      </c>
      <c r="AP164" s="310" t="s">
        <v>597</v>
      </c>
      <c r="AQ164" s="310" t="s">
        <v>597</v>
      </c>
      <c r="AR164" s="311" t="s">
        <v>597</v>
      </c>
      <c r="AS164" s="309" t="s">
        <v>597</v>
      </c>
      <c r="AT164" s="309" t="s">
        <v>597</v>
      </c>
      <c r="AU164" s="312" t="s">
        <v>597</v>
      </c>
      <c r="AV164" s="313" t="s">
        <v>597</v>
      </c>
      <c r="AW164" s="313" t="s">
        <v>597</v>
      </c>
      <c r="AX164" s="61" t="s">
        <v>597</v>
      </c>
      <c r="AY164" s="32"/>
      <c r="AZ164" s="32"/>
      <c r="BA164" s="35"/>
      <c r="BB164" s="32"/>
      <c r="BC164" s="32"/>
      <c r="BD164" s="32"/>
      <c r="BE164" s="32"/>
      <c r="BF164" s="32"/>
      <c r="BG164" s="32"/>
      <c r="BH164" s="32"/>
      <c r="BI164" s="32"/>
      <c r="BJ164" s="32"/>
      <c r="BK164" s="32"/>
      <c r="BL164" s="32"/>
      <c r="BM164" s="32"/>
    </row>
    <row r="165" spans="1:65" ht="120" customHeight="1" x14ac:dyDescent="0.25">
      <c r="A165" s="41">
        <v>104</v>
      </c>
      <c r="B165" s="41" t="s">
        <v>584</v>
      </c>
      <c r="C165" s="14">
        <v>12</v>
      </c>
      <c r="D165" s="46" t="s">
        <v>598</v>
      </c>
      <c r="E165" s="67" t="s">
        <v>1498</v>
      </c>
      <c r="F165" s="67" t="s">
        <v>617</v>
      </c>
      <c r="G165" s="41" t="s">
        <v>1499</v>
      </c>
      <c r="H165" s="14">
        <v>2024</v>
      </c>
      <c r="I165" s="41" t="s">
        <v>1500</v>
      </c>
      <c r="J165" s="94">
        <v>236666.44</v>
      </c>
      <c r="K165" s="156" t="s">
        <v>1475</v>
      </c>
      <c r="L165" s="41" t="s">
        <v>1427</v>
      </c>
      <c r="M165" s="41" t="s">
        <v>1428</v>
      </c>
      <c r="N165" s="41" t="s">
        <v>1501</v>
      </c>
      <c r="O165" s="41" t="s">
        <v>1502</v>
      </c>
      <c r="P165" s="41" t="s">
        <v>1503</v>
      </c>
      <c r="Q165" s="146">
        <v>99.11</v>
      </c>
      <c r="R165" s="349">
        <v>8.11</v>
      </c>
      <c r="S165" s="146">
        <v>50</v>
      </c>
      <c r="T165" s="146">
        <v>41</v>
      </c>
      <c r="U165" s="341">
        <f t="shared" ref="U165" si="13">SUM(R165:T165)</f>
        <v>99.11</v>
      </c>
      <c r="V165" s="416">
        <v>99.3</v>
      </c>
      <c r="W165" s="464">
        <v>27</v>
      </c>
      <c r="X165" s="37"/>
      <c r="Y165" s="14"/>
      <c r="Z165" s="14"/>
      <c r="AA165" s="14"/>
      <c r="AB165" s="14"/>
      <c r="AC165" s="14"/>
      <c r="AD165" s="30"/>
      <c r="AE165" s="285">
        <v>5</v>
      </c>
      <c r="AF165" s="308">
        <v>100</v>
      </c>
      <c r="AG165" s="309" t="s">
        <v>598</v>
      </c>
      <c r="AH165" s="309" t="s">
        <v>613</v>
      </c>
      <c r="AI165" s="287">
        <v>50</v>
      </c>
      <c r="AJ165" s="310" t="s">
        <v>653</v>
      </c>
      <c r="AK165" s="310" t="s">
        <v>915</v>
      </c>
      <c r="AL165" s="311">
        <v>20</v>
      </c>
      <c r="AM165" s="309" t="s">
        <v>656</v>
      </c>
      <c r="AN165" s="309" t="s">
        <v>1504</v>
      </c>
      <c r="AO165" s="312">
        <v>20</v>
      </c>
      <c r="AP165" s="310" t="s">
        <v>1505</v>
      </c>
      <c r="AQ165" s="310" t="s">
        <v>1506</v>
      </c>
      <c r="AR165" s="311">
        <v>10</v>
      </c>
      <c r="AS165" s="309" t="s">
        <v>597</v>
      </c>
      <c r="AT165" s="309" t="s">
        <v>597</v>
      </c>
      <c r="AU165" s="312" t="s">
        <v>597</v>
      </c>
      <c r="AV165" s="313" t="s">
        <v>597</v>
      </c>
      <c r="AW165" s="313" t="s">
        <v>597</v>
      </c>
      <c r="AX165" s="61" t="s">
        <v>597</v>
      </c>
      <c r="AY165" s="32"/>
      <c r="AZ165" s="32"/>
      <c r="BA165" s="35"/>
      <c r="BB165" s="32"/>
      <c r="BC165" s="32"/>
      <c r="BD165" s="32"/>
      <c r="BE165" s="32"/>
      <c r="BF165" s="32"/>
      <c r="BG165" s="32"/>
      <c r="BH165" s="32"/>
      <c r="BI165" s="32"/>
      <c r="BJ165" s="32"/>
      <c r="BK165" s="32"/>
      <c r="BL165" s="32"/>
      <c r="BM165" s="32"/>
    </row>
    <row r="166" spans="1:65" ht="120" customHeight="1" x14ac:dyDescent="0.25">
      <c r="A166" s="41">
        <v>104</v>
      </c>
      <c r="B166" s="41" t="s">
        <v>584</v>
      </c>
      <c r="C166" s="14">
        <v>13</v>
      </c>
      <c r="D166" s="46" t="s">
        <v>747</v>
      </c>
      <c r="E166" s="67" t="s">
        <v>1324</v>
      </c>
      <c r="F166" s="67" t="s">
        <v>1507</v>
      </c>
      <c r="G166" s="41" t="s">
        <v>1508</v>
      </c>
      <c r="H166" s="14">
        <v>2024</v>
      </c>
      <c r="I166" s="41" t="s">
        <v>1509</v>
      </c>
      <c r="J166" s="94">
        <v>258231.97</v>
      </c>
      <c r="K166" s="156" t="s">
        <v>1475</v>
      </c>
      <c r="L166" s="41" t="s">
        <v>1510</v>
      </c>
      <c r="M166" s="41" t="s">
        <v>1511</v>
      </c>
      <c r="N166" s="41" t="s">
        <v>1512</v>
      </c>
      <c r="O166" s="41" t="s">
        <v>1513</v>
      </c>
      <c r="P166" s="41">
        <v>19339</v>
      </c>
      <c r="Q166" s="146">
        <v>50.9</v>
      </c>
      <c r="R166" s="349">
        <v>9.9</v>
      </c>
      <c r="S166" s="146">
        <v>0</v>
      </c>
      <c r="T166" s="146">
        <v>41</v>
      </c>
      <c r="U166" s="16">
        <v>50.9</v>
      </c>
      <c r="V166" s="416">
        <v>100</v>
      </c>
      <c r="W166" s="464">
        <v>25</v>
      </c>
      <c r="X166" s="37"/>
      <c r="Y166" s="14"/>
      <c r="Z166" s="14"/>
      <c r="AA166" s="14"/>
      <c r="AB166" s="14"/>
      <c r="AC166" s="14"/>
      <c r="AD166" s="30"/>
      <c r="AE166" s="285">
        <v>5</v>
      </c>
      <c r="AF166" s="308">
        <v>100</v>
      </c>
      <c r="AG166" s="309" t="s">
        <v>747</v>
      </c>
      <c r="AH166" s="309" t="s">
        <v>1324</v>
      </c>
      <c r="AI166" s="287">
        <v>100</v>
      </c>
      <c r="AJ166" s="310" t="s">
        <v>597</v>
      </c>
      <c r="AK166" s="310" t="s">
        <v>597</v>
      </c>
      <c r="AL166" s="311" t="s">
        <v>597</v>
      </c>
      <c r="AM166" s="309" t="s">
        <v>597</v>
      </c>
      <c r="AN166" s="309" t="s">
        <v>597</v>
      </c>
      <c r="AO166" s="312" t="s">
        <v>597</v>
      </c>
      <c r="AP166" s="310" t="s">
        <v>597</v>
      </c>
      <c r="AQ166" s="310" t="s">
        <v>597</v>
      </c>
      <c r="AR166" s="311" t="s">
        <v>597</v>
      </c>
      <c r="AS166" s="309" t="s">
        <v>597</v>
      </c>
      <c r="AT166" s="309" t="s">
        <v>597</v>
      </c>
      <c r="AU166" s="312" t="s">
        <v>597</v>
      </c>
      <c r="AV166" s="313" t="s">
        <v>597</v>
      </c>
      <c r="AW166" s="313" t="s">
        <v>597</v>
      </c>
      <c r="AX166" s="61" t="s">
        <v>597</v>
      </c>
      <c r="AY166" s="32"/>
      <c r="AZ166" s="32"/>
      <c r="BA166" s="35"/>
      <c r="BB166" s="32"/>
      <c r="BC166" s="32"/>
      <c r="BD166" s="32"/>
      <c r="BE166" s="32"/>
      <c r="BF166" s="32"/>
      <c r="BG166" s="32"/>
      <c r="BH166" s="32"/>
      <c r="BI166" s="32"/>
      <c r="BJ166" s="32"/>
      <c r="BK166" s="32"/>
      <c r="BL166" s="32"/>
      <c r="BM166" s="32"/>
    </row>
    <row r="167" spans="1:65" ht="120" customHeight="1" x14ac:dyDescent="0.25">
      <c r="A167" s="41">
        <v>104</v>
      </c>
      <c r="B167" s="41" t="s">
        <v>584</v>
      </c>
      <c r="C167" s="14">
        <v>13</v>
      </c>
      <c r="D167" s="46" t="s">
        <v>747</v>
      </c>
      <c r="E167" s="67" t="s">
        <v>1324</v>
      </c>
      <c r="F167" s="67" t="s">
        <v>1507</v>
      </c>
      <c r="G167" s="41" t="s">
        <v>1514</v>
      </c>
      <c r="H167" s="14">
        <v>2024</v>
      </c>
      <c r="I167" s="41" t="s">
        <v>1515</v>
      </c>
      <c r="J167" s="94">
        <v>568867.73</v>
      </c>
      <c r="K167" s="156" t="s">
        <v>1399</v>
      </c>
      <c r="L167" s="41" t="s">
        <v>1510</v>
      </c>
      <c r="M167" s="41" t="s">
        <v>1511</v>
      </c>
      <c r="N167" s="41" t="s">
        <v>1516</v>
      </c>
      <c r="O167" s="41" t="s">
        <v>1517</v>
      </c>
      <c r="P167" s="41">
        <v>19004</v>
      </c>
      <c r="Q167" s="14">
        <v>64.38</v>
      </c>
      <c r="R167" s="349">
        <v>23.38</v>
      </c>
      <c r="S167" s="146">
        <v>0</v>
      </c>
      <c r="T167" s="146">
        <v>41</v>
      </c>
      <c r="U167" s="16">
        <v>64.38</v>
      </c>
      <c r="V167" s="416">
        <v>100</v>
      </c>
      <c r="W167" s="464">
        <v>37</v>
      </c>
      <c r="X167" s="37"/>
      <c r="Y167" s="14"/>
      <c r="Z167" s="14"/>
      <c r="AA167" s="14"/>
      <c r="AB167" s="14"/>
      <c r="AC167" s="14"/>
      <c r="AD167" s="30"/>
      <c r="AE167" s="285">
        <v>5</v>
      </c>
      <c r="AF167" s="308">
        <v>100</v>
      </c>
      <c r="AG167" s="309" t="s">
        <v>747</v>
      </c>
      <c r="AH167" s="309" t="s">
        <v>1518</v>
      </c>
      <c r="AI167" s="287">
        <v>100</v>
      </c>
      <c r="AJ167" s="310" t="s">
        <v>597</v>
      </c>
      <c r="AK167" s="310" t="s">
        <v>597</v>
      </c>
      <c r="AL167" s="311" t="s">
        <v>597</v>
      </c>
      <c r="AM167" s="309" t="s">
        <v>597</v>
      </c>
      <c r="AN167" s="309" t="s">
        <v>597</v>
      </c>
      <c r="AO167" s="312" t="s">
        <v>597</v>
      </c>
      <c r="AP167" s="310" t="s">
        <v>597</v>
      </c>
      <c r="AQ167" s="310" t="s">
        <v>597</v>
      </c>
      <c r="AR167" s="311" t="s">
        <v>597</v>
      </c>
      <c r="AS167" s="309" t="s">
        <v>597</v>
      </c>
      <c r="AT167" s="309" t="s">
        <v>597</v>
      </c>
      <c r="AU167" s="312" t="s">
        <v>597</v>
      </c>
      <c r="AV167" s="313" t="s">
        <v>597</v>
      </c>
      <c r="AW167" s="313" t="s">
        <v>597</v>
      </c>
      <c r="AX167" s="61" t="s">
        <v>597</v>
      </c>
      <c r="AY167" s="32"/>
      <c r="AZ167" s="32"/>
      <c r="BA167" s="35"/>
      <c r="BB167" s="32"/>
      <c r="BC167" s="32"/>
      <c r="BD167" s="32"/>
      <c r="BE167" s="32"/>
      <c r="BF167" s="32"/>
      <c r="BG167" s="32"/>
      <c r="BH167" s="32"/>
      <c r="BI167" s="32"/>
      <c r="BJ167" s="32"/>
      <c r="BK167" s="32"/>
      <c r="BL167" s="32"/>
      <c r="BM167" s="32"/>
    </row>
    <row r="168" spans="1:65" ht="120" customHeight="1" x14ac:dyDescent="0.25">
      <c r="A168" s="41">
        <v>104</v>
      </c>
      <c r="B168" s="41" t="s">
        <v>584</v>
      </c>
      <c r="C168" s="14">
        <v>1</v>
      </c>
      <c r="D168" s="46" t="s">
        <v>832</v>
      </c>
      <c r="E168" s="14" t="s">
        <v>1434</v>
      </c>
      <c r="F168" s="67" t="s">
        <v>1098</v>
      </c>
      <c r="G168" s="41" t="s">
        <v>1366</v>
      </c>
      <c r="H168" s="14">
        <v>2024</v>
      </c>
      <c r="I168" s="41" t="s">
        <v>1519</v>
      </c>
      <c r="J168" s="94">
        <v>245308.07</v>
      </c>
      <c r="K168" s="156" t="s">
        <v>1475</v>
      </c>
      <c r="L168" s="41" t="s">
        <v>1520</v>
      </c>
      <c r="M168" s="41" t="s">
        <v>1521</v>
      </c>
      <c r="N168" s="41" t="s">
        <v>1522</v>
      </c>
      <c r="O168" s="41" t="s">
        <v>1523</v>
      </c>
      <c r="P168" s="41" t="s">
        <v>1524</v>
      </c>
      <c r="Q168" s="146">
        <v>56.27</v>
      </c>
      <c r="R168" s="349">
        <v>10.27</v>
      </c>
      <c r="S168" s="146">
        <v>5</v>
      </c>
      <c r="T168" s="146">
        <v>41</v>
      </c>
      <c r="U168" s="341">
        <f t="shared" ref="U168" si="14">SUM(R168:T168)</f>
        <v>56.269999999999996</v>
      </c>
      <c r="V168" s="416">
        <v>90</v>
      </c>
      <c r="W168" s="464">
        <v>58</v>
      </c>
      <c r="X168" s="37"/>
      <c r="Y168" s="14"/>
      <c r="Z168" s="14"/>
      <c r="AA168" s="14"/>
      <c r="AB168" s="14"/>
      <c r="AC168" s="14"/>
      <c r="AD168" s="30"/>
      <c r="AE168" s="285">
        <v>5</v>
      </c>
      <c r="AF168" s="308">
        <v>100</v>
      </c>
      <c r="AG168" s="309" t="s">
        <v>832</v>
      </c>
      <c r="AH168" s="309" t="s">
        <v>1108</v>
      </c>
      <c r="AI168" s="287">
        <v>20</v>
      </c>
      <c r="AJ168" s="310" t="s">
        <v>820</v>
      </c>
      <c r="AK168" s="310" t="s">
        <v>1109</v>
      </c>
      <c r="AL168" s="311">
        <v>15</v>
      </c>
      <c r="AM168" s="309" t="s">
        <v>763</v>
      </c>
      <c r="AN168" s="309" t="s">
        <v>1110</v>
      </c>
      <c r="AO168" s="312">
        <v>5</v>
      </c>
      <c r="AP168" s="310" t="s">
        <v>1075</v>
      </c>
      <c r="AQ168" s="310" t="s">
        <v>1112</v>
      </c>
      <c r="AR168" s="311">
        <v>35</v>
      </c>
      <c r="AS168" s="309" t="s">
        <v>747</v>
      </c>
      <c r="AT168" s="309" t="s">
        <v>1111</v>
      </c>
      <c r="AU168" s="312">
        <v>10</v>
      </c>
      <c r="AV168" s="313" t="s">
        <v>598</v>
      </c>
      <c r="AW168" s="313" t="s">
        <v>1525</v>
      </c>
      <c r="AX168" s="61">
        <v>15</v>
      </c>
      <c r="AY168" s="32"/>
      <c r="AZ168" s="32"/>
      <c r="BA168" s="35"/>
      <c r="BB168" s="32"/>
      <c r="BC168" s="32"/>
      <c r="BD168" s="32"/>
      <c r="BE168" s="32"/>
      <c r="BF168" s="32"/>
      <c r="BG168" s="32"/>
      <c r="BH168" s="32"/>
      <c r="BI168" s="32"/>
      <c r="BJ168" s="32"/>
      <c r="BK168" s="32"/>
      <c r="BL168" s="32"/>
      <c r="BM168" s="32"/>
    </row>
    <row r="169" spans="1:65" ht="120" customHeight="1" x14ac:dyDescent="0.25">
      <c r="A169" s="41">
        <v>104</v>
      </c>
      <c r="B169" s="41" t="s">
        <v>584</v>
      </c>
      <c r="C169" s="14">
        <v>20</v>
      </c>
      <c r="D169" s="46" t="s">
        <v>744</v>
      </c>
      <c r="E169" s="67" t="s">
        <v>1034</v>
      </c>
      <c r="F169" s="67" t="s">
        <v>1055</v>
      </c>
      <c r="G169" s="41" t="s">
        <v>1526</v>
      </c>
      <c r="H169" s="14">
        <v>2024</v>
      </c>
      <c r="I169" s="41" t="s">
        <v>1527</v>
      </c>
      <c r="J169" s="94">
        <v>109818</v>
      </c>
      <c r="K169" s="156" t="s">
        <v>1475</v>
      </c>
      <c r="L169" s="41" t="s">
        <v>1528</v>
      </c>
      <c r="M169" s="41" t="s">
        <v>1529</v>
      </c>
      <c r="N169" s="41" t="s">
        <v>1530</v>
      </c>
      <c r="O169" s="41" t="s">
        <v>1531</v>
      </c>
      <c r="P169" s="41">
        <v>19362</v>
      </c>
      <c r="Q169" s="146">
        <v>49.76</v>
      </c>
      <c r="R169" s="349">
        <v>3.76</v>
      </c>
      <c r="S169" s="146">
        <v>5</v>
      </c>
      <c r="T169" s="146">
        <v>41</v>
      </c>
      <c r="U169" s="16">
        <v>49.76</v>
      </c>
      <c r="V169" s="416">
        <v>100</v>
      </c>
      <c r="W169" s="464">
        <v>23</v>
      </c>
      <c r="X169" s="37"/>
      <c r="Y169" s="14"/>
      <c r="Z169" s="14"/>
      <c r="AA169" s="14"/>
      <c r="AB169" s="14"/>
      <c r="AC169" s="14"/>
      <c r="AD169" s="30"/>
      <c r="AE169" s="285">
        <v>5</v>
      </c>
      <c r="AF169" s="308">
        <v>100</v>
      </c>
      <c r="AG169" s="309" t="s">
        <v>1054</v>
      </c>
      <c r="AH169" s="309" t="s">
        <v>597</v>
      </c>
      <c r="AI169" s="287">
        <v>97</v>
      </c>
      <c r="AJ169" s="310" t="s">
        <v>597</v>
      </c>
      <c r="AK169" s="310" t="s">
        <v>597</v>
      </c>
      <c r="AL169" s="311" t="s">
        <v>597</v>
      </c>
      <c r="AM169" s="309" t="s">
        <v>597</v>
      </c>
      <c r="AN169" s="309" t="s">
        <v>597</v>
      </c>
      <c r="AO169" s="312" t="s">
        <v>597</v>
      </c>
      <c r="AP169" s="310" t="s">
        <v>597</v>
      </c>
      <c r="AQ169" s="310" t="s">
        <v>597</v>
      </c>
      <c r="AR169" s="311" t="s">
        <v>597</v>
      </c>
      <c r="AS169" s="309" t="s">
        <v>1046</v>
      </c>
      <c r="AT169" s="309" t="s">
        <v>597</v>
      </c>
      <c r="AU169" s="312">
        <v>3</v>
      </c>
      <c r="AV169" s="313" t="s">
        <v>597</v>
      </c>
      <c r="AW169" s="313" t="s">
        <v>597</v>
      </c>
      <c r="AX169" s="61" t="s">
        <v>597</v>
      </c>
      <c r="AY169" s="32"/>
      <c r="AZ169" s="32"/>
      <c r="BA169" s="35"/>
      <c r="BB169" s="32"/>
      <c r="BC169" s="32"/>
      <c r="BD169" s="32"/>
      <c r="BE169" s="32"/>
      <c r="BF169" s="32"/>
      <c r="BG169" s="32"/>
      <c r="BH169" s="32"/>
      <c r="BI169" s="32"/>
      <c r="BJ169" s="32"/>
      <c r="BK169" s="32"/>
      <c r="BL169" s="32"/>
      <c r="BM169" s="32"/>
    </row>
    <row r="170" spans="1:65" ht="120" customHeight="1" x14ac:dyDescent="0.25">
      <c r="A170" s="41">
        <v>104</v>
      </c>
      <c r="B170" s="41" t="s">
        <v>584</v>
      </c>
      <c r="C170" s="14">
        <v>20</v>
      </c>
      <c r="D170" s="46" t="s">
        <v>1532</v>
      </c>
      <c r="E170" s="67" t="s">
        <v>1034</v>
      </c>
      <c r="F170" s="67" t="s">
        <v>1055</v>
      </c>
      <c r="G170" s="41" t="s">
        <v>1533</v>
      </c>
      <c r="H170" s="14">
        <v>2024</v>
      </c>
      <c r="I170" s="41" t="s">
        <v>1534</v>
      </c>
      <c r="J170" s="94">
        <v>1000000</v>
      </c>
      <c r="K170" s="156" t="s">
        <v>1399</v>
      </c>
      <c r="L170" s="41" t="s">
        <v>1528</v>
      </c>
      <c r="M170" s="41" t="s">
        <v>1529</v>
      </c>
      <c r="N170" s="41" t="s">
        <v>1535</v>
      </c>
      <c r="O170" s="41" t="s">
        <v>1536</v>
      </c>
      <c r="P170" s="41">
        <v>19611</v>
      </c>
      <c r="Q170" s="146">
        <v>99.53</v>
      </c>
      <c r="R170" s="349">
        <v>34.93</v>
      </c>
      <c r="S170" s="146">
        <v>23.6</v>
      </c>
      <c r="T170" s="146">
        <v>41</v>
      </c>
      <c r="U170" s="16">
        <v>99.53</v>
      </c>
      <c r="V170" s="416">
        <v>100</v>
      </c>
      <c r="W170" s="464">
        <v>20</v>
      </c>
      <c r="X170" s="37"/>
      <c r="Y170" s="14"/>
      <c r="Z170" s="14"/>
      <c r="AA170" s="14"/>
      <c r="AB170" s="14"/>
      <c r="AC170" s="14"/>
      <c r="AD170" s="30"/>
      <c r="AE170" s="285">
        <v>5</v>
      </c>
      <c r="AF170" s="308">
        <v>100</v>
      </c>
      <c r="AG170" s="309" t="s">
        <v>1054</v>
      </c>
      <c r="AH170" s="309" t="s">
        <v>597</v>
      </c>
      <c r="AI170" s="287">
        <v>97</v>
      </c>
      <c r="AJ170" s="310" t="s">
        <v>597</v>
      </c>
      <c r="AK170" s="310" t="s">
        <v>597</v>
      </c>
      <c r="AL170" s="311" t="s">
        <v>597</v>
      </c>
      <c r="AM170" s="309" t="s">
        <v>597</v>
      </c>
      <c r="AN170" s="309" t="s">
        <v>597</v>
      </c>
      <c r="AO170" s="312" t="s">
        <v>597</v>
      </c>
      <c r="AP170" s="310" t="s">
        <v>597</v>
      </c>
      <c r="AQ170" s="310" t="s">
        <v>597</v>
      </c>
      <c r="AR170" s="311" t="s">
        <v>597</v>
      </c>
      <c r="AS170" s="309" t="s">
        <v>1046</v>
      </c>
      <c r="AT170" s="309" t="s">
        <v>597</v>
      </c>
      <c r="AU170" s="312">
        <v>3</v>
      </c>
      <c r="AV170" s="313" t="s">
        <v>597</v>
      </c>
      <c r="AW170" s="313" t="s">
        <v>597</v>
      </c>
      <c r="AX170" s="61" t="s">
        <v>597</v>
      </c>
      <c r="AY170" s="32"/>
      <c r="AZ170" s="32"/>
      <c r="BA170" s="35"/>
      <c r="BB170" s="32"/>
      <c r="BC170" s="32"/>
      <c r="BD170" s="32"/>
      <c r="BE170" s="32"/>
      <c r="BF170" s="32"/>
      <c r="BG170" s="32"/>
      <c r="BH170" s="32"/>
      <c r="BI170" s="32"/>
      <c r="BJ170" s="32"/>
      <c r="BK170" s="32"/>
      <c r="BL170" s="32"/>
      <c r="BM170" s="32"/>
    </row>
    <row r="171" spans="1:65" ht="120" customHeight="1" x14ac:dyDescent="0.25">
      <c r="A171" s="41">
        <v>104</v>
      </c>
      <c r="B171" s="41" t="s">
        <v>584</v>
      </c>
      <c r="C171" s="14">
        <v>11</v>
      </c>
      <c r="D171" s="46" t="s">
        <v>674</v>
      </c>
      <c r="E171" s="67" t="s">
        <v>1537</v>
      </c>
      <c r="F171" s="67" t="s">
        <v>1538</v>
      </c>
      <c r="G171" s="41" t="s">
        <v>1539</v>
      </c>
      <c r="H171" s="14">
        <v>2024</v>
      </c>
      <c r="I171" s="41" t="s">
        <v>1540</v>
      </c>
      <c r="J171" s="94">
        <v>263121.02</v>
      </c>
      <c r="K171" s="156" t="s">
        <v>1475</v>
      </c>
      <c r="L171" s="41" t="s">
        <v>1541</v>
      </c>
      <c r="M171" s="41" t="s">
        <v>1542</v>
      </c>
      <c r="N171" s="41" t="s">
        <v>1543</v>
      </c>
      <c r="O171" s="41" t="s">
        <v>1544</v>
      </c>
      <c r="P171" s="41">
        <v>19299</v>
      </c>
      <c r="Q171" s="146">
        <v>53.97</v>
      </c>
      <c r="R171" s="349">
        <v>10.97</v>
      </c>
      <c r="S171" s="146">
        <v>22</v>
      </c>
      <c r="T171" s="146">
        <v>41</v>
      </c>
      <c r="U171" s="16">
        <v>73.97</v>
      </c>
      <c r="V171" s="416">
        <v>14</v>
      </c>
      <c r="W171" s="464">
        <v>25</v>
      </c>
      <c r="X171" s="37"/>
      <c r="Y171" s="14"/>
      <c r="Z171" s="14"/>
      <c r="AA171" s="14"/>
      <c r="AB171" s="14"/>
      <c r="AC171" s="14"/>
      <c r="AD171" s="30"/>
      <c r="AE171" s="285">
        <v>5</v>
      </c>
      <c r="AF171" s="308">
        <v>16</v>
      </c>
      <c r="AG171" s="309" t="s">
        <v>674</v>
      </c>
      <c r="AH171" s="309" t="s">
        <v>1545</v>
      </c>
      <c r="AI171" s="287">
        <v>4</v>
      </c>
      <c r="AJ171" s="310" t="s">
        <v>1546</v>
      </c>
      <c r="AK171" s="310" t="s">
        <v>1414</v>
      </c>
      <c r="AL171" s="311">
        <v>6</v>
      </c>
      <c r="AM171" s="309" t="s">
        <v>598</v>
      </c>
      <c r="AN171" s="309" t="s">
        <v>1547</v>
      </c>
      <c r="AO171" s="312">
        <v>0</v>
      </c>
      <c r="AP171" s="310" t="s">
        <v>1548</v>
      </c>
      <c r="AQ171" s="310" t="s">
        <v>1549</v>
      </c>
      <c r="AR171" s="311">
        <v>6</v>
      </c>
      <c r="AS171" s="309" t="s">
        <v>597</v>
      </c>
      <c r="AT171" s="309" t="s">
        <v>597</v>
      </c>
      <c r="AU171" s="312" t="s">
        <v>597</v>
      </c>
      <c r="AV171" s="313" t="s">
        <v>597</v>
      </c>
      <c r="AW171" s="313" t="s">
        <v>597</v>
      </c>
      <c r="AX171" s="61" t="s">
        <v>597</v>
      </c>
      <c r="AY171" s="32"/>
      <c r="AZ171" s="32"/>
      <c r="BA171" s="35"/>
      <c r="BB171" s="32"/>
      <c r="BC171" s="32"/>
      <c r="BD171" s="32"/>
      <c r="BE171" s="32"/>
      <c r="BF171" s="32"/>
      <c r="BG171" s="32"/>
      <c r="BH171" s="32"/>
      <c r="BI171" s="32"/>
      <c r="BJ171" s="32"/>
      <c r="BK171" s="32"/>
      <c r="BL171" s="32"/>
      <c r="BM171" s="32"/>
    </row>
    <row r="172" spans="1:65" ht="120" customHeight="1" x14ac:dyDescent="0.25">
      <c r="A172" s="41">
        <v>104</v>
      </c>
      <c r="B172" s="41" t="s">
        <v>584</v>
      </c>
      <c r="C172" s="14">
        <v>7</v>
      </c>
      <c r="D172" s="46" t="s">
        <v>751</v>
      </c>
      <c r="E172" s="67" t="s">
        <v>1550</v>
      </c>
      <c r="F172" s="67" t="s">
        <v>1551</v>
      </c>
      <c r="G172" s="41" t="s">
        <v>1552</v>
      </c>
      <c r="H172" s="14">
        <v>2024</v>
      </c>
      <c r="I172" s="41" t="s">
        <v>1553</v>
      </c>
      <c r="J172" s="94">
        <v>157380</v>
      </c>
      <c r="K172" s="156" t="s">
        <v>1475</v>
      </c>
      <c r="L172" s="41" t="s">
        <v>1554</v>
      </c>
      <c r="M172" s="41" t="s">
        <v>1555</v>
      </c>
      <c r="N172" s="41" t="s">
        <v>1556</v>
      </c>
      <c r="O172" s="41" t="s">
        <v>1557</v>
      </c>
      <c r="P172" s="41">
        <v>19488</v>
      </c>
      <c r="Q172" s="146">
        <v>54.33</v>
      </c>
      <c r="R172" s="349">
        <v>5.33</v>
      </c>
      <c r="S172" s="146">
        <v>8</v>
      </c>
      <c r="T172" s="146">
        <v>41</v>
      </c>
      <c r="U172" s="16">
        <v>54.33</v>
      </c>
      <c r="V172" s="416">
        <v>100</v>
      </c>
      <c r="W172" s="464">
        <v>54</v>
      </c>
      <c r="X172" s="37"/>
      <c r="Y172" s="14"/>
      <c r="Z172" s="14"/>
      <c r="AA172" s="14"/>
      <c r="AB172" s="14"/>
      <c r="AC172" s="14"/>
      <c r="AD172" s="30"/>
      <c r="AE172" s="285">
        <v>5</v>
      </c>
      <c r="AF172" s="308">
        <v>100</v>
      </c>
      <c r="AG172" s="309" t="s">
        <v>751</v>
      </c>
      <c r="AH172" s="309" t="s">
        <v>1220</v>
      </c>
      <c r="AI172" s="287">
        <v>60</v>
      </c>
      <c r="AJ172" s="310" t="s">
        <v>1558</v>
      </c>
      <c r="AK172" s="310" t="s">
        <v>1559</v>
      </c>
      <c r="AL172" s="311">
        <v>40</v>
      </c>
      <c r="AM172" s="309" t="s">
        <v>597</v>
      </c>
      <c r="AN172" s="309" t="s">
        <v>597</v>
      </c>
      <c r="AO172" s="312" t="s">
        <v>597</v>
      </c>
      <c r="AP172" s="310" t="s">
        <v>597</v>
      </c>
      <c r="AQ172" s="310" t="s">
        <v>597</v>
      </c>
      <c r="AR172" s="311" t="s">
        <v>597</v>
      </c>
      <c r="AS172" s="309" t="s">
        <v>597</v>
      </c>
      <c r="AT172" s="309" t="s">
        <v>597</v>
      </c>
      <c r="AU172" s="312" t="s">
        <v>597</v>
      </c>
      <c r="AV172" s="313" t="s">
        <v>597</v>
      </c>
      <c r="AW172" s="313" t="s">
        <v>597</v>
      </c>
      <c r="AX172" s="61" t="s">
        <v>597</v>
      </c>
      <c r="AY172" s="32"/>
      <c r="AZ172" s="32"/>
      <c r="BA172" s="35"/>
      <c r="BB172" s="32"/>
      <c r="BC172" s="32"/>
      <c r="BD172" s="32"/>
      <c r="BE172" s="32"/>
      <c r="BF172" s="32"/>
      <c r="BG172" s="32"/>
      <c r="BH172" s="32"/>
      <c r="BI172" s="32"/>
      <c r="BJ172" s="32"/>
      <c r="BK172" s="32"/>
      <c r="BL172" s="32"/>
      <c r="BM172" s="32"/>
    </row>
    <row r="173" spans="1:65" ht="120" customHeight="1" x14ac:dyDescent="0.25">
      <c r="A173" s="41">
        <v>104</v>
      </c>
      <c r="B173" s="41" t="s">
        <v>584</v>
      </c>
      <c r="C173" s="14">
        <v>10</v>
      </c>
      <c r="D173" s="46" t="s">
        <v>632</v>
      </c>
      <c r="E173" s="14" t="s">
        <v>1560</v>
      </c>
      <c r="F173" s="67" t="s">
        <v>1561</v>
      </c>
      <c r="G173" s="41" t="s">
        <v>1562</v>
      </c>
      <c r="H173" s="14">
        <v>2024</v>
      </c>
      <c r="I173" s="41" t="s">
        <v>1563</v>
      </c>
      <c r="J173" s="94">
        <v>210586.6</v>
      </c>
      <c r="K173" s="156" t="s">
        <v>1475</v>
      </c>
      <c r="L173" s="41" t="s">
        <v>1564</v>
      </c>
      <c r="M173" s="41" t="s">
        <v>1565</v>
      </c>
      <c r="N173" s="41" t="s">
        <v>1566</v>
      </c>
      <c r="O173" s="41" t="s">
        <v>1567</v>
      </c>
      <c r="P173" s="41">
        <v>19361</v>
      </c>
      <c r="Q173" s="146">
        <v>63.26</v>
      </c>
      <c r="R173" s="349">
        <v>7.26</v>
      </c>
      <c r="S173" s="146">
        <v>15</v>
      </c>
      <c r="T173" s="146">
        <v>41</v>
      </c>
      <c r="U173" s="16">
        <v>63.26</v>
      </c>
      <c r="V173" s="416">
        <v>100</v>
      </c>
      <c r="W173" s="464">
        <v>23</v>
      </c>
      <c r="X173" s="37"/>
      <c r="Y173" s="14"/>
      <c r="Z173" s="14"/>
      <c r="AA173" s="14"/>
      <c r="AB173" s="14"/>
      <c r="AC173" s="14"/>
      <c r="AD173" s="30"/>
      <c r="AE173" s="285">
        <v>5</v>
      </c>
      <c r="AF173" s="308">
        <v>100</v>
      </c>
      <c r="AG173" s="309" t="s">
        <v>1568</v>
      </c>
      <c r="AH173" s="309" t="s">
        <v>1560</v>
      </c>
      <c r="AI173" s="287">
        <v>70</v>
      </c>
      <c r="AJ173" s="310" t="s">
        <v>1569</v>
      </c>
      <c r="AK173" s="310" t="s">
        <v>1560</v>
      </c>
      <c r="AL173" s="311">
        <v>30</v>
      </c>
      <c r="AM173" s="309" t="s">
        <v>597</v>
      </c>
      <c r="AN173" s="309" t="s">
        <v>597</v>
      </c>
      <c r="AO173" s="312" t="s">
        <v>597</v>
      </c>
      <c r="AP173" s="310" t="s">
        <v>597</v>
      </c>
      <c r="AQ173" s="310" t="s">
        <v>597</v>
      </c>
      <c r="AR173" s="311" t="s">
        <v>597</v>
      </c>
      <c r="AS173" s="309" t="s">
        <v>597</v>
      </c>
      <c r="AT173" s="309" t="s">
        <v>597</v>
      </c>
      <c r="AU173" s="312" t="s">
        <v>597</v>
      </c>
      <c r="AV173" s="313" t="s">
        <v>597</v>
      </c>
      <c r="AW173" s="313" t="s">
        <v>597</v>
      </c>
      <c r="AX173" s="61" t="s">
        <v>597</v>
      </c>
      <c r="AY173" s="32"/>
      <c r="AZ173" s="32"/>
      <c r="BA173" s="35"/>
      <c r="BB173" s="32"/>
      <c r="BC173" s="32"/>
      <c r="BD173" s="32"/>
      <c r="BE173" s="32"/>
      <c r="BF173" s="32"/>
      <c r="BG173" s="32"/>
      <c r="BH173" s="32"/>
      <c r="BI173" s="32"/>
      <c r="BJ173" s="32"/>
      <c r="BK173" s="32"/>
      <c r="BL173" s="32"/>
      <c r="BM173" s="32"/>
    </row>
    <row r="174" spans="1:65" ht="120" customHeight="1" x14ac:dyDescent="0.25">
      <c r="A174" s="41">
        <v>104</v>
      </c>
      <c r="B174" s="41" t="s">
        <v>584</v>
      </c>
      <c r="C174" s="14">
        <v>10</v>
      </c>
      <c r="D174" s="46" t="s">
        <v>632</v>
      </c>
      <c r="E174" s="14" t="s">
        <v>1570</v>
      </c>
      <c r="F174" s="67" t="s">
        <v>1571</v>
      </c>
      <c r="G174" s="41" t="s">
        <v>1572</v>
      </c>
      <c r="H174" s="34">
        <v>2024</v>
      </c>
      <c r="I174" s="47" t="s">
        <v>1573</v>
      </c>
      <c r="J174" s="192">
        <v>336859.09</v>
      </c>
      <c r="K174" s="191" t="s">
        <v>1475</v>
      </c>
      <c r="L174" s="47" t="s">
        <v>1574</v>
      </c>
      <c r="M174" s="47" t="s">
        <v>1575</v>
      </c>
      <c r="N174" s="47" t="s">
        <v>1576</v>
      </c>
      <c r="O174" s="47" t="s">
        <v>1577</v>
      </c>
      <c r="P174" s="47">
        <v>19360</v>
      </c>
      <c r="Q174" s="182">
        <v>52.85</v>
      </c>
      <c r="R174" s="353">
        <v>11.6</v>
      </c>
      <c r="S174" s="182">
        <v>0.25</v>
      </c>
      <c r="T174" s="182">
        <v>41</v>
      </c>
      <c r="U174" s="293">
        <v>52.85</v>
      </c>
      <c r="V174" s="417">
        <v>100</v>
      </c>
      <c r="W174" s="464">
        <v>23</v>
      </c>
      <c r="X174" s="444"/>
      <c r="Y174" s="34"/>
      <c r="Z174" s="34"/>
      <c r="AA174" s="34"/>
      <c r="AB174" s="34"/>
      <c r="AC174" s="34"/>
      <c r="AD174" s="30"/>
      <c r="AE174" s="285">
        <v>5</v>
      </c>
      <c r="AF174" s="308">
        <v>100</v>
      </c>
      <c r="AG174" s="309" t="s">
        <v>632</v>
      </c>
      <c r="AH174" s="309" t="s">
        <v>1570</v>
      </c>
      <c r="AI174" s="287">
        <v>60</v>
      </c>
      <c r="AJ174" s="310" t="s">
        <v>1578</v>
      </c>
      <c r="AK174" s="310" t="s">
        <v>1579</v>
      </c>
      <c r="AL174" s="311">
        <v>40</v>
      </c>
      <c r="AM174" s="309" t="s">
        <v>597</v>
      </c>
      <c r="AN174" s="309" t="s">
        <v>597</v>
      </c>
      <c r="AO174" s="312" t="s">
        <v>597</v>
      </c>
      <c r="AP174" s="310" t="s">
        <v>597</v>
      </c>
      <c r="AQ174" s="310" t="s">
        <v>597</v>
      </c>
      <c r="AR174" s="311" t="s">
        <v>597</v>
      </c>
      <c r="AS174" s="309" t="s">
        <v>597</v>
      </c>
      <c r="AT174" s="309" t="s">
        <v>597</v>
      </c>
      <c r="AU174" s="312" t="s">
        <v>597</v>
      </c>
      <c r="AV174" s="313" t="s">
        <v>597</v>
      </c>
      <c r="AW174" s="313" t="s">
        <v>597</v>
      </c>
      <c r="AX174" s="61" t="s">
        <v>597</v>
      </c>
      <c r="AY174" s="32"/>
      <c r="AZ174" s="32"/>
      <c r="BA174" s="35"/>
      <c r="BB174" s="32"/>
      <c r="BC174" s="32"/>
      <c r="BD174" s="32"/>
      <c r="BE174" s="32"/>
      <c r="BF174" s="32"/>
      <c r="BG174" s="32"/>
      <c r="BH174" s="32"/>
      <c r="BI174" s="32"/>
      <c r="BJ174" s="32"/>
      <c r="BK174" s="32"/>
      <c r="BL174" s="32"/>
      <c r="BM174" s="32"/>
    </row>
    <row r="175" spans="1:65" ht="120" customHeight="1" x14ac:dyDescent="0.25">
      <c r="A175" s="41">
        <v>104</v>
      </c>
      <c r="B175" s="41" t="s">
        <v>584</v>
      </c>
      <c r="C175" s="14"/>
      <c r="D175" s="14"/>
      <c r="E175" s="14"/>
      <c r="F175" s="67"/>
      <c r="G175" s="41" t="s">
        <v>1580</v>
      </c>
      <c r="H175" s="34">
        <v>2025</v>
      </c>
      <c r="I175" s="14"/>
      <c r="J175" s="192">
        <v>24601.94</v>
      </c>
      <c r="K175" s="191" t="s">
        <v>1581</v>
      </c>
      <c r="L175" s="14"/>
      <c r="M175" s="14"/>
      <c r="N175" s="14"/>
      <c r="O175" s="14"/>
      <c r="P175" s="47">
        <v>20027</v>
      </c>
      <c r="Q175" s="14"/>
      <c r="R175" s="16"/>
      <c r="S175" s="14"/>
      <c r="T175" s="14"/>
      <c r="U175" s="16"/>
      <c r="V175" s="415">
        <v>0</v>
      </c>
      <c r="W175" s="464">
        <v>7</v>
      </c>
      <c r="X175" s="37"/>
      <c r="Y175" s="14"/>
      <c r="Z175" s="14"/>
      <c r="AA175" s="14"/>
      <c r="AB175" s="14"/>
      <c r="AC175" s="14"/>
      <c r="AD175" s="30"/>
      <c r="AE175" s="30"/>
      <c r="AF175" s="116"/>
      <c r="AG175" s="30"/>
      <c r="AH175" s="30"/>
      <c r="AI175" s="30"/>
      <c r="AJ175" s="30"/>
      <c r="AK175" s="30"/>
      <c r="AL175" s="30"/>
      <c r="AM175" s="30"/>
      <c r="AN175" s="30"/>
      <c r="AO175" s="30"/>
      <c r="AP175" s="30"/>
      <c r="AQ175" s="30"/>
      <c r="AR175" s="30"/>
      <c r="AS175" s="30"/>
      <c r="AT175" s="30"/>
      <c r="AU175" s="30"/>
      <c r="AV175" s="30"/>
      <c r="AW175" s="30"/>
      <c r="AX175" s="30"/>
      <c r="AY175" s="32"/>
      <c r="AZ175" s="32"/>
      <c r="BA175" s="35"/>
      <c r="BB175" s="32"/>
      <c r="BC175" s="32"/>
      <c r="BD175" s="32"/>
      <c r="BE175" s="32"/>
      <c r="BF175" s="32"/>
      <c r="BG175" s="32"/>
      <c r="BH175" s="32"/>
      <c r="BI175" s="32"/>
      <c r="BJ175" s="32"/>
      <c r="BK175" s="32"/>
      <c r="BL175" s="32"/>
      <c r="BM175" s="32"/>
    </row>
    <row r="176" spans="1:65" ht="120" customHeight="1" x14ac:dyDescent="0.25">
      <c r="A176" s="41">
        <v>104</v>
      </c>
      <c r="B176" s="41" t="s">
        <v>584</v>
      </c>
      <c r="C176" s="14"/>
      <c r="D176" s="41"/>
      <c r="E176" s="14"/>
      <c r="F176" s="41"/>
      <c r="G176" s="41" t="s">
        <v>1582</v>
      </c>
      <c r="H176" s="34">
        <v>2025</v>
      </c>
      <c r="I176" s="14"/>
      <c r="J176" s="192">
        <v>498259.13</v>
      </c>
      <c r="K176" s="191" t="s">
        <v>1581</v>
      </c>
      <c r="L176" s="14"/>
      <c r="M176" s="14"/>
      <c r="N176" s="14"/>
      <c r="O176" s="14"/>
      <c r="P176" s="47">
        <v>20055</v>
      </c>
      <c r="Q176" s="14"/>
      <c r="R176" s="16"/>
      <c r="S176" s="14"/>
      <c r="T176" s="14"/>
      <c r="U176" s="16"/>
      <c r="V176" s="415">
        <v>0</v>
      </c>
      <c r="W176" s="464">
        <v>5</v>
      </c>
      <c r="X176" s="37"/>
      <c r="Y176" s="14"/>
      <c r="Z176" s="14"/>
      <c r="AA176" s="14"/>
      <c r="AB176" s="14"/>
      <c r="AC176" s="14"/>
      <c r="AD176" s="30"/>
      <c r="AE176" s="30"/>
      <c r="AF176" s="116"/>
      <c r="AG176" s="30"/>
      <c r="AH176" s="30"/>
      <c r="AI176" s="30"/>
      <c r="AJ176" s="30"/>
      <c r="AK176" s="30"/>
      <c r="AL176" s="30"/>
      <c r="AM176" s="30"/>
      <c r="AN176" s="30"/>
      <c r="AO176" s="30"/>
      <c r="AP176" s="30"/>
      <c r="AQ176" s="30"/>
      <c r="AR176" s="30"/>
      <c r="AS176" s="30"/>
      <c r="AT176" s="30"/>
      <c r="AU176" s="30"/>
      <c r="AV176" s="30"/>
      <c r="AW176" s="30"/>
      <c r="AX176" s="30"/>
      <c r="AY176" s="32"/>
      <c r="AZ176" s="32"/>
      <c r="BA176" s="35"/>
      <c r="BB176" s="32"/>
      <c r="BC176" s="32"/>
      <c r="BD176" s="32"/>
      <c r="BE176" s="32"/>
      <c r="BF176" s="32"/>
      <c r="BG176" s="32"/>
      <c r="BH176" s="32"/>
      <c r="BI176" s="32"/>
      <c r="BJ176" s="32"/>
      <c r="BK176" s="32"/>
      <c r="BL176" s="32"/>
      <c r="BM176" s="32"/>
    </row>
    <row r="177" spans="1:65" ht="120" customHeight="1" x14ac:dyDescent="0.25">
      <c r="A177" s="41">
        <v>104</v>
      </c>
      <c r="B177" s="41" t="s">
        <v>584</v>
      </c>
      <c r="C177" s="14"/>
      <c r="D177" s="41"/>
      <c r="E177" s="14"/>
      <c r="F177" s="166"/>
      <c r="G177" s="41" t="s">
        <v>1583</v>
      </c>
      <c r="H177" s="34">
        <v>2025</v>
      </c>
      <c r="I177" s="14"/>
      <c r="J177" s="192">
        <v>170831.43</v>
      </c>
      <c r="K177" s="191" t="s">
        <v>1581</v>
      </c>
      <c r="L177" s="14"/>
      <c r="M177" s="14"/>
      <c r="N177" s="14"/>
      <c r="O177" s="14"/>
      <c r="P177" s="47" t="s">
        <v>1584</v>
      </c>
      <c r="Q177" s="14"/>
      <c r="R177" s="16"/>
      <c r="S177" s="14"/>
      <c r="T177" s="14"/>
      <c r="U177" s="16"/>
      <c r="V177" s="415">
        <v>0</v>
      </c>
      <c r="W177" s="464">
        <v>3</v>
      </c>
      <c r="X177" s="37"/>
      <c r="Y177" s="14"/>
      <c r="Z177" s="14"/>
      <c r="AA177" s="14"/>
      <c r="AB177" s="14"/>
      <c r="AC177" s="14"/>
      <c r="AD177" s="30"/>
      <c r="AE177" s="30"/>
      <c r="AF177" s="116"/>
      <c r="AG177" s="30"/>
      <c r="AH177" s="30"/>
      <c r="AI177" s="30"/>
      <c r="AJ177" s="30"/>
      <c r="AK177" s="30"/>
      <c r="AL177" s="30"/>
      <c r="AM177" s="30"/>
      <c r="AN177" s="30"/>
      <c r="AO177" s="30"/>
      <c r="AP177" s="30"/>
      <c r="AQ177" s="30"/>
      <c r="AR177" s="30"/>
      <c r="AS177" s="30"/>
      <c r="AT177" s="30"/>
      <c r="AU177" s="30"/>
      <c r="AV177" s="30"/>
      <c r="AW177" s="30"/>
      <c r="AX177" s="30"/>
      <c r="AY177" s="32"/>
      <c r="AZ177" s="32"/>
      <c r="BA177" s="35"/>
      <c r="BB177" s="32"/>
      <c r="BC177" s="32"/>
      <c r="BD177" s="32"/>
      <c r="BE177" s="32"/>
      <c r="BF177" s="32"/>
      <c r="BG177" s="32"/>
      <c r="BH177" s="32"/>
      <c r="BI177" s="32"/>
      <c r="BJ177" s="32"/>
      <c r="BK177" s="32"/>
      <c r="BL177" s="32"/>
      <c r="BM177" s="32"/>
    </row>
    <row r="178" spans="1:65" ht="120" customHeight="1" x14ac:dyDescent="0.25">
      <c r="A178" s="41">
        <v>104</v>
      </c>
      <c r="B178" s="41" t="s">
        <v>584</v>
      </c>
      <c r="C178" s="14"/>
      <c r="D178" s="41"/>
      <c r="E178" s="14"/>
      <c r="F178" s="41"/>
      <c r="G178" s="41" t="s">
        <v>1585</v>
      </c>
      <c r="H178" s="34">
        <v>2025</v>
      </c>
      <c r="I178" s="14"/>
      <c r="J178" s="192">
        <v>249569.02999999997</v>
      </c>
      <c r="K178" s="191" t="s">
        <v>1581</v>
      </c>
      <c r="L178" s="14"/>
      <c r="M178" s="14"/>
      <c r="N178" s="14"/>
      <c r="O178" s="14"/>
      <c r="P178" s="47" t="s">
        <v>1586</v>
      </c>
      <c r="Q178" s="14"/>
      <c r="R178" s="16"/>
      <c r="S178" s="14"/>
      <c r="T178" s="14"/>
      <c r="U178" s="16"/>
      <c r="V178" s="415">
        <v>0</v>
      </c>
      <c r="W178" s="464">
        <v>8</v>
      </c>
      <c r="X178" s="37"/>
      <c r="Y178" s="14"/>
      <c r="Z178" s="14"/>
      <c r="AA178" s="14"/>
      <c r="AB178" s="14"/>
      <c r="AC178" s="14"/>
      <c r="AD178" s="30"/>
      <c r="AE178" s="30"/>
      <c r="AF178" s="116"/>
      <c r="AG178" s="30"/>
      <c r="AH178" s="30"/>
      <c r="AI178" s="30"/>
      <c r="AJ178" s="30"/>
      <c r="AK178" s="30"/>
      <c r="AL178" s="30"/>
      <c r="AM178" s="30"/>
      <c r="AN178" s="30"/>
      <c r="AO178" s="30"/>
      <c r="AP178" s="30"/>
      <c r="AQ178" s="30"/>
      <c r="AR178" s="30"/>
      <c r="AS178" s="30"/>
      <c r="AT178" s="30"/>
      <c r="AU178" s="30"/>
      <c r="AV178" s="30"/>
      <c r="AW178" s="30"/>
      <c r="AX178" s="30"/>
      <c r="AY178" s="32"/>
      <c r="AZ178" s="32"/>
      <c r="BA178" s="35"/>
      <c r="BB178" s="32"/>
      <c r="BC178" s="32"/>
      <c r="BD178" s="32"/>
      <c r="BE178" s="32"/>
      <c r="BF178" s="32"/>
      <c r="BG178" s="32"/>
      <c r="BH178" s="32"/>
      <c r="BI178" s="32"/>
      <c r="BJ178" s="32"/>
      <c r="BK178" s="32"/>
      <c r="BL178" s="32"/>
      <c r="BM178" s="32"/>
    </row>
    <row r="179" spans="1:65" ht="120" customHeight="1" x14ac:dyDescent="0.25">
      <c r="A179" s="41">
        <v>104</v>
      </c>
      <c r="B179" s="41" t="s">
        <v>584</v>
      </c>
      <c r="C179" s="14"/>
      <c r="D179" s="41"/>
      <c r="E179" s="41"/>
      <c r="F179" s="41"/>
      <c r="G179" s="41" t="s">
        <v>1587</v>
      </c>
      <c r="H179" s="34">
        <v>2025</v>
      </c>
      <c r="I179" s="14"/>
      <c r="J179" s="192">
        <v>80817.05</v>
      </c>
      <c r="K179" s="191" t="s">
        <v>1581</v>
      </c>
      <c r="L179" s="14"/>
      <c r="M179" s="14"/>
      <c r="N179" s="14"/>
      <c r="O179" s="14"/>
      <c r="P179" s="47">
        <v>20387</v>
      </c>
      <c r="Q179" s="14"/>
      <c r="R179" s="16"/>
      <c r="S179" s="14"/>
      <c r="T179" s="14"/>
      <c r="U179" s="16"/>
      <c r="V179" s="415">
        <v>0</v>
      </c>
      <c r="W179" s="464">
        <v>3</v>
      </c>
      <c r="X179" s="37"/>
      <c r="Y179" s="14"/>
      <c r="Z179" s="14"/>
      <c r="AA179" s="14"/>
      <c r="AB179" s="14"/>
      <c r="AC179" s="14"/>
      <c r="AD179" s="30"/>
      <c r="AE179" s="30"/>
      <c r="AF179" s="116"/>
      <c r="AG179" s="30"/>
      <c r="AH179" s="30"/>
      <c r="AI179" s="30"/>
      <c r="AJ179" s="30"/>
      <c r="AK179" s="30"/>
      <c r="AL179" s="30"/>
      <c r="AM179" s="30"/>
      <c r="AN179" s="30"/>
      <c r="AO179" s="30"/>
      <c r="AP179" s="30"/>
      <c r="AQ179" s="30"/>
      <c r="AR179" s="30"/>
      <c r="AS179" s="30"/>
      <c r="AT179" s="30"/>
      <c r="AU179" s="30"/>
      <c r="AV179" s="30"/>
      <c r="AW179" s="30"/>
      <c r="AX179" s="30"/>
      <c r="AY179" s="32"/>
      <c r="AZ179" s="32"/>
      <c r="BA179" s="35"/>
      <c r="BB179" s="32"/>
      <c r="BC179" s="32"/>
      <c r="BD179" s="32"/>
      <c r="BE179" s="32"/>
      <c r="BF179" s="32"/>
      <c r="BG179" s="32"/>
      <c r="BH179" s="32"/>
      <c r="BI179" s="32"/>
      <c r="BJ179" s="32"/>
      <c r="BK179" s="32"/>
      <c r="BL179" s="32"/>
      <c r="BM179" s="32"/>
    </row>
    <row r="180" spans="1:65" ht="120" customHeight="1" x14ac:dyDescent="0.25">
      <c r="A180" s="41">
        <v>104</v>
      </c>
      <c r="B180" s="41" t="s">
        <v>584</v>
      </c>
      <c r="C180" s="14"/>
      <c r="D180" s="41"/>
      <c r="E180" s="14"/>
      <c r="F180" s="67"/>
      <c r="G180" s="41" t="s">
        <v>1588</v>
      </c>
      <c r="H180" s="34">
        <v>2025</v>
      </c>
      <c r="I180" s="14"/>
      <c r="J180" s="192">
        <v>243007.79</v>
      </c>
      <c r="K180" s="191" t="s">
        <v>1581</v>
      </c>
      <c r="L180" s="14"/>
      <c r="M180" s="14"/>
      <c r="N180" s="14"/>
      <c r="O180" s="14"/>
      <c r="P180" s="47">
        <v>20388</v>
      </c>
      <c r="Q180" s="14"/>
      <c r="R180" s="16"/>
      <c r="S180" s="14"/>
      <c r="T180" s="14"/>
      <c r="U180" s="16"/>
      <c r="V180" s="415">
        <v>0</v>
      </c>
      <c r="W180" s="464">
        <v>3</v>
      </c>
      <c r="X180" s="37"/>
      <c r="Y180" s="14"/>
      <c r="Z180" s="14"/>
      <c r="AA180" s="14"/>
      <c r="AB180" s="14"/>
      <c r="AC180" s="14"/>
      <c r="AD180" s="30"/>
      <c r="AE180" s="30"/>
      <c r="AF180" s="116"/>
      <c r="AG180" s="30"/>
      <c r="AH180" s="30"/>
      <c r="AI180" s="30"/>
      <c r="AJ180" s="30"/>
      <c r="AK180" s="30"/>
      <c r="AL180" s="30"/>
      <c r="AM180" s="30"/>
      <c r="AN180" s="30"/>
      <c r="AO180" s="30"/>
      <c r="AP180" s="30"/>
      <c r="AQ180" s="30"/>
      <c r="AR180" s="30"/>
      <c r="AS180" s="30"/>
      <c r="AT180" s="30"/>
      <c r="AU180" s="30"/>
      <c r="AV180" s="30"/>
      <c r="AW180" s="30"/>
      <c r="AX180" s="30"/>
      <c r="AY180" s="32"/>
      <c r="AZ180" s="32"/>
      <c r="BA180" s="35"/>
      <c r="BB180" s="32"/>
      <c r="BC180" s="32"/>
      <c r="BD180" s="32"/>
      <c r="BE180" s="32"/>
      <c r="BF180" s="32"/>
      <c r="BG180" s="32"/>
      <c r="BH180" s="32"/>
      <c r="BI180" s="32"/>
      <c r="BJ180" s="32"/>
      <c r="BK180" s="32"/>
      <c r="BL180" s="32"/>
      <c r="BM180" s="32"/>
    </row>
    <row r="181" spans="1:65" ht="120" customHeight="1" x14ac:dyDescent="0.25">
      <c r="A181" s="41">
        <v>104</v>
      </c>
      <c r="B181" s="41" t="s">
        <v>584</v>
      </c>
      <c r="C181" s="14"/>
      <c r="D181" s="41"/>
      <c r="E181" s="14"/>
      <c r="F181" s="67"/>
      <c r="G181" s="41" t="s">
        <v>1589</v>
      </c>
      <c r="H181" s="34">
        <v>2025</v>
      </c>
      <c r="I181" s="14"/>
      <c r="J181" s="192">
        <v>228326.9</v>
      </c>
      <c r="K181" s="191" t="s">
        <v>1581</v>
      </c>
      <c r="L181" s="14"/>
      <c r="M181" s="14"/>
      <c r="N181" s="14"/>
      <c r="O181" s="14"/>
      <c r="P181" s="47">
        <v>20390</v>
      </c>
      <c r="Q181" s="14"/>
      <c r="R181" s="16"/>
      <c r="S181" s="14"/>
      <c r="T181" s="14"/>
      <c r="U181" s="16"/>
      <c r="V181" s="415">
        <v>0</v>
      </c>
      <c r="W181" s="464">
        <v>3</v>
      </c>
      <c r="X181" s="37"/>
      <c r="Y181" s="14"/>
      <c r="Z181" s="14"/>
      <c r="AA181" s="14"/>
      <c r="AB181" s="14"/>
      <c r="AC181" s="14"/>
      <c r="AD181" s="30"/>
      <c r="AE181" s="30"/>
      <c r="AF181" s="116"/>
      <c r="AG181" s="30"/>
      <c r="AH181" s="30"/>
      <c r="AI181" s="30"/>
      <c r="AJ181" s="30"/>
      <c r="AK181" s="30"/>
      <c r="AL181" s="30"/>
      <c r="AM181" s="30"/>
      <c r="AN181" s="30"/>
      <c r="AO181" s="30"/>
      <c r="AP181" s="30"/>
      <c r="AQ181" s="30"/>
      <c r="AR181" s="30"/>
      <c r="AS181" s="30"/>
      <c r="AT181" s="30"/>
      <c r="AU181" s="30"/>
      <c r="AV181" s="30"/>
      <c r="AW181" s="30"/>
      <c r="AX181" s="30"/>
      <c r="AY181" s="32"/>
      <c r="AZ181" s="32"/>
      <c r="BA181" s="35"/>
      <c r="BB181" s="32"/>
      <c r="BC181" s="32"/>
      <c r="BD181" s="32"/>
      <c r="BE181" s="32"/>
      <c r="BF181" s="32"/>
      <c r="BG181" s="32"/>
      <c r="BH181" s="32"/>
      <c r="BI181" s="32"/>
      <c r="BJ181" s="32"/>
      <c r="BK181" s="32"/>
      <c r="BL181" s="32"/>
      <c r="BM181" s="32"/>
    </row>
    <row r="182" spans="1:65" ht="120" customHeight="1" x14ac:dyDescent="0.25">
      <c r="A182" s="41">
        <v>104</v>
      </c>
      <c r="B182" s="41" t="s">
        <v>584</v>
      </c>
      <c r="C182" s="14"/>
      <c r="D182" s="41"/>
      <c r="E182" s="14"/>
      <c r="F182" s="67"/>
      <c r="G182" s="41" t="s">
        <v>1590</v>
      </c>
      <c r="H182" s="34">
        <v>2025</v>
      </c>
      <c r="I182" s="14"/>
      <c r="J182" s="192">
        <v>104597.84</v>
      </c>
      <c r="K182" s="191" t="s">
        <v>1581</v>
      </c>
      <c r="L182" s="14"/>
      <c r="M182" s="14"/>
      <c r="N182" s="14"/>
      <c r="O182" s="14"/>
      <c r="P182" s="47">
        <v>20391</v>
      </c>
      <c r="Q182" s="14"/>
      <c r="R182" s="16"/>
      <c r="S182" s="14"/>
      <c r="T182" s="14"/>
      <c r="U182" s="16"/>
      <c r="V182" s="415">
        <v>0</v>
      </c>
      <c r="W182" s="464">
        <v>3</v>
      </c>
      <c r="X182" s="37"/>
      <c r="Y182" s="14"/>
      <c r="Z182" s="14"/>
      <c r="AA182" s="14"/>
      <c r="AB182" s="14"/>
      <c r="AC182" s="14"/>
      <c r="AD182" s="30"/>
      <c r="AE182" s="30"/>
      <c r="AF182" s="116"/>
      <c r="AG182" s="30"/>
      <c r="AH182" s="30"/>
      <c r="AI182" s="30"/>
      <c r="AJ182" s="30"/>
      <c r="AK182" s="30"/>
      <c r="AL182" s="30"/>
      <c r="AM182" s="30"/>
      <c r="AN182" s="30"/>
      <c r="AO182" s="30"/>
      <c r="AP182" s="30"/>
      <c r="AQ182" s="30"/>
      <c r="AR182" s="30"/>
      <c r="AS182" s="30"/>
      <c r="AT182" s="30"/>
      <c r="AU182" s="30"/>
      <c r="AV182" s="30"/>
      <c r="AW182" s="30"/>
      <c r="AX182" s="30"/>
      <c r="AY182" s="32"/>
      <c r="AZ182" s="32"/>
      <c r="BA182" s="35"/>
      <c r="BB182" s="32"/>
      <c r="BC182" s="32"/>
      <c r="BD182" s="32"/>
      <c r="BE182" s="32"/>
      <c r="BF182" s="32"/>
      <c r="BG182" s="32"/>
      <c r="BH182" s="32"/>
      <c r="BI182" s="32"/>
      <c r="BJ182" s="32"/>
      <c r="BK182" s="32"/>
      <c r="BL182" s="32"/>
      <c r="BM182" s="32"/>
    </row>
    <row r="183" spans="1:65" ht="120" customHeight="1" x14ac:dyDescent="0.25">
      <c r="A183" s="41">
        <v>104</v>
      </c>
      <c r="B183" s="41" t="s">
        <v>584</v>
      </c>
      <c r="C183" s="14"/>
      <c r="D183" s="41"/>
      <c r="E183" s="14"/>
      <c r="F183" s="67"/>
      <c r="G183" s="41" t="s">
        <v>1591</v>
      </c>
      <c r="H183" s="34">
        <v>2025</v>
      </c>
      <c r="I183" s="14"/>
      <c r="J183" s="192">
        <v>101517.11</v>
      </c>
      <c r="K183" s="191" t="s">
        <v>1581</v>
      </c>
      <c r="L183" s="14"/>
      <c r="M183" s="14"/>
      <c r="N183" s="14"/>
      <c r="O183" s="14"/>
      <c r="P183" s="47">
        <v>20392</v>
      </c>
      <c r="Q183" s="14"/>
      <c r="R183" s="16"/>
      <c r="S183" s="14"/>
      <c r="T183" s="14"/>
      <c r="U183" s="16"/>
      <c r="V183" s="415">
        <v>0</v>
      </c>
      <c r="W183" s="464">
        <v>3</v>
      </c>
      <c r="X183" s="37"/>
      <c r="Y183" s="14"/>
      <c r="Z183" s="14"/>
      <c r="AA183" s="14"/>
      <c r="AB183" s="14"/>
      <c r="AC183" s="14"/>
      <c r="AD183" s="30"/>
      <c r="AE183" s="30"/>
      <c r="AF183" s="116"/>
      <c r="AG183" s="30"/>
      <c r="AH183" s="30"/>
      <c r="AI183" s="30"/>
      <c r="AJ183" s="30"/>
      <c r="AK183" s="30"/>
      <c r="AL183" s="30"/>
      <c r="AM183" s="30"/>
      <c r="AN183" s="30"/>
      <c r="AO183" s="30"/>
      <c r="AP183" s="30"/>
      <c r="AQ183" s="30"/>
      <c r="AR183" s="30"/>
      <c r="AS183" s="30"/>
      <c r="AT183" s="30"/>
      <c r="AU183" s="30"/>
      <c r="AV183" s="30"/>
      <c r="AW183" s="30"/>
      <c r="AX183" s="30"/>
      <c r="AY183" s="32"/>
      <c r="AZ183" s="32"/>
      <c r="BA183" s="35"/>
      <c r="BB183" s="32"/>
      <c r="BC183" s="32"/>
      <c r="BD183" s="32"/>
      <c r="BE183" s="32"/>
      <c r="BF183" s="32"/>
      <c r="BG183" s="32"/>
      <c r="BH183" s="32"/>
      <c r="BI183" s="32"/>
      <c r="BJ183" s="32"/>
      <c r="BK183" s="32"/>
      <c r="BL183" s="32"/>
      <c r="BM183" s="32"/>
    </row>
    <row r="184" spans="1:65" ht="120" customHeight="1" x14ac:dyDescent="0.25">
      <c r="A184" s="41">
        <v>104</v>
      </c>
      <c r="B184" s="41" t="s">
        <v>584</v>
      </c>
      <c r="C184" s="14"/>
      <c r="D184" s="41"/>
      <c r="E184" s="14"/>
      <c r="F184" s="67"/>
      <c r="G184" s="41" t="s">
        <v>1592</v>
      </c>
      <c r="H184" s="14">
        <v>2025</v>
      </c>
      <c r="I184" s="14"/>
      <c r="J184" s="94">
        <v>257318.81</v>
      </c>
      <c r="K184" s="156" t="s">
        <v>1581</v>
      </c>
      <c r="L184" s="14"/>
      <c r="M184" s="14"/>
      <c r="N184" s="14"/>
      <c r="O184" s="14"/>
      <c r="P184" s="41">
        <v>20425</v>
      </c>
      <c r="Q184" s="14"/>
      <c r="R184" s="16"/>
      <c r="S184" s="14"/>
      <c r="T184" s="14"/>
      <c r="U184" s="16"/>
      <c r="V184" s="415">
        <v>0</v>
      </c>
      <c r="W184" s="464">
        <v>2</v>
      </c>
      <c r="X184" s="37"/>
      <c r="Y184" s="14"/>
      <c r="Z184" s="14"/>
      <c r="AA184" s="14"/>
      <c r="AB184" s="14"/>
      <c r="AC184" s="14"/>
      <c r="AD184" s="30"/>
      <c r="AE184" s="30"/>
      <c r="AF184" s="116"/>
      <c r="AG184" s="30"/>
      <c r="AH184" s="30"/>
      <c r="AI184" s="30"/>
      <c r="AJ184" s="30"/>
      <c r="AK184" s="30"/>
      <c r="AL184" s="30"/>
      <c r="AM184" s="30"/>
      <c r="AN184" s="30"/>
      <c r="AO184" s="30"/>
      <c r="AP184" s="30"/>
      <c r="AQ184" s="30"/>
      <c r="AR184" s="30"/>
      <c r="AS184" s="30"/>
      <c r="AT184" s="30"/>
      <c r="AU184" s="30"/>
      <c r="AV184" s="30"/>
      <c r="AW184" s="30"/>
      <c r="AX184" s="30"/>
      <c r="AY184" s="32"/>
      <c r="AZ184" s="32"/>
      <c r="BA184" s="35"/>
      <c r="BB184" s="32"/>
      <c r="BC184" s="32"/>
      <c r="BD184" s="32"/>
      <c r="BE184" s="32"/>
      <c r="BF184" s="32"/>
      <c r="BG184" s="32"/>
      <c r="BH184" s="32"/>
      <c r="BI184" s="32"/>
      <c r="BJ184" s="32"/>
      <c r="BK184" s="32"/>
      <c r="BL184" s="32"/>
      <c r="BM184" s="32"/>
    </row>
    <row r="185" spans="1:65" ht="120" customHeight="1" x14ac:dyDescent="0.25">
      <c r="A185" s="48">
        <v>105</v>
      </c>
      <c r="B185" s="14" t="s">
        <v>1593</v>
      </c>
      <c r="C185" s="41" t="s">
        <v>1594</v>
      </c>
      <c r="D185" s="41"/>
      <c r="E185" s="41" t="s">
        <v>1595</v>
      </c>
      <c r="F185" s="41">
        <v>54678</v>
      </c>
      <c r="G185" s="41" t="s">
        <v>1596</v>
      </c>
      <c r="H185" s="41" t="s">
        <v>1597</v>
      </c>
      <c r="I185" s="41" t="s">
        <v>1598</v>
      </c>
      <c r="J185" s="94">
        <v>150308.64000000001</v>
      </c>
      <c r="K185" s="156" t="s">
        <v>1599</v>
      </c>
      <c r="L185" s="41" t="s">
        <v>1600</v>
      </c>
      <c r="M185" s="41" t="s">
        <v>1601</v>
      </c>
      <c r="N185" s="41" t="s">
        <v>1602</v>
      </c>
      <c r="O185" s="41" t="s">
        <v>1603</v>
      </c>
      <c r="P185" s="41" t="s">
        <v>1604</v>
      </c>
      <c r="Q185" s="156">
        <v>59.411387149225803</v>
      </c>
      <c r="R185" s="156">
        <v>39.890245372268275</v>
      </c>
      <c r="S185" s="156">
        <v>23.933315731725344</v>
      </c>
      <c r="T185" s="156">
        <v>10.389610480570868</v>
      </c>
      <c r="U185" s="16">
        <v>74.213171584564492</v>
      </c>
      <c r="V185" s="418">
        <v>36</v>
      </c>
      <c r="W185" s="312">
        <v>100</v>
      </c>
      <c r="X185" s="206" t="s">
        <v>1605</v>
      </c>
      <c r="Y185" s="14">
        <v>3</v>
      </c>
      <c r="Z185" s="14">
        <v>5</v>
      </c>
      <c r="AA185" s="14">
        <v>3</v>
      </c>
      <c r="AB185" s="41">
        <v>66</v>
      </c>
      <c r="AC185" s="195" t="s">
        <v>596</v>
      </c>
      <c r="AD185" s="61">
        <v>51.28</v>
      </c>
      <c r="AE185" s="116">
        <v>5</v>
      </c>
      <c r="AF185" s="308">
        <v>51</v>
      </c>
      <c r="AG185" s="199" t="s">
        <v>1606</v>
      </c>
      <c r="AH185" s="199" t="s">
        <v>1607</v>
      </c>
      <c r="AI185" s="199">
        <v>0.11249299719887955</v>
      </c>
      <c r="AJ185" s="199" t="s">
        <v>1608</v>
      </c>
      <c r="AK185" s="199"/>
      <c r="AL185" s="199">
        <v>5.6246498599439775E-2</v>
      </c>
      <c r="AM185" s="199"/>
      <c r="AN185" s="199" t="s">
        <v>1609</v>
      </c>
      <c r="AO185" s="199">
        <v>0.28123249299719888</v>
      </c>
      <c r="AP185" s="199" t="s">
        <v>1610</v>
      </c>
      <c r="AQ185" s="199"/>
      <c r="AR185" s="199">
        <v>5.6246498599439775E-2</v>
      </c>
      <c r="AS185" s="199"/>
      <c r="AT185" s="199"/>
      <c r="AU185" s="199"/>
      <c r="AV185" s="199"/>
      <c r="AW185" s="199"/>
      <c r="AX185" s="199"/>
      <c r="AY185" s="32"/>
      <c r="AZ185" s="32"/>
      <c r="BA185" s="35"/>
      <c r="BB185" s="32"/>
      <c r="BC185" s="32"/>
      <c r="BD185" s="32"/>
      <c r="BE185" s="32"/>
      <c r="BF185" s="32"/>
      <c r="BG185" s="32"/>
      <c r="BH185" s="32"/>
      <c r="BI185" s="32"/>
      <c r="BJ185" s="32"/>
      <c r="BK185" s="32"/>
      <c r="BL185" s="32"/>
      <c r="BM185" s="32"/>
    </row>
    <row r="186" spans="1:65" ht="120" customHeight="1" x14ac:dyDescent="0.25">
      <c r="A186" s="48">
        <v>105</v>
      </c>
      <c r="B186" s="14" t="s">
        <v>1593</v>
      </c>
      <c r="C186" s="41" t="s">
        <v>1594</v>
      </c>
      <c r="D186" s="41"/>
      <c r="E186" s="41" t="s">
        <v>1595</v>
      </c>
      <c r="F186" s="41">
        <v>54678</v>
      </c>
      <c r="G186" s="41" t="s">
        <v>1611</v>
      </c>
      <c r="H186" s="198" t="s">
        <v>1612</v>
      </c>
      <c r="I186" s="41" t="s">
        <v>1613</v>
      </c>
      <c r="J186" s="94">
        <v>512981.34</v>
      </c>
      <c r="K186" s="41" t="s">
        <v>76</v>
      </c>
      <c r="L186" s="41" t="s">
        <v>1600</v>
      </c>
      <c r="M186" s="41" t="s">
        <v>1601</v>
      </c>
      <c r="N186" s="41" t="s">
        <v>1614</v>
      </c>
      <c r="O186" s="41" t="s">
        <v>1615</v>
      </c>
      <c r="P186" s="41" t="s">
        <v>1616</v>
      </c>
      <c r="Q186" s="156">
        <v>116.14880652817817</v>
      </c>
      <c r="R186" s="156">
        <v>82.047438313444744</v>
      </c>
      <c r="S186" s="156">
        <v>43.316506228443409</v>
      </c>
      <c r="T186" s="156">
        <v>20.502617491933147</v>
      </c>
      <c r="U186" s="16">
        <v>145.86656203382128</v>
      </c>
      <c r="V186" s="418">
        <v>79</v>
      </c>
      <c r="W186" s="312">
        <v>97</v>
      </c>
      <c r="X186" s="206" t="s">
        <v>1605</v>
      </c>
      <c r="Y186" s="14">
        <v>3</v>
      </c>
      <c r="Z186" s="14">
        <v>5</v>
      </c>
      <c r="AA186" s="14">
        <v>3</v>
      </c>
      <c r="AB186" s="41">
        <v>66</v>
      </c>
      <c r="AC186" s="195" t="s">
        <v>1617</v>
      </c>
      <c r="AD186" s="61">
        <v>51.28</v>
      </c>
      <c r="AE186" s="116">
        <v>5</v>
      </c>
      <c r="AF186" s="308">
        <v>90</v>
      </c>
      <c r="AG186" s="199" t="s">
        <v>1618</v>
      </c>
      <c r="AH186" s="199" t="s">
        <v>1619</v>
      </c>
      <c r="AI186" s="199">
        <v>0.28123249299719888</v>
      </c>
      <c r="AJ186" s="199" t="s">
        <v>1620</v>
      </c>
      <c r="AK186" s="199" t="s">
        <v>1621</v>
      </c>
      <c r="AL186" s="199">
        <v>0.11249299719887955</v>
      </c>
      <c r="AM186" s="199" t="s">
        <v>1622</v>
      </c>
      <c r="AN186" s="199" t="s">
        <v>1623</v>
      </c>
      <c r="AO186" s="199">
        <v>0.11249299719887955</v>
      </c>
      <c r="AP186" s="199" t="s">
        <v>1624</v>
      </c>
      <c r="AQ186" s="199"/>
      <c r="AR186" s="199">
        <v>0.16873949579831932</v>
      </c>
      <c r="AS186" s="199" t="s">
        <v>1625</v>
      </c>
      <c r="AT186" s="199"/>
      <c r="AU186" s="199">
        <v>0.11249299719887955</v>
      </c>
      <c r="AV186" s="199" t="s">
        <v>1610</v>
      </c>
      <c r="AW186" s="199"/>
      <c r="AX186" s="199">
        <v>0.11249299719887955</v>
      </c>
      <c r="AY186" s="32"/>
      <c r="AZ186" s="32"/>
      <c r="BA186" s="35"/>
      <c r="BB186" s="32"/>
      <c r="BC186" s="32"/>
      <c r="BD186" s="32"/>
      <c r="BE186" s="32"/>
      <c r="BF186" s="32"/>
      <c r="BG186" s="32"/>
      <c r="BH186" s="32"/>
      <c r="BI186" s="32"/>
      <c r="BJ186" s="32"/>
      <c r="BK186" s="32"/>
      <c r="BL186" s="32"/>
      <c r="BM186" s="32"/>
    </row>
    <row r="187" spans="1:65" ht="120" customHeight="1" x14ac:dyDescent="0.25">
      <c r="A187" s="48">
        <v>105</v>
      </c>
      <c r="B187" s="14" t="s">
        <v>1593</v>
      </c>
      <c r="C187" s="41" t="s">
        <v>1594</v>
      </c>
      <c r="D187" s="41"/>
      <c r="E187" s="41" t="s">
        <v>1626</v>
      </c>
      <c r="F187" s="41">
        <v>36323</v>
      </c>
      <c r="G187" s="41" t="s">
        <v>1627</v>
      </c>
      <c r="H187" s="14" t="s">
        <v>1628</v>
      </c>
      <c r="I187" s="41" t="s">
        <v>1629</v>
      </c>
      <c r="J187" s="94">
        <v>294933.72000000003</v>
      </c>
      <c r="K187" s="41" t="s">
        <v>1630</v>
      </c>
      <c r="L187" s="41" t="s">
        <v>1600</v>
      </c>
      <c r="M187" s="41" t="s">
        <v>1601</v>
      </c>
      <c r="N187" s="175" t="s">
        <v>1631</v>
      </c>
      <c r="O187" s="175" t="s">
        <v>1632</v>
      </c>
      <c r="P187" s="41" t="s">
        <v>1633</v>
      </c>
      <c r="Q187" s="156">
        <v>73.676642850753183</v>
      </c>
      <c r="R187" s="156">
        <v>50.489654784032986</v>
      </c>
      <c r="S187" s="156">
        <v>28.806751495525234</v>
      </c>
      <c r="T187" s="156">
        <v>12.932282186607956</v>
      </c>
      <c r="U187" s="16">
        <v>92.228688466166176</v>
      </c>
      <c r="V187" s="418">
        <v>88</v>
      </c>
      <c r="W187" s="311">
        <v>57</v>
      </c>
      <c r="X187" s="206" t="s">
        <v>1605</v>
      </c>
      <c r="Y187" s="14">
        <v>3</v>
      </c>
      <c r="Z187" s="14">
        <v>4</v>
      </c>
      <c r="AA187" s="14">
        <v>1</v>
      </c>
      <c r="AB187" s="41">
        <v>66</v>
      </c>
      <c r="AC187" s="195" t="s">
        <v>1634</v>
      </c>
      <c r="AD187" s="61">
        <v>51.28</v>
      </c>
      <c r="AE187" s="116">
        <v>5</v>
      </c>
      <c r="AF187" s="308">
        <v>90</v>
      </c>
      <c r="AG187" s="199" t="s">
        <v>1618</v>
      </c>
      <c r="AH187" s="199" t="s">
        <v>1619</v>
      </c>
      <c r="AI187" s="199">
        <v>0.67495798319327727</v>
      </c>
      <c r="AJ187" s="199" t="s">
        <v>1635</v>
      </c>
      <c r="AK187" s="199" t="s">
        <v>1636</v>
      </c>
      <c r="AL187" s="199">
        <v>0.11249299719887955</v>
      </c>
      <c r="AM187" s="199" t="s">
        <v>1637</v>
      </c>
      <c r="AN187" s="199"/>
      <c r="AO187" s="199">
        <v>0.11249299719887955</v>
      </c>
      <c r="AP187" s="199"/>
      <c r="AQ187" s="199"/>
      <c r="AR187" s="199"/>
      <c r="AS187" s="199"/>
      <c r="AT187" s="199"/>
      <c r="AU187" s="199"/>
      <c r="AV187" s="199"/>
      <c r="AW187" s="199"/>
      <c r="AX187" s="199"/>
      <c r="AY187" s="32"/>
      <c r="AZ187" s="32"/>
      <c r="BA187" s="35"/>
      <c r="BB187" s="32"/>
      <c r="BC187" s="32"/>
      <c r="BD187" s="32"/>
      <c r="BE187" s="32"/>
      <c r="BF187" s="32"/>
      <c r="BG187" s="32"/>
      <c r="BH187" s="32"/>
      <c r="BI187" s="32"/>
      <c r="BJ187" s="32"/>
      <c r="BK187" s="32"/>
      <c r="BL187" s="32"/>
      <c r="BM187" s="32"/>
    </row>
    <row r="188" spans="1:65" ht="120" customHeight="1" x14ac:dyDescent="0.25">
      <c r="A188" s="48">
        <v>105</v>
      </c>
      <c r="B188" s="14" t="s">
        <v>1593</v>
      </c>
      <c r="C188" s="41" t="s">
        <v>1594</v>
      </c>
      <c r="D188" s="41"/>
      <c r="E188" s="41" t="s">
        <v>1638</v>
      </c>
      <c r="F188" s="41">
        <v>29616</v>
      </c>
      <c r="G188" s="41" t="s">
        <v>1639</v>
      </c>
      <c r="H188" s="41" t="s">
        <v>1640</v>
      </c>
      <c r="I188" s="41" t="s">
        <v>1641</v>
      </c>
      <c r="J188" s="94">
        <v>212786.11000000002</v>
      </c>
      <c r="K188" s="156" t="s">
        <v>1642</v>
      </c>
      <c r="L188" s="41" t="s">
        <v>1600</v>
      </c>
      <c r="M188" s="41" t="s">
        <v>1601</v>
      </c>
      <c r="N188" s="175" t="s">
        <v>1643</v>
      </c>
      <c r="O188" s="175" t="s">
        <v>1644</v>
      </c>
      <c r="P188" s="41" t="s">
        <v>1645</v>
      </c>
      <c r="Q188" s="156">
        <v>69.303803853624927</v>
      </c>
      <c r="R188" s="156">
        <v>47.240535960503571</v>
      </c>
      <c r="S188" s="156">
        <v>27.31285959454361</v>
      </c>
      <c r="T188" s="156">
        <v>12.152857392149969</v>
      </c>
      <c r="U188" s="16">
        <v>86.706252947197157</v>
      </c>
      <c r="V188" s="418">
        <v>75</v>
      </c>
      <c r="W188" s="312">
        <v>100</v>
      </c>
      <c r="X188" s="206" t="s">
        <v>1605</v>
      </c>
      <c r="Y188" s="14">
        <v>3</v>
      </c>
      <c r="Z188" s="14">
        <v>4</v>
      </c>
      <c r="AA188" s="14">
        <v>1</v>
      </c>
      <c r="AB188" s="41">
        <v>66</v>
      </c>
      <c r="AC188" s="195" t="s">
        <v>596</v>
      </c>
      <c r="AD188" s="61">
        <v>51.28</v>
      </c>
      <c r="AE188" s="116">
        <v>5</v>
      </c>
      <c r="AF188" s="308">
        <v>84</v>
      </c>
      <c r="AG188" s="199" t="s">
        <v>1618</v>
      </c>
      <c r="AH188" s="199" t="s">
        <v>1619</v>
      </c>
      <c r="AI188" s="199">
        <v>0.39372549019607839</v>
      </c>
      <c r="AJ188" s="199" t="s">
        <v>1635</v>
      </c>
      <c r="AK188" s="199" t="s">
        <v>1636</v>
      </c>
      <c r="AL188" s="199">
        <v>0.33747899159663863</v>
      </c>
      <c r="AM188" s="199" t="s">
        <v>1637</v>
      </c>
      <c r="AN188" s="199"/>
      <c r="AO188" s="199">
        <v>0.11249299719887955</v>
      </c>
      <c r="AP188" s="199"/>
      <c r="AQ188" s="199"/>
      <c r="AR188" s="199"/>
      <c r="AS188" s="199"/>
      <c r="AT188" s="199"/>
      <c r="AU188" s="199"/>
      <c r="AV188" s="199"/>
      <c r="AW188" s="199"/>
      <c r="AX188" s="199"/>
      <c r="AY188" s="199"/>
      <c r="AZ188" s="199"/>
      <c r="BA188" s="197"/>
      <c r="BB188" s="32"/>
      <c r="BC188" s="32"/>
      <c r="BD188" s="32"/>
      <c r="BE188" s="32"/>
      <c r="BF188" s="32"/>
      <c r="BG188" s="32"/>
      <c r="BH188" s="32"/>
      <c r="BI188" s="32"/>
      <c r="BJ188" s="32"/>
      <c r="BK188" s="32"/>
      <c r="BL188" s="32"/>
      <c r="BM188" s="32"/>
    </row>
    <row r="189" spans="1:65" ht="120" customHeight="1" x14ac:dyDescent="0.25">
      <c r="A189" s="48">
        <v>105</v>
      </c>
      <c r="B189" s="14" t="s">
        <v>1593</v>
      </c>
      <c r="C189" s="41" t="s">
        <v>1594</v>
      </c>
      <c r="D189" s="41"/>
      <c r="E189" s="41" t="s">
        <v>1595</v>
      </c>
      <c r="F189" s="41">
        <v>54678</v>
      </c>
      <c r="G189" s="41" t="s">
        <v>1646</v>
      </c>
      <c r="H189" s="14" t="s">
        <v>1647</v>
      </c>
      <c r="I189" s="41" t="s">
        <v>1648</v>
      </c>
      <c r="J189" s="94">
        <v>146676.72</v>
      </c>
      <c r="K189" s="41" t="s">
        <v>330</v>
      </c>
      <c r="L189" s="41" t="s">
        <v>1600</v>
      </c>
      <c r="M189" s="41" t="s">
        <v>1601</v>
      </c>
      <c r="N189" s="175" t="s">
        <v>1649</v>
      </c>
      <c r="O189" s="175" t="s">
        <v>1650</v>
      </c>
      <c r="P189" s="41" t="s">
        <v>1651</v>
      </c>
      <c r="Q189" s="156">
        <v>58.836324393370873</v>
      </c>
      <c r="R189" s="156">
        <v>39.462960666385925</v>
      </c>
      <c r="S189" s="156">
        <v>23.736857185208542</v>
      </c>
      <c r="T189" s="156">
        <v>10.28710998362209</v>
      </c>
      <c r="U189" s="16">
        <v>73.486927835216562</v>
      </c>
      <c r="V189" s="418">
        <v>100</v>
      </c>
      <c r="W189" s="311">
        <v>69</v>
      </c>
      <c r="X189" s="206" t="s">
        <v>1605</v>
      </c>
      <c r="Y189" s="14">
        <v>3</v>
      </c>
      <c r="Z189" s="14">
        <v>3</v>
      </c>
      <c r="AA189" s="14">
        <v>5</v>
      </c>
      <c r="AB189" s="41">
        <v>60</v>
      </c>
      <c r="AC189" s="195" t="s">
        <v>1652</v>
      </c>
      <c r="AD189" s="61">
        <v>51.28</v>
      </c>
      <c r="AE189" s="116">
        <v>5</v>
      </c>
      <c r="AF189" s="308">
        <v>100</v>
      </c>
      <c r="AG189" s="199" t="s">
        <v>1653</v>
      </c>
      <c r="AH189" s="199" t="s">
        <v>1654</v>
      </c>
      <c r="AI189" s="199">
        <v>0.45140000000000002</v>
      </c>
      <c r="AJ189" s="199" t="s">
        <v>1618</v>
      </c>
      <c r="AK189" s="199" t="s">
        <v>1619</v>
      </c>
      <c r="AL189" s="199">
        <v>0.38279999999999997</v>
      </c>
      <c r="AM189" s="199" t="s">
        <v>1635</v>
      </c>
      <c r="AN189" s="199" t="s">
        <v>1636</v>
      </c>
      <c r="AO189" s="199">
        <v>0.16</v>
      </c>
      <c r="AP189" s="199"/>
      <c r="AQ189" s="199"/>
      <c r="AR189" s="199"/>
      <c r="AS189" s="199"/>
      <c r="AT189" s="199"/>
      <c r="AU189" s="199"/>
      <c r="AV189" s="199"/>
      <c r="AW189" s="199"/>
      <c r="AX189" s="199"/>
      <c r="AY189" s="199"/>
      <c r="AZ189" s="199"/>
      <c r="BA189" s="197"/>
      <c r="BB189" s="32"/>
      <c r="BC189" s="32"/>
      <c r="BD189" s="32"/>
      <c r="BE189" s="32"/>
      <c r="BF189" s="32"/>
      <c r="BG189" s="32"/>
      <c r="BH189" s="32"/>
      <c r="BI189" s="32"/>
      <c r="BJ189" s="32"/>
      <c r="BK189" s="32"/>
      <c r="BL189" s="32"/>
      <c r="BM189" s="32"/>
    </row>
    <row r="190" spans="1:65" ht="120" customHeight="1" x14ac:dyDescent="0.25">
      <c r="A190" s="48">
        <v>105</v>
      </c>
      <c r="B190" s="14" t="s">
        <v>1593</v>
      </c>
      <c r="C190" s="41" t="s">
        <v>1594</v>
      </c>
      <c r="D190" s="41"/>
      <c r="E190" s="41" t="s">
        <v>1655</v>
      </c>
      <c r="F190" s="41">
        <v>24281</v>
      </c>
      <c r="G190" s="41" t="s">
        <v>1656</v>
      </c>
      <c r="H190" s="41" t="s">
        <v>1657</v>
      </c>
      <c r="I190" s="41" t="s">
        <v>1658</v>
      </c>
      <c r="J190" s="94">
        <v>73509.55</v>
      </c>
      <c r="K190" s="41" t="s">
        <v>109</v>
      </c>
      <c r="L190" s="41" t="s">
        <v>1600</v>
      </c>
      <c r="M190" s="41" t="s">
        <v>1601</v>
      </c>
      <c r="N190" s="41" t="s">
        <v>1659</v>
      </c>
      <c r="O190" s="41" t="s">
        <v>1660</v>
      </c>
      <c r="P190" s="41" t="s">
        <v>1661</v>
      </c>
      <c r="Q190" s="153">
        <v>47.2513460848444</v>
      </c>
      <c r="R190" s="355">
        <v>30.855058313444744</v>
      </c>
      <c r="S190" s="153">
        <v>19.779083921770045</v>
      </c>
      <c r="T190" s="153">
        <v>8.2221770320879912</v>
      </c>
      <c r="U190" s="16">
        <v>58.85631926730278</v>
      </c>
      <c r="V190" s="418">
        <v>74</v>
      </c>
      <c r="W190" s="312">
        <v>100</v>
      </c>
      <c r="X190" s="206" t="s">
        <v>1605</v>
      </c>
      <c r="Y190" s="14">
        <v>4</v>
      </c>
      <c r="Z190" s="14">
        <v>6</v>
      </c>
      <c r="AA190" s="14">
        <v>2</v>
      </c>
      <c r="AB190" s="41" t="s">
        <v>1662</v>
      </c>
      <c r="AC190" s="14">
        <v>96</v>
      </c>
      <c r="AD190" s="61">
        <v>51.28</v>
      </c>
      <c r="AE190" s="116">
        <v>5</v>
      </c>
      <c r="AF190" s="308">
        <v>84</v>
      </c>
      <c r="AG190" s="199" t="s">
        <v>1663</v>
      </c>
      <c r="AH190" s="199" t="s">
        <v>1664</v>
      </c>
      <c r="AI190" s="199">
        <v>0.28123249299719888</v>
      </c>
      <c r="AJ190" s="199" t="s">
        <v>778</v>
      </c>
      <c r="AK190" s="199" t="s">
        <v>1665</v>
      </c>
      <c r="AL190" s="199">
        <v>0.2249859943977591</v>
      </c>
      <c r="AM190" s="199" t="s">
        <v>1666</v>
      </c>
      <c r="AN190" s="199" t="s">
        <v>1667</v>
      </c>
      <c r="AO190" s="199">
        <v>0.16873949579831932</v>
      </c>
      <c r="AP190" s="199"/>
      <c r="AQ190" s="199" t="s">
        <v>1668</v>
      </c>
      <c r="AR190" s="199">
        <v>2.8123249299719887E-2</v>
      </c>
      <c r="AS190" s="199" t="s">
        <v>1610</v>
      </c>
      <c r="AT190" s="199"/>
      <c r="AU190" s="199">
        <v>0.14061624649859944</v>
      </c>
      <c r="AV190" s="199"/>
      <c r="AW190" s="199"/>
      <c r="AX190" s="199"/>
      <c r="AY190" s="199"/>
      <c r="AZ190" s="199"/>
      <c r="BA190" s="197"/>
      <c r="BB190" s="32"/>
      <c r="BC190" s="32"/>
      <c r="BD190" s="32"/>
      <c r="BE190" s="32"/>
      <c r="BF190" s="32"/>
      <c r="BG190" s="32"/>
      <c r="BH190" s="32"/>
      <c r="BI190" s="32"/>
      <c r="BJ190" s="32"/>
      <c r="BK190" s="32"/>
      <c r="BL190" s="32"/>
      <c r="BM190" s="32"/>
    </row>
    <row r="191" spans="1:65" ht="120" customHeight="1" x14ac:dyDescent="0.25">
      <c r="A191" s="48">
        <v>105</v>
      </c>
      <c r="B191" s="14" t="s">
        <v>1593</v>
      </c>
      <c r="C191" s="41" t="s">
        <v>1594</v>
      </c>
      <c r="D191" s="41"/>
      <c r="E191" s="41" t="s">
        <v>1655</v>
      </c>
      <c r="F191" s="41">
        <v>24281</v>
      </c>
      <c r="G191" s="41" t="s">
        <v>1669</v>
      </c>
      <c r="H191" s="41" t="s">
        <v>1670</v>
      </c>
      <c r="I191" s="41" t="s">
        <v>1671</v>
      </c>
      <c r="J191" s="94">
        <v>53910</v>
      </c>
      <c r="K191" s="41" t="s">
        <v>1642</v>
      </c>
      <c r="L191" s="41" t="s">
        <v>1600</v>
      </c>
      <c r="M191" s="41" t="s">
        <v>1601</v>
      </c>
      <c r="N191" s="41" t="s">
        <v>1659</v>
      </c>
      <c r="O191" s="41" t="s">
        <v>1660</v>
      </c>
      <c r="P191" s="41" t="s">
        <v>1672</v>
      </c>
      <c r="Q191" s="153">
        <v>44.148036750796351</v>
      </c>
      <c r="R191" s="355">
        <v>28.549228901680038</v>
      </c>
      <c r="S191" s="153">
        <v>18.718901124411257</v>
      </c>
      <c r="T191" s="153">
        <v>7.6690360997512599</v>
      </c>
      <c r="U191" s="16">
        <v>54.937166125842559</v>
      </c>
      <c r="V191" s="418">
        <v>75</v>
      </c>
      <c r="W191" s="312">
        <v>100</v>
      </c>
      <c r="X191" s="206" t="s">
        <v>1605</v>
      </c>
      <c r="Y191" s="14">
        <v>4</v>
      </c>
      <c r="Z191" s="14">
        <v>6</v>
      </c>
      <c r="AA191" s="14">
        <v>2</v>
      </c>
      <c r="AB191" s="41" t="s">
        <v>1662</v>
      </c>
      <c r="AC191" s="195" t="s">
        <v>596</v>
      </c>
      <c r="AD191" s="61">
        <v>51.28</v>
      </c>
      <c r="AE191" s="116">
        <v>5</v>
      </c>
      <c r="AF191" s="308">
        <v>87</v>
      </c>
      <c r="AG191" s="199" t="s">
        <v>1618</v>
      </c>
      <c r="AH191" s="199" t="s">
        <v>1619</v>
      </c>
      <c r="AI191" s="199">
        <v>0.42184873949579826</v>
      </c>
      <c r="AJ191" s="199" t="s">
        <v>1635</v>
      </c>
      <c r="AK191" s="199" t="s">
        <v>1636</v>
      </c>
      <c r="AL191" s="199">
        <v>0.16873949579831932</v>
      </c>
      <c r="AM191" s="199" t="s">
        <v>1653</v>
      </c>
      <c r="AN191" s="199" t="s">
        <v>1654</v>
      </c>
      <c r="AO191" s="199">
        <v>0.11249299719887955</v>
      </c>
      <c r="AP191" s="199" t="s">
        <v>1673</v>
      </c>
      <c r="AQ191" s="199" t="s">
        <v>1673</v>
      </c>
      <c r="AR191" s="199">
        <v>8.4369747899159658E-2</v>
      </c>
      <c r="AS191" s="199" t="s">
        <v>1610</v>
      </c>
      <c r="AT191" s="199"/>
      <c r="AU191" s="199">
        <v>8.4369747899159658E-2</v>
      </c>
      <c r="AV191" s="199"/>
      <c r="AW191" s="199"/>
      <c r="AX191" s="199"/>
      <c r="AY191" s="199"/>
      <c r="AZ191" s="199"/>
      <c r="BA191" s="197"/>
      <c r="BB191" s="32"/>
      <c r="BC191" s="32"/>
      <c r="BD191" s="32"/>
      <c r="BE191" s="32"/>
      <c r="BF191" s="32"/>
      <c r="BG191" s="32"/>
      <c r="BH191" s="32"/>
      <c r="BI191" s="32"/>
      <c r="BJ191" s="32"/>
      <c r="BK191" s="32"/>
      <c r="BL191" s="32"/>
      <c r="BM191" s="32"/>
    </row>
    <row r="192" spans="1:65" ht="120" customHeight="1" x14ac:dyDescent="0.25">
      <c r="A192" s="48">
        <v>105</v>
      </c>
      <c r="B192" s="14" t="s">
        <v>1593</v>
      </c>
      <c r="C192" s="41" t="s">
        <v>1594</v>
      </c>
      <c r="D192" s="41"/>
      <c r="E192" s="41" t="s">
        <v>1674</v>
      </c>
      <c r="F192" s="41">
        <v>29635</v>
      </c>
      <c r="G192" s="41" t="s">
        <v>1675</v>
      </c>
      <c r="H192" s="14" t="s">
        <v>1676</v>
      </c>
      <c r="I192" s="41" t="s">
        <v>1677</v>
      </c>
      <c r="J192" s="15">
        <v>146196.38</v>
      </c>
      <c r="K192" s="41" t="s">
        <v>312</v>
      </c>
      <c r="L192" s="41" t="s">
        <v>1600</v>
      </c>
      <c r="M192" s="41" t="s">
        <v>1601</v>
      </c>
      <c r="N192" s="41" t="s">
        <v>1678</v>
      </c>
      <c r="O192" s="41" t="s">
        <v>1679</v>
      </c>
      <c r="P192" s="41" t="s">
        <v>1680</v>
      </c>
      <c r="Q192" s="153">
        <v>58.760269402030936</v>
      </c>
      <c r="R192" s="355">
        <v>39.406450078150634</v>
      </c>
      <c r="S192" s="153">
        <v>23.710874537398606</v>
      </c>
      <c r="T192" s="153">
        <v>10.273553768533549</v>
      </c>
      <c r="U192" s="16">
        <v>73.390878384082782</v>
      </c>
      <c r="V192" s="418">
        <v>93</v>
      </c>
      <c r="W192" s="311">
        <v>88</v>
      </c>
      <c r="X192" s="206" t="s">
        <v>1605</v>
      </c>
      <c r="Y192" s="14">
        <v>4</v>
      </c>
      <c r="Z192" s="14">
        <v>6</v>
      </c>
      <c r="AA192" s="14">
        <v>2</v>
      </c>
      <c r="AB192" s="41" t="s">
        <v>1662</v>
      </c>
      <c r="AC192" s="14">
        <v>139</v>
      </c>
      <c r="AD192" s="61">
        <v>51.28</v>
      </c>
      <c r="AE192" s="116">
        <v>5</v>
      </c>
      <c r="AF192" s="308">
        <v>100</v>
      </c>
      <c r="AG192" s="199" t="s">
        <v>1681</v>
      </c>
      <c r="AH192" s="199" t="s">
        <v>1682</v>
      </c>
      <c r="AI192" s="199">
        <v>0.2249859943977591</v>
      </c>
      <c r="AJ192" s="199" t="s">
        <v>1683</v>
      </c>
      <c r="AK192" s="199" t="s">
        <v>1684</v>
      </c>
      <c r="AL192" s="199">
        <v>0.19686274509803919</v>
      </c>
      <c r="AM192" s="199" t="s">
        <v>1666</v>
      </c>
      <c r="AN192" s="199" t="s">
        <v>1667</v>
      </c>
      <c r="AO192" s="199">
        <v>0.11249299719887955</v>
      </c>
      <c r="AP192" s="199" t="s">
        <v>1618</v>
      </c>
      <c r="AQ192" s="199" t="s">
        <v>1619</v>
      </c>
      <c r="AR192" s="199">
        <v>0.11249299719887955</v>
      </c>
      <c r="AS192" s="199" t="s">
        <v>1673</v>
      </c>
      <c r="AT192" s="199"/>
      <c r="AU192" s="199">
        <v>8.4369747899159658E-2</v>
      </c>
      <c r="AV192" s="199" t="s">
        <v>1685</v>
      </c>
      <c r="AW192" s="199" t="s">
        <v>1686</v>
      </c>
      <c r="AX192" s="199">
        <v>5.6246498599439775E-2</v>
      </c>
      <c r="AY192" s="199" t="s">
        <v>1610</v>
      </c>
      <c r="AZ192" s="199"/>
      <c r="BA192" s="197">
        <v>5.6246498599439775E-2</v>
      </c>
      <c r="BB192" s="32"/>
      <c r="BC192" s="32"/>
      <c r="BD192" s="32"/>
      <c r="BE192" s="32"/>
      <c r="BF192" s="32"/>
      <c r="BG192" s="32"/>
      <c r="BH192" s="32"/>
      <c r="BI192" s="32"/>
      <c r="BJ192" s="32"/>
      <c r="BK192" s="32"/>
      <c r="BL192" s="32"/>
      <c r="BM192" s="32"/>
    </row>
    <row r="193" spans="1:65" ht="120" customHeight="1" x14ac:dyDescent="0.25">
      <c r="A193" s="48">
        <v>105</v>
      </c>
      <c r="B193" s="14" t="s">
        <v>1593</v>
      </c>
      <c r="C193" s="41" t="s">
        <v>1594</v>
      </c>
      <c r="D193" s="41"/>
      <c r="E193" s="41" t="s">
        <v>1655</v>
      </c>
      <c r="F193" s="41">
        <v>24281</v>
      </c>
      <c r="G193" s="41" t="s">
        <v>1687</v>
      </c>
      <c r="H193" s="41" t="s">
        <v>1688</v>
      </c>
      <c r="I193" s="41" t="s">
        <v>1689</v>
      </c>
      <c r="J193" s="94">
        <v>55524.42</v>
      </c>
      <c r="K193" s="41" t="s">
        <v>1690</v>
      </c>
      <c r="L193" s="200" t="s">
        <v>1600</v>
      </c>
      <c r="M193" s="200" t="s">
        <v>1601</v>
      </c>
      <c r="N193" s="41" t="s">
        <v>1659</v>
      </c>
      <c r="O193" s="41" t="s">
        <v>1660</v>
      </c>
      <c r="P193" s="41" t="s">
        <v>1691</v>
      </c>
      <c r="Q193" s="153">
        <v>44.403657142849937</v>
      </c>
      <c r="R193" s="355">
        <v>28.739160666385921</v>
      </c>
      <c r="S193" s="153">
        <v>18.806228655487836</v>
      </c>
      <c r="T193" s="153">
        <v>7.7145984613352283</v>
      </c>
      <c r="U193" s="16">
        <v>55.259987783208985</v>
      </c>
      <c r="V193" s="418">
        <v>70</v>
      </c>
      <c r="W193" s="312">
        <v>100</v>
      </c>
      <c r="X193" s="206" t="s">
        <v>1605</v>
      </c>
      <c r="Y193" s="14">
        <v>4</v>
      </c>
      <c r="Z193" s="14">
        <v>6</v>
      </c>
      <c r="AA193" s="14">
        <v>2</v>
      </c>
      <c r="AB193" s="41" t="s">
        <v>1662</v>
      </c>
      <c r="AC193" s="195" t="s">
        <v>596</v>
      </c>
      <c r="AD193" s="61">
        <v>51.28</v>
      </c>
      <c r="AE193" s="116">
        <v>5</v>
      </c>
      <c r="AF193" s="308">
        <v>90</v>
      </c>
      <c r="AG193" s="199" t="s">
        <v>1618</v>
      </c>
      <c r="AH193" s="199" t="s">
        <v>1619</v>
      </c>
      <c r="AI193" s="199">
        <v>0.28123249299719888</v>
      </c>
      <c r="AJ193" s="199" t="s">
        <v>1692</v>
      </c>
      <c r="AK193" s="199" t="s">
        <v>1693</v>
      </c>
      <c r="AL193" s="199">
        <v>0.2249859943977591</v>
      </c>
      <c r="AM193" s="199" t="s">
        <v>1681</v>
      </c>
      <c r="AN193" s="199" t="s">
        <v>1682</v>
      </c>
      <c r="AO193" s="199">
        <v>0.11249299719887955</v>
      </c>
      <c r="AP193" s="199" t="s">
        <v>1610</v>
      </c>
      <c r="AQ193" s="199"/>
      <c r="AR193" s="199">
        <v>0.28123249299719888</v>
      </c>
      <c r="AS193" s="199"/>
      <c r="AT193" s="199"/>
      <c r="AU193" s="199"/>
      <c r="AV193" s="199"/>
      <c r="AW193" s="199"/>
      <c r="AX193" s="199"/>
      <c r="AY193" s="199"/>
      <c r="AZ193" s="199"/>
      <c r="BA193" s="197"/>
      <c r="BB193" s="32"/>
      <c r="BC193" s="32"/>
      <c r="BD193" s="32"/>
      <c r="BE193" s="32"/>
      <c r="BF193" s="32"/>
      <c r="BG193" s="32"/>
      <c r="BH193" s="32"/>
      <c r="BI193" s="32"/>
      <c r="BJ193" s="32"/>
      <c r="BK193" s="32"/>
      <c r="BL193" s="32"/>
      <c r="BM193" s="32"/>
    </row>
    <row r="194" spans="1:65" ht="120" customHeight="1" x14ac:dyDescent="0.25">
      <c r="A194" s="48">
        <v>105</v>
      </c>
      <c r="B194" s="14" t="s">
        <v>1593</v>
      </c>
      <c r="C194" s="41" t="s">
        <v>1594</v>
      </c>
      <c r="D194" s="41"/>
      <c r="E194" s="41" t="s">
        <v>1655</v>
      </c>
      <c r="F194" s="41">
        <v>24281</v>
      </c>
      <c r="G194" s="41" t="s">
        <v>1694</v>
      </c>
      <c r="H194" s="41" t="s">
        <v>1695</v>
      </c>
      <c r="I194" s="41" t="s">
        <v>1696</v>
      </c>
      <c r="J194" s="94">
        <v>138712.79999999999</v>
      </c>
      <c r="K194" s="41" t="s">
        <v>244</v>
      </c>
      <c r="L194" s="202" t="s">
        <v>1600</v>
      </c>
      <c r="M194" s="202" t="s">
        <v>1601</v>
      </c>
      <c r="N194" s="175" t="s">
        <v>1697</v>
      </c>
      <c r="O194" s="175" t="s">
        <v>1698</v>
      </c>
      <c r="P194" s="41" t="s">
        <v>1699</v>
      </c>
      <c r="Q194" s="153">
        <v>57.575351193903941</v>
      </c>
      <c r="R194" s="355">
        <v>38.526028901680036</v>
      </c>
      <c r="S194" s="153">
        <v>23.306071224125681</v>
      </c>
      <c r="T194" s="153">
        <v>10.062351245087013</v>
      </c>
      <c r="U194" s="16">
        <v>71.894451370892725</v>
      </c>
      <c r="V194" s="418">
        <v>72</v>
      </c>
      <c r="W194" s="312">
        <v>100</v>
      </c>
      <c r="X194" s="206" t="s">
        <v>1605</v>
      </c>
      <c r="Y194" s="14">
        <v>4</v>
      </c>
      <c r="Z194" s="14">
        <v>6</v>
      </c>
      <c r="AA194" s="14">
        <v>2</v>
      </c>
      <c r="AB194" s="41" t="s">
        <v>1662</v>
      </c>
      <c r="AC194" s="14">
        <v>17</v>
      </c>
      <c r="AD194" s="61">
        <v>51.28</v>
      </c>
      <c r="AE194" s="116">
        <v>5</v>
      </c>
      <c r="AF194" s="308">
        <v>70</v>
      </c>
      <c r="AG194" s="199" t="s">
        <v>1700</v>
      </c>
      <c r="AH194" s="199" t="s">
        <v>1701</v>
      </c>
      <c r="AI194" s="199">
        <v>0.39372549019607839</v>
      </c>
      <c r="AJ194" s="199" t="s">
        <v>1610</v>
      </c>
      <c r="AK194" s="199"/>
      <c r="AL194" s="199">
        <v>0.30935574229691876</v>
      </c>
      <c r="AM194" s="199"/>
      <c r="AN194" s="199"/>
      <c r="AO194" s="199"/>
      <c r="AP194" s="199"/>
      <c r="AQ194" s="199"/>
      <c r="AR194" s="199"/>
      <c r="AS194" s="199"/>
      <c r="AT194" s="199"/>
      <c r="AU194" s="199"/>
      <c r="AV194" s="199"/>
      <c r="AW194" s="199"/>
      <c r="AX194" s="199"/>
      <c r="AY194" s="199"/>
      <c r="AZ194" s="199"/>
      <c r="BA194" s="197"/>
      <c r="BB194" s="32"/>
      <c r="BC194" s="32"/>
      <c r="BD194" s="32"/>
      <c r="BE194" s="32"/>
      <c r="BF194" s="32"/>
      <c r="BG194" s="32"/>
      <c r="BH194" s="32"/>
      <c r="BI194" s="32"/>
      <c r="BJ194" s="32"/>
      <c r="BK194" s="32"/>
      <c r="BL194" s="32"/>
      <c r="BM194" s="32"/>
    </row>
    <row r="195" spans="1:65" ht="120" customHeight="1" x14ac:dyDescent="0.25">
      <c r="A195" s="48">
        <v>105</v>
      </c>
      <c r="B195" s="14" t="s">
        <v>1593</v>
      </c>
      <c r="C195" s="41" t="s">
        <v>1594</v>
      </c>
      <c r="D195" s="41"/>
      <c r="E195" s="41" t="s">
        <v>1655</v>
      </c>
      <c r="F195" s="41">
        <v>24281</v>
      </c>
      <c r="G195" s="175" t="s">
        <v>1702</v>
      </c>
      <c r="H195" s="41">
        <v>2024</v>
      </c>
      <c r="I195" s="41" t="s">
        <v>1703</v>
      </c>
      <c r="J195" s="290">
        <v>141053.84</v>
      </c>
      <c r="K195" s="175" t="s">
        <v>1642</v>
      </c>
      <c r="L195" s="202" t="s">
        <v>1600</v>
      </c>
      <c r="M195" s="202" t="s">
        <v>1601</v>
      </c>
      <c r="N195" s="175" t="s">
        <v>1697</v>
      </c>
      <c r="O195" s="175" t="s">
        <v>1698</v>
      </c>
      <c r="P195" s="41" t="s">
        <v>1704</v>
      </c>
      <c r="Q195" s="153">
        <v>57.575351193903941</v>
      </c>
      <c r="R195" s="355">
        <v>38.526028901680036</v>
      </c>
      <c r="S195" s="153">
        <v>23.306071224125681</v>
      </c>
      <c r="T195" s="153">
        <v>10.062351245087013</v>
      </c>
      <c r="U195" s="16">
        <v>71.894451370892725</v>
      </c>
      <c r="V195" s="418">
        <v>73</v>
      </c>
      <c r="W195" s="311">
        <v>23</v>
      </c>
      <c r="X195" s="206" t="s">
        <v>1605</v>
      </c>
      <c r="Y195" s="14">
        <v>4</v>
      </c>
      <c r="Z195" s="14">
        <v>6</v>
      </c>
      <c r="AA195" s="14">
        <v>2</v>
      </c>
      <c r="AB195" s="41" t="s">
        <v>1662</v>
      </c>
      <c r="AC195" s="195" t="s">
        <v>596</v>
      </c>
      <c r="AD195" s="61">
        <v>51.28</v>
      </c>
      <c r="AE195" s="116">
        <v>5</v>
      </c>
      <c r="AF195" s="308">
        <v>76</v>
      </c>
      <c r="AG195" s="199" t="s">
        <v>1705</v>
      </c>
      <c r="AH195" s="199" t="s">
        <v>1706</v>
      </c>
      <c r="AI195" s="199">
        <v>0.25310924369747895</v>
      </c>
      <c r="AJ195" s="199" t="s">
        <v>1707</v>
      </c>
      <c r="AK195" s="199" t="s">
        <v>1708</v>
      </c>
      <c r="AL195" s="199">
        <v>8.4369747899159658E-2</v>
      </c>
      <c r="AM195" s="199" t="s">
        <v>1618</v>
      </c>
      <c r="AN195" s="199" t="s">
        <v>1619</v>
      </c>
      <c r="AO195" s="199">
        <v>5.6246498599439775E-2</v>
      </c>
      <c r="AP195" s="199" t="s">
        <v>1610</v>
      </c>
      <c r="AQ195" s="199"/>
      <c r="AR195" s="199">
        <v>0.36560224089635851</v>
      </c>
      <c r="AS195" s="199"/>
      <c r="AT195" s="199"/>
      <c r="AU195" s="199"/>
      <c r="AV195" s="199"/>
      <c r="AW195" s="199"/>
      <c r="AX195" s="199"/>
      <c r="AY195" s="199"/>
      <c r="AZ195" s="199"/>
      <c r="BA195" s="197"/>
      <c r="BB195" s="32"/>
      <c r="BC195" s="32"/>
      <c r="BD195" s="32"/>
      <c r="BE195" s="32"/>
      <c r="BF195" s="32"/>
      <c r="BG195" s="32"/>
      <c r="BH195" s="32"/>
      <c r="BI195" s="32"/>
      <c r="BJ195" s="32"/>
      <c r="BK195" s="32"/>
      <c r="BL195" s="32"/>
      <c r="BM195" s="32"/>
    </row>
    <row r="196" spans="1:65" ht="120" customHeight="1" x14ac:dyDescent="0.25">
      <c r="A196" s="48">
        <v>105</v>
      </c>
      <c r="B196" s="14" t="s">
        <v>1593</v>
      </c>
      <c r="C196" s="41" t="s">
        <v>1594</v>
      </c>
      <c r="D196" s="41"/>
      <c r="E196" s="41" t="s">
        <v>1655</v>
      </c>
      <c r="F196" s="41">
        <v>24281</v>
      </c>
      <c r="G196" s="41" t="s">
        <v>1709</v>
      </c>
      <c r="H196" s="41" t="s">
        <v>1710</v>
      </c>
      <c r="I196" s="41" t="s">
        <v>1711</v>
      </c>
      <c r="J196" s="94">
        <v>244687.82</v>
      </c>
      <c r="K196" s="41" t="s">
        <v>306</v>
      </c>
      <c r="L196" s="202" t="s">
        <v>1600</v>
      </c>
      <c r="M196" s="202" t="s">
        <v>1601</v>
      </c>
      <c r="N196" s="175" t="s">
        <v>1697</v>
      </c>
      <c r="O196" s="175" t="s">
        <v>1698</v>
      </c>
      <c r="P196" s="41" t="s">
        <v>1712</v>
      </c>
      <c r="Q196" s="153">
        <v>74.354984845795343</v>
      </c>
      <c r="R196" s="355">
        <v>50.993678313444747</v>
      </c>
      <c r="S196" s="153">
        <v>29.038493302885328</v>
      </c>
      <c r="T196" s="153">
        <v>13.053191410662437</v>
      </c>
      <c r="U196" s="16">
        <v>93.085363026992511</v>
      </c>
      <c r="V196" s="418">
        <v>67</v>
      </c>
      <c r="W196" s="311">
        <v>99</v>
      </c>
      <c r="X196" s="206" t="s">
        <v>1605</v>
      </c>
      <c r="Y196" s="14">
        <v>4</v>
      </c>
      <c r="Z196" s="14">
        <v>6</v>
      </c>
      <c r="AA196" s="14">
        <v>2</v>
      </c>
      <c r="AB196" s="41" t="s">
        <v>1662</v>
      </c>
      <c r="AC196" s="14">
        <v>159</v>
      </c>
      <c r="AD196" s="61">
        <v>51.28</v>
      </c>
      <c r="AE196" s="116">
        <v>5</v>
      </c>
      <c r="AF196" s="308">
        <v>76</v>
      </c>
      <c r="AG196" s="199" t="s">
        <v>1700</v>
      </c>
      <c r="AH196" s="199" t="s">
        <v>1701</v>
      </c>
      <c r="AI196" s="199">
        <v>0.7593277310924369</v>
      </c>
      <c r="AJ196" s="199"/>
      <c r="AK196" s="199"/>
      <c r="AL196" s="199"/>
      <c r="AM196" s="199"/>
      <c r="AN196" s="199"/>
      <c r="AO196" s="199"/>
      <c r="AP196" s="199"/>
      <c r="AQ196" s="199"/>
      <c r="AR196" s="199"/>
      <c r="AS196" s="199"/>
      <c r="AT196" s="199"/>
      <c r="AU196" s="199"/>
      <c r="AV196" s="199"/>
      <c r="AW196" s="199"/>
      <c r="AX196" s="199"/>
      <c r="AY196" s="199"/>
      <c r="AZ196" s="199"/>
      <c r="BA196" s="197"/>
      <c r="BB196" s="32"/>
      <c r="BC196" s="32"/>
      <c r="BD196" s="32"/>
      <c r="BE196" s="32"/>
      <c r="BF196" s="32"/>
      <c r="BG196" s="32"/>
      <c r="BH196" s="32"/>
      <c r="BI196" s="32"/>
      <c r="BJ196" s="32"/>
      <c r="BK196" s="32"/>
      <c r="BL196" s="32"/>
      <c r="BM196" s="32"/>
    </row>
    <row r="197" spans="1:65" ht="120" customHeight="1" x14ac:dyDescent="0.25">
      <c r="A197" s="48">
        <v>105</v>
      </c>
      <c r="B197" s="14" t="s">
        <v>1593</v>
      </c>
      <c r="C197" s="175" t="s">
        <v>1594</v>
      </c>
      <c r="D197" s="175"/>
      <c r="E197" s="41" t="s">
        <v>1655</v>
      </c>
      <c r="F197" s="175">
        <v>24281</v>
      </c>
      <c r="G197" s="41" t="s">
        <v>1713</v>
      </c>
      <c r="H197" s="41" t="s">
        <v>1714</v>
      </c>
      <c r="I197" s="41" t="s">
        <v>1715</v>
      </c>
      <c r="J197" s="94">
        <v>78400.239999999991</v>
      </c>
      <c r="K197" s="156" t="s">
        <v>1716</v>
      </c>
      <c r="L197" s="41" t="s">
        <v>1600</v>
      </c>
      <c r="M197" s="41" t="s">
        <v>1601</v>
      </c>
      <c r="N197" s="175" t="s">
        <v>1717</v>
      </c>
      <c r="O197" s="175" t="s">
        <v>1718</v>
      </c>
      <c r="P197" s="41" t="s">
        <v>1719</v>
      </c>
      <c r="Q197" s="153">
        <v>48.025717125349686</v>
      </c>
      <c r="R197" s="355">
        <v>31.430433607562392</v>
      </c>
      <c r="S197" s="153">
        <v>20.043632108091398</v>
      </c>
      <c r="T197" s="153">
        <v>8.3602026921857959</v>
      </c>
      <c r="U197" s="16">
        <v>59.834268407839588</v>
      </c>
      <c r="V197" s="418">
        <v>79</v>
      </c>
      <c r="W197" s="312">
        <v>100</v>
      </c>
      <c r="X197" s="206" t="s">
        <v>1605</v>
      </c>
      <c r="Y197" s="14" t="s">
        <v>1720</v>
      </c>
      <c r="Z197" s="14" t="s">
        <v>1720</v>
      </c>
      <c r="AA197" s="14" t="s">
        <v>1720</v>
      </c>
      <c r="AB197" s="41" t="s">
        <v>1662</v>
      </c>
      <c r="AC197" s="14">
        <v>188</v>
      </c>
      <c r="AD197" s="61">
        <v>51.28</v>
      </c>
      <c r="AE197" s="116">
        <v>5</v>
      </c>
      <c r="AF197" s="315">
        <v>90</v>
      </c>
      <c r="AG197" s="199" t="s">
        <v>1618</v>
      </c>
      <c r="AH197" s="32" t="s">
        <v>1619</v>
      </c>
      <c r="AI197" s="199">
        <v>0.61871148459383751</v>
      </c>
      <c r="AJ197" s="199" t="s">
        <v>1635</v>
      </c>
      <c r="AK197" s="32" t="s">
        <v>1636</v>
      </c>
      <c r="AL197" s="199">
        <v>0.2249859943977591</v>
      </c>
      <c r="AM197" s="199" t="s">
        <v>1721</v>
      </c>
      <c r="AN197" s="32" t="s">
        <v>1722</v>
      </c>
      <c r="AO197" s="199">
        <v>5.6246498599439775E-2</v>
      </c>
      <c r="AP197" s="199"/>
      <c r="AQ197" s="32"/>
      <c r="AR197" s="32"/>
      <c r="AS197" s="199"/>
      <c r="AT197" s="32"/>
      <c r="AU197" s="32"/>
      <c r="AV197" s="199"/>
      <c r="AW197" s="32"/>
      <c r="AX197" s="32"/>
      <c r="AY197" s="199"/>
      <c r="AZ197" s="32"/>
      <c r="BA197" s="35"/>
      <c r="BB197" s="32"/>
      <c r="BC197" s="32"/>
      <c r="BD197" s="32"/>
      <c r="BE197" s="32"/>
      <c r="BF197" s="32"/>
      <c r="BG197" s="32"/>
      <c r="BH197" s="32"/>
      <c r="BI197" s="32"/>
      <c r="BJ197" s="32"/>
      <c r="BK197" s="32"/>
      <c r="BL197" s="32"/>
      <c r="BM197" s="32"/>
    </row>
    <row r="198" spans="1:65" ht="120" customHeight="1" x14ac:dyDescent="0.25">
      <c r="A198" s="48">
        <v>105</v>
      </c>
      <c r="B198" s="14" t="s">
        <v>1593</v>
      </c>
      <c r="C198" s="41" t="s">
        <v>1594</v>
      </c>
      <c r="D198" s="41"/>
      <c r="E198" s="203" t="s">
        <v>1723</v>
      </c>
      <c r="F198" s="200">
        <v>28043</v>
      </c>
      <c r="G198" s="200" t="s">
        <v>1724</v>
      </c>
      <c r="H198" s="200" t="s">
        <v>1725</v>
      </c>
      <c r="I198" s="200" t="s">
        <v>1726</v>
      </c>
      <c r="J198" s="94">
        <v>168757.7</v>
      </c>
      <c r="K198" s="41" t="s">
        <v>306</v>
      </c>
      <c r="L198" s="202" t="s">
        <v>1600</v>
      </c>
      <c r="M198" s="202" t="s">
        <v>1601</v>
      </c>
      <c r="N198" s="203" t="s">
        <v>1727</v>
      </c>
      <c r="O198" s="203" t="s">
        <v>1728</v>
      </c>
      <c r="P198" s="200" t="s">
        <v>1729</v>
      </c>
      <c r="Q198" s="153">
        <v>62.332532792998826</v>
      </c>
      <c r="R198" s="355">
        <v>42.060723019327099</v>
      </c>
      <c r="S198" s="153">
        <v>24.931265992799709</v>
      </c>
      <c r="T198" s="153">
        <v>10.910282141355749</v>
      </c>
      <c r="U198" s="16">
        <v>77.902271153482559</v>
      </c>
      <c r="V198" s="418">
        <v>75</v>
      </c>
      <c r="W198" s="311">
        <v>100</v>
      </c>
      <c r="X198" s="206" t="s">
        <v>1605</v>
      </c>
      <c r="Y198" s="14">
        <v>2</v>
      </c>
      <c r="Z198" s="14">
        <v>1</v>
      </c>
      <c r="AA198" s="14">
        <v>1</v>
      </c>
      <c r="AB198" s="41">
        <v>60</v>
      </c>
      <c r="AC198" s="14">
        <v>24</v>
      </c>
      <c r="AD198" s="61">
        <v>51.28</v>
      </c>
      <c r="AE198" s="116">
        <v>5</v>
      </c>
      <c r="AF198" s="308">
        <v>84</v>
      </c>
      <c r="AG198" s="199" t="s">
        <v>1730</v>
      </c>
      <c r="AH198" s="199" t="s">
        <v>1731</v>
      </c>
      <c r="AI198" s="199">
        <v>0.61871148459383751</v>
      </c>
      <c r="AJ198" s="199" t="s">
        <v>1732</v>
      </c>
      <c r="AK198" s="199" t="s">
        <v>1733</v>
      </c>
      <c r="AL198" s="199">
        <v>0.16873949579831932</v>
      </c>
      <c r="AM198" s="199" t="s">
        <v>1625</v>
      </c>
      <c r="AN198" s="199"/>
      <c r="AO198" s="199">
        <v>5.6246498599439775E-2</v>
      </c>
      <c r="AP198" s="199"/>
      <c r="AQ198" s="199"/>
      <c r="AR198" s="199"/>
      <c r="AS198" s="199"/>
      <c r="AT198" s="199"/>
      <c r="AU198" s="199"/>
      <c r="AV198" s="199"/>
      <c r="AW198" s="199"/>
      <c r="AX198" s="199"/>
      <c r="AY198" s="199"/>
      <c r="AZ198" s="199"/>
      <c r="BA198" s="197"/>
      <c r="BB198" s="32"/>
      <c r="BC198" s="32"/>
      <c r="BD198" s="32"/>
      <c r="BE198" s="32"/>
      <c r="BF198" s="32"/>
      <c r="BG198" s="32"/>
      <c r="BH198" s="32"/>
      <c r="BI198" s="32"/>
      <c r="BJ198" s="32"/>
      <c r="BK198" s="32"/>
      <c r="BL198" s="32"/>
      <c r="BM198" s="32"/>
    </row>
    <row r="199" spans="1:65" ht="120" customHeight="1" x14ac:dyDescent="0.25">
      <c r="A199" s="48">
        <v>105</v>
      </c>
      <c r="B199" s="14" t="s">
        <v>1593</v>
      </c>
      <c r="C199" s="203" t="s">
        <v>1594</v>
      </c>
      <c r="D199" s="41"/>
      <c r="E199" s="203" t="s">
        <v>1734</v>
      </c>
      <c r="F199" s="200">
        <v>54306</v>
      </c>
      <c r="G199" s="200" t="s">
        <v>1735</v>
      </c>
      <c r="H199" s="14" t="s">
        <v>1736</v>
      </c>
      <c r="I199" s="200" t="s">
        <v>1737</v>
      </c>
      <c r="J199" s="379">
        <v>634876.24</v>
      </c>
      <c r="K199" s="14" t="s">
        <v>1738</v>
      </c>
      <c r="L199" s="41" t="s">
        <v>1739</v>
      </c>
      <c r="M199" s="41" t="s">
        <v>1740</v>
      </c>
      <c r="N199" s="41" t="s">
        <v>1741</v>
      </c>
      <c r="O199" s="201" t="s">
        <v>1742</v>
      </c>
      <c r="P199" s="200" t="s">
        <v>1743</v>
      </c>
      <c r="Q199" s="294">
        <v>136.13575868108535</v>
      </c>
      <c r="R199" s="294">
        <v>96.898198313444738</v>
      </c>
      <c r="S199" s="294">
        <v>50.144643730451556</v>
      </c>
      <c r="T199" s="294">
        <v>24.065137420943092</v>
      </c>
      <c r="U199" s="294">
        <v>171.10797946483939</v>
      </c>
      <c r="V199" s="418">
        <v>75</v>
      </c>
      <c r="W199" s="311">
        <v>50</v>
      </c>
      <c r="X199" s="206" t="s">
        <v>1605</v>
      </c>
      <c r="Y199" s="14">
        <v>2</v>
      </c>
      <c r="Z199" s="14">
        <v>1</v>
      </c>
      <c r="AA199" s="14" t="s">
        <v>1720</v>
      </c>
      <c r="AB199" s="41">
        <v>60</v>
      </c>
      <c r="AC199" s="204" t="s">
        <v>596</v>
      </c>
      <c r="AD199" s="61">
        <v>51.28</v>
      </c>
      <c r="AE199" s="116">
        <v>5</v>
      </c>
      <c r="AF199" s="315">
        <v>79</v>
      </c>
      <c r="AG199" s="199" t="s">
        <v>1635</v>
      </c>
      <c r="AH199" s="199" t="s">
        <v>1636</v>
      </c>
      <c r="AI199" s="199">
        <v>0.78745098039215677</v>
      </c>
      <c r="AJ199" s="199"/>
      <c r="AK199" s="199"/>
      <c r="AL199" s="199"/>
      <c r="AM199" s="199"/>
      <c r="AN199" s="199"/>
      <c r="AO199" s="199"/>
      <c r="AP199" s="199"/>
      <c r="AQ199" s="199"/>
      <c r="AR199" s="199"/>
      <c r="AS199" s="199"/>
      <c r="AT199" s="199"/>
      <c r="AU199" s="199"/>
      <c r="AV199" s="199"/>
      <c r="AW199" s="199"/>
      <c r="AX199" s="199"/>
      <c r="AY199" s="199"/>
      <c r="AZ199" s="199"/>
      <c r="BA199" s="197"/>
      <c r="BB199" s="32"/>
      <c r="BC199" s="32"/>
      <c r="BD199" s="32"/>
      <c r="BE199" s="32"/>
      <c r="BF199" s="32"/>
      <c r="BG199" s="32"/>
      <c r="BH199" s="32"/>
      <c r="BI199" s="32"/>
      <c r="BJ199" s="32"/>
      <c r="BK199" s="32"/>
      <c r="BL199" s="32"/>
      <c r="BM199" s="32"/>
    </row>
    <row r="200" spans="1:65" ht="120" customHeight="1" x14ac:dyDescent="0.25">
      <c r="A200" s="48">
        <v>105</v>
      </c>
      <c r="B200" s="14" t="s">
        <v>1593</v>
      </c>
      <c r="C200" s="203" t="s">
        <v>1594</v>
      </c>
      <c r="D200" s="41"/>
      <c r="E200" s="203" t="s">
        <v>1674</v>
      </c>
      <c r="F200" s="41">
        <v>29635</v>
      </c>
      <c r="G200" s="200" t="s">
        <v>1744</v>
      </c>
      <c r="H200" s="14" t="s">
        <v>1736</v>
      </c>
      <c r="I200" s="200" t="s">
        <v>1745</v>
      </c>
      <c r="J200" s="379">
        <v>222170.03</v>
      </c>
      <c r="K200" s="41" t="s">
        <v>1746</v>
      </c>
      <c r="L200" s="41" t="s">
        <v>1739</v>
      </c>
      <c r="M200" s="41" t="s">
        <v>1740</v>
      </c>
      <c r="N200" s="175" t="s">
        <v>1747</v>
      </c>
      <c r="O200" s="175" t="s">
        <v>1748</v>
      </c>
      <c r="P200" s="205" t="s">
        <v>1749</v>
      </c>
      <c r="Q200" s="294">
        <v>161.69683995519185</v>
      </c>
      <c r="R200" s="294">
        <v>115.89066301932711</v>
      </c>
      <c r="S200" s="294">
        <v>58.877069580293714</v>
      </c>
      <c r="T200" s="294">
        <v>28.621202835489139</v>
      </c>
      <c r="U200" s="294">
        <v>203.38893543510994</v>
      </c>
      <c r="V200" s="418">
        <v>90</v>
      </c>
      <c r="W200" s="312">
        <v>32</v>
      </c>
      <c r="X200" s="206" t="s">
        <v>1605</v>
      </c>
      <c r="Y200" s="14">
        <v>2</v>
      </c>
      <c r="Z200" s="14">
        <v>1</v>
      </c>
      <c r="AA200" s="14" t="s">
        <v>1720</v>
      </c>
      <c r="AB200" s="41">
        <v>60</v>
      </c>
      <c r="AC200" s="204" t="s">
        <v>596</v>
      </c>
      <c r="AD200" s="61">
        <v>51.28</v>
      </c>
      <c r="AE200" s="116">
        <v>5</v>
      </c>
      <c r="AF200" s="316">
        <v>91</v>
      </c>
      <c r="AG200" s="199" t="s">
        <v>1618</v>
      </c>
      <c r="AH200" s="199" t="s">
        <v>1619</v>
      </c>
      <c r="AI200" s="199">
        <v>0.76720224089635847</v>
      </c>
      <c r="AJ200" s="199" t="s">
        <v>1635</v>
      </c>
      <c r="AK200" s="199" t="s">
        <v>1636</v>
      </c>
      <c r="AL200" s="199">
        <v>0.13949131652661065</v>
      </c>
      <c r="AM200" s="199"/>
      <c r="AN200" s="199"/>
      <c r="AO200" s="199"/>
      <c r="AP200" s="199"/>
      <c r="AQ200" s="199"/>
      <c r="AR200" s="199"/>
      <c r="AS200" s="199"/>
      <c r="AT200" s="199"/>
      <c r="AU200" s="199"/>
      <c r="AV200" s="199"/>
      <c r="AW200" s="199"/>
      <c r="AX200" s="199"/>
      <c r="AY200" s="199"/>
      <c r="AZ200" s="199"/>
      <c r="BA200" s="197"/>
      <c r="BB200" s="32"/>
      <c r="BC200" s="32"/>
      <c r="BD200" s="32"/>
      <c r="BE200" s="32"/>
      <c r="BF200" s="32"/>
      <c r="BG200" s="32"/>
      <c r="BH200" s="32"/>
      <c r="BI200" s="32"/>
      <c r="BJ200" s="32"/>
      <c r="BK200" s="32"/>
      <c r="BL200" s="32"/>
      <c r="BM200" s="32"/>
    </row>
    <row r="201" spans="1:65" ht="120" customHeight="1" x14ac:dyDescent="0.25">
      <c r="A201" s="48">
        <v>105</v>
      </c>
      <c r="B201" s="14" t="s">
        <v>1593</v>
      </c>
      <c r="C201" s="203" t="s">
        <v>1594</v>
      </c>
      <c r="D201" s="41"/>
      <c r="E201" s="203" t="s">
        <v>1674</v>
      </c>
      <c r="F201" s="41">
        <v>29635</v>
      </c>
      <c r="G201" s="200" t="s">
        <v>1750</v>
      </c>
      <c r="H201" s="14" t="s">
        <v>1736</v>
      </c>
      <c r="I201" s="200" t="s">
        <v>1751</v>
      </c>
      <c r="J201" s="379">
        <v>222170.04</v>
      </c>
      <c r="K201" s="41" t="s">
        <v>1746</v>
      </c>
      <c r="L201" s="41" t="s">
        <v>1739</v>
      </c>
      <c r="M201" s="41" t="s">
        <v>1740</v>
      </c>
      <c r="N201" s="175" t="s">
        <v>1747</v>
      </c>
      <c r="O201" s="175" t="s">
        <v>1748</v>
      </c>
      <c r="P201" s="205" t="s">
        <v>1752</v>
      </c>
      <c r="Q201" s="294">
        <v>161.69683995519185</v>
      </c>
      <c r="R201" s="294">
        <v>115.89066301932711</v>
      </c>
      <c r="S201" s="294">
        <v>58.877069580293714</v>
      </c>
      <c r="T201" s="294">
        <v>28.621202835489139</v>
      </c>
      <c r="U201" s="294">
        <v>203.38893543510994</v>
      </c>
      <c r="V201" s="418">
        <v>76</v>
      </c>
      <c r="W201" s="312">
        <v>32</v>
      </c>
      <c r="X201" s="206" t="s">
        <v>1605</v>
      </c>
      <c r="Y201" s="14">
        <v>2</v>
      </c>
      <c r="Z201" s="14">
        <v>1</v>
      </c>
      <c r="AA201" s="14" t="s">
        <v>1720</v>
      </c>
      <c r="AB201" s="41">
        <v>60</v>
      </c>
      <c r="AC201" s="204" t="s">
        <v>596</v>
      </c>
      <c r="AD201" s="61">
        <v>51.28</v>
      </c>
      <c r="AE201" s="116">
        <v>5</v>
      </c>
      <c r="AF201" s="316">
        <v>95</v>
      </c>
      <c r="AG201" s="199" t="s">
        <v>1618</v>
      </c>
      <c r="AH201" s="199" t="s">
        <v>1619</v>
      </c>
      <c r="AI201" s="199">
        <v>0.78879018273976254</v>
      </c>
      <c r="AJ201" s="199" t="s">
        <v>1653</v>
      </c>
      <c r="AK201" s="199" t="s">
        <v>1654</v>
      </c>
      <c r="AL201" s="199">
        <v>0.16606109110310791</v>
      </c>
      <c r="AM201" s="199"/>
      <c r="AN201" s="199"/>
      <c r="AO201" s="199"/>
      <c r="AP201" s="199"/>
      <c r="AQ201" s="199"/>
      <c r="AR201" s="199"/>
      <c r="AS201" s="199"/>
      <c r="AT201" s="199"/>
      <c r="AU201" s="199"/>
      <c r="AV201" s="199"/>
      <c r="AW201" s="199"/>
      <c r="AX201" s="199"/>
      <c r="AY201" s="199"/>
      <c r="AZ201" s="199"/>
      <c r="BA201" s="197"/>
      <c r="BB201" s="32"/>
      <c r="BC201" s="32"/>
      <c r="BD201" s="32"/>
      <c r="BE201" s="32"/>
      <c r="BF201" s="32"/>
      <c r="BG201" s="32"/>
      <c r="BH201" s="32"/>
      <c r="BI201" s="32"/>
      <c r="BJ201" s="32"/>
      <c r="BK201" s="32"/>
      <c r="BL201" s="32"/>
      <c r="BM201" s="32"/>
    </row>
    <row r="202" spans="1:65" ht="120" customHeight="1" x14ac:dyDescent="0.25">
      <c r="A202" s="48">
        <v>105</v>
      </c>
      <c r="B202" s="14" t="s">
        <v>1593</v>
      </c>
      <c r="C202" s="203" t="s">
        <v>1594</v>
      </c>
      <c r="D202" s="41"/>
      <c r="E202" s="203" t="s">
        <v>1674</v>
      </c>
      <c r="F202" s="41">
        <v>29635</v>
      </c>
      <c r="G202" s="200" t="s">
        <v>1753</v>
      </c>
      <c r="H202" s="14" t="s">
        <v>1736</v>
      </c>
      <c r="I202" s="200" t="s">
        <v>1754</v>
      </c>
      <c r="J202" s="379">
        <v>175986.06</v>
      </c>
      <c r="K202" s="41" t="s">
        <v>1746</v>
      </c>
      <c r="L202" s="41" t="s">
        <v>1739</v>
      </c>
      <c r="M202" s="41" t="s">
        <v>1740</v>
      </c>
      <c r="N202" s="175" t="s">
        <v>1755</v>
      </c>
      <c r="O202" s="175" t="s">
        <v>1756</v>
      </c>
      <c r="P202" s="205" t="s">
        <v>1757</v>
      </c>
      <c r="Q202" s="294">
        <v>161.69683995519185</v>
      </c>
      <c r="R202" s="294">
        <v>115.89066301932711</v>
      </c>
      <c r="S202" s="294">
        <v>58.877069580293714</v>
      </c>
      <c r="T202" s="294">
        <v>28.621202835489139</v>
      </c>
      <c r="U202" s="294">
        <v>203.38893543510994</v>
      </c>
      <c r="V202" s="418">
        <v>100</v>
      </c>
      <c r="W202" s="312">
        <v>32</v>
      </c>
      <c r="X202" s="206" t="s">
        <v>1605</v>
      </c>
      <c r="Y202" s="14">
        <v>2</v>
      </c>
      <c r="Z202" s="14">
        <v>1</v>
      </c>
      <c r="AA202" s="14" t="s">
        <v>1720</v>
      </c>
      <c r="AB202" s="41">
        <v>60</v>
      </c>
      <c r="AC202" s="204" t="s">
        <v>596</v>
      </c>
      <c r="AD202" s="61">
        <v>51.28</v>
      </c>
      <c r="AE202" s="116">
        <v>5</v>
      </c>
      <c r="AF202" s="316">
        <v>100</v>
      </c>
      <c r="AG202" s="199" t="s">
        <v>1618</v>
      </c>
      <c r="AH202" s="199" t="s">
        <v>1619</v>
      </c>
      <c r="AI202" s="199">
        <v>0.4642857142857143</v>
      </c>
      <c r="AJ202" s="199" t="s">
        <v>1653</v>
      </c>
      <c r="AK202" s="199" t="s">
        <v>1654</v>
      </c>
      <c r="AL202" s="199">
        <v>0.28571428571428575</v>
      </c>
      <c r="AM202" s="199" t="s">
        <v>1635</v>
      </c>
      <c r="AN202" s="199" t="s">
        <v>1636</v>
      </c>
      <c r="AO202" s="199">
        <v>0.19642857142857142</v>
      </c>
      <c r="AP202" s="199" t="s">
        <v>1758</v>
      </c>
      <c r="AQ202" s="199"/>
      <c r="AR202" s="199">
        <v>5.3571428571428575E-2</v>
      </c>
      <c r="AS202" s="199"/>
      <c r="AT202" s="199"/>
      <c r="AU202" s="199"/>
      <c r="AV202" s="199"/>
      <c r="AW202" s="199"/>
      <c r="AX202" s="199"/>
      <c r="AY202" s="199"/>
      <c r="AZ202" s="199"/>
      <c r="BA202" s="197"/>
      <c r="BB202" s="32"/>
      <c r="BC202" s="32"/>
      <c r="BD202" s="32"/>
      <c r="BE202" s="32"/>
      <c r="BF202" s="32"/>
      <c r="BG202" s="32"/>
      <c r="BH202" s="32"/>
      <c r="BI202" s="32"/>
      <c r="BJ202" s="32"/>
      <c r="BK202" s="32"/>
      <c r="BL202" s="32"/>
      <c r="BM202" s="32"/>
    </row>
    <row r="203" spans="1:65" ht="120" customHeight="1" x14ac:dyDescent="0.25">
      <c r="A203" s="48">
        <v>105</v>
      </c>
      <c r="B203" s="14" t="s">
        <v>1593</v>
      </c>
      <c r="C203" s="203" t="s">
        <v>1594</v>
      </c>
      <c r="D203" s="41"/>
      <c r="E203" s="203" t="s">
        <v>1674</v>
      </c>
      <c r="F203" s="41">
        <v>29635</v>
      </c>
      <c r="G203" s="200" t="s">
        <v>1759</v>
      </c>
      <c r="H203" s="14" t="s">
        <v>1736</v>
      </c>
      <c r="I203" s="200" t="s">
        <v>1760</v>
      </c>
      <c r="J203" s="379">
        <v>175986.06</v>
      </c>
      <c r="K203" s="41" t="s">
        <v>1746</v>
      </c>
      <c r="L203" s="41" t="s">
        <v>1739</v>
      </c>
      <c r="M203" s="41" t="s">
        <v>1740</v>
      </c>
      <c r="N203" s="175" t="s">
        <v>1755</v>
      </c>
      <c r="O203" s="175" t="s">
        <v>1756</v>
      </c>
      <c r="P203" s="205" t="s">
        <v>1761</v>
      </c>
      <c r="Q203" s="294">
        <v>161.69683995519185</v>
      </c>
      <c r="R203" s="294">
        <v>115.89066301932711</v>
      </c>
      <c r="S203" s="294">
        <v>58.877069580293714</v>
      </c>
      <c r="T203" s="294">
        <v>28.621202835489139</v>
      </c>
      <c r="U203" s="294">
        <v>203.38893543510994</v>
      </c>
      <c r="V203" s="418">
        <v>100</v>
      </c>
      <c r="W203" s="312">
        <v>32</v>
      </c>
      <c r="X203" s="206" t="s">
        <v>1605</v>
      </c>
      <c r="Y203" s="14">
        <v>2</v>
      </c>
      <c r="Z203" s="14">
        <v>1</v>
      </c>
      <c r="AA203" s="14" t="s">
        <v>1720</v>
      </c>
      <c r="AB203" s="41">
        <v>60</v>
      </c>
      <c r="AC203" s="204" t="s">
        <v>596</v>
      </c>
      <c r="AD203" s="61">
        <v>51.28</v>
      </c>
      <c r="AE203" s="116">
        <v>5</v>
      </c>
      <c r="AF203" s="316">
        <v>100</v>
      </c>
      <c r="AG203" s="199" t="s">
        <v>1653</v>
      </c>
      <c r="AH203" s="199" t="s">
        <v>1654</v>
      </c>
      <c r="AI203" s="199">
        <v>0.375</v>
      </c>
      <c r="AJ203" s="199" t="s">
        <v>1618</v>
      </c>
      <c r="AK203" s="199" t="s">
        <v>1619</v>
      </c>
      <c r="AL203" s="199">
        <v>0.32500000000000001</v>
      </c>
      <c r="AM203" s="199" t="s">
        <v>1635</v>
      </c>
      <c r="AN203" s="199" t="s">
        <v>1636</v>
      </c>
      <c r="AO203" s="199">
        <v>0.17500000000000002</v>
      </c>
      <c r="AP203" s="199"/>
      <c r="AQ203" s="199" t="s">
        <v>1762</v>
      </c>
      <c r="AR203" s="199">
        <v>7.5000000000000011E-2</v>
      </c>
      <c r="AS203" s="199"/>
      <c r="AT203" s="199" t="s">
        <v>1763</v>
      </c>
      <c r="AU203" s="199">
        <v>2.5000000000000001E-2</v>
      </c>
      <c r="AV203" s="199"/>
      <c r="AW203" s="199" t="s">
        <v>1764</v>
      </c>
      <c r="AX203" s="199">
        <v>2.5000000000000001E-2</v>
      </c>
      <c r="AY203" s="199"/>
      <c r="AZ203" s="199"/>
      <c r="BA203" s="197"/>
      <c r="BB203" s="32"/>
      <c r="BC203" s="32"/>
      <c r="BD203" s="32"/>
      <c r="BE203" s="32"/>
      <c r="BF203" s="32"/>
      <c r="BG203" s="32"/>
      <c r="BH203" s="32"/>
      <c r="BI203" s="32"/>
      <c r="BJ203" s="32"/>
      <c r="BK203" s="32"/>
      <c r="BL203" s="32"/>
      <c r="BM203" s="32"/>
    </row>
    <row r="204" spans="1:65" ht="120" customHeight="1" x14ac:dyDescent="0.25">
      <c r="A204" s="48">
        <v>105</v>
      </c>
      <c r="B204" s="14" t="s">
        <v>1593</v>
      </c>
      <c r="C204" s="203" t="s">
        <v>1594</v>
      </c>
      <c r="D204" s="41"/>
      <c r="E204" s="203" t="s">
        <v>1765</v>
      </c>
      <c r="F204" s="200">
        <v>18343</v>
      </c>
      <c r="G204" s="200" t="s">
        <v>1766</v>
      </c>
      <c r="H204" s="14" t="s">
        <v>1736</v>
      </c>
      <c r="I204" s="200" t="s">
        <v>1767</v>
      </c>
      <c r="J204" s="94">
        <v>206641.75</v>
      </c>
      <c r="K204" s="41" t="s">
        <v>1746</v>
      </c>
      <c r="L204" s="41" t="s">
        <v>1739</v>
      </c>
      <c r="M204" s="41" t="s">
        <v>1740</v>
      </c>
      <c r="N204" s="200" t="s">
        <v>1768</v>
      </c>
      <c r="O204" s="200" t="s">
        <v>1769</v>
      </c>
      <c r="P204" s="200" t="s">
        <v>1770</v>
      </c>
      <c r="Q204" s="294">
        <v>68.330932040764353</v>
      </c>
      <c r="R204" s="294">
        <v>46.51767007815063</v>
      </c>
      <c r="S204" s="294">
        <v>26.980497638642611</v>
      </c>
      <c r="T204" s="294">
        <v>11.97945050173603</v>
      </c>
      <c r="U204" s="294">
        <v>85.477618218529258</v>
      </c>
      <c r="V204" s="418">
        <v>100</v>
      </c>
      <c r="W204" s="311">
        <v>52</v>
      </c>
      <c r="X204" s="206" t="s">
        <v>1605</v>
      </c>
      <c r="Y204" s="14">
        <v>2</v>
      </c>
      <c r="Z204" s="14">
        <v>1</v>
      </c>
      <c r="AA204" s="14" t="s">
        <v>1720</v>
      </c>
      <c r="AB204" s="41">
        <v>60</v>
      </c>
      <c r="AC204" s="204" t="s">
        <v>596</v>
      </c>
      <c r="AD204" s="61">
        <v>51.28</v>
      </c>
      <c r="AE204" s="116">
        <v>5</v>
      </c>
      <c r="AF204" s="316">
        <v>100</v>
      </c>
      <c r="AG204" s="199" t="s">
        <v>1635</v>
      </c>
      <c r="AH204" s="199" t="s">
        <v>1636</v>
      </c>
      <c r="AI204" s="199">
        <v>0.2857142857142857</v>
      </c>
      <c r="AJ204" s="199" t="s">
        <v>1771</v>
      </c>
      <c r="AK204" s="199"/>
      <c r="AL204" s="199">
        <v>0.2857142857142857</v>
      </c>
      <c r="AM204" s="199" t="s">
        <v>1730</v>
      </c>
      <c r="AN204" s="199" t="s">
        <v>1731</v>
      </c>
      <c r="AO204" s="199">
        <v>0.20737327188940091</v>
      </c>
      <c r="AP204" s="199" t="s">
        <v>1653</v>
      </c>
      <c r="AQ204" s="199" t="s">
        <v>1654</v>
      </c>
      <c r="AR204" s="199">
        <v>0.15668202764976957</v>
      </c>
      <c r="AS204" s="199" t="s">
        <v>1618</v>
      </c>
      <c r="AT204" s="199" t="s">
        <v>1619</v>
      </c>
      <c r="AU204" s="199">
        <v>6.4516129032258049E-2</v>
      </c>
      <c r="AV204" s="199"/>
      <c r="AW204" s="199"/>
      <c r="AX204" s="199"/>
      <c r="AY204" s="199"/>
      <c r="AZ204" s="199"/>
      <c r="BA204" s="197"/>
      <c r="BB204" s="32"/>
      <c r="BC204" s="32"/>
      <c r="BD204" s="32"/>
      <c r="BE204" s="32"/>
      <c r="BF204" s="32"/>
      <c r="BG204" s="32"/>
      <c r="BH204" s="32"/>
      <c r="BI204" s="32"/>
      <c r="BJ204" s="32"/>
      <c r="BK204" s="32"/>
      <c r="BL204" s="32"/>
      <c r="BM204" s="32"/>
    </row>
    <row r="205" spans="1:65" ht="120" customHeight="1" x14ac:dyDescent="0.25">
      <c r="A205" s="48">
        <v>105</v>
      </c>
      <c r="B205" s="14" t="s">
        <v>1593</v>
      </c>
      <c r="C205" s="203" t="s">
        <v>1594</v>
      </c>
      <c r="D205" s="41"/>
      <c r="E205" s="203" t="s">
        <v>1765</v>
      </c>
      <c r="F205" s="200">
        <v>18343</v>
      </c>
      <c r="G205" s="200" t="s">
        <v>1772</v>
      </c>
      <c r="H205" s="14" t="s">
        <v>1773</v>
      </c>
      <c r="I205" s="41" t="s">
        <v>1774</v>
      </c>
      <c r="J205" s="290">
        <v>2394982.21</v>
      </c>
      <c r="K205" s="41" t="s">
        <v>1746</v>
      </c>
      <c r="L205" s="41" t="s">
        <v>1739</v>
      </c>
      <c r="M205" s="41" t="s">
        <v>1740</v>
      </c>
      <c r="N205" s="203" t="s">
        <v>1775</v>
      </c>
      <c r="O205" s="203" t="s">
        <v>1776</v>
      </c>
      <c r="P205" s="200" t="s">
        <v>1777</v>
      </c>
      <c r="Q205" s="294">
        <v>129.94768785789714</v>
      </c>
      <c r="R205" s="294">
        <v>92.300320960503583</v>
      </c>
      <c r="S205" s="294">
        <v>48.030614631385149</v>
      </c>
      <c r="T205" s="294">
        <v>22.962161566441612</v>
      </c>
      <c r="U205" s="294">
        <v>163.29309715833034</v>
      </c>
      <c r="V205" s="418">
        <v>100</v>
      </c>
      <c r="W205" s="311">
        <v>46</v>
      </c>
      <c r="X205" s="206" t="s">
        <v>1605</v>
      </c>
      <c r="Y205" s="14">
        <v>2</v>
      </c>
      <c r="Z205" s="14">
        <v>1</v>
      </c>
      <c r="AA205" s="14" t="s">
        <v>1720</v>
      </c>
      <c r="AB205" s="41">
        <v>60</v>
      </c>
      <c r="AC205" s="204" t="s">
        <v>596</v>
      </c>
      <c r="AD205" s="61">
        <v>51.28</v>
      </c>
      <c r="AE205" s="116">
        <v>5</v>
      </c>
      <c r="AF205" s="316">
        <v>100</v>
      </c>
      <c r="AG205" s="199" t="s">
        <v>1666</v>
      </c>
      <c r="AH205" s="199" t="s">
        <v>1667</v>
      </c>
      <c r="AI205" s="199">
        <v>0.47222222222222221</v>
      </c>
      <c r="AJ205" s="199" t="s">
        <v>1730</v>
      </c>
      <c r="AK205" s="199" t="s">
        <v>1731</v>
      </c>
      <c r="AL205" s="199">
        <v>0.27777777777777779</v>
      </c>
      <c r="AM205" s="199" t="s">
        <v>1635</v>
      </c>
      <c r="AN205" s="199" t="s">
        <v>1636</v>
      </c>
      <c r="AO205" s="199">
        <v>0.16666666666666669</v>
      </c>
      <c r="AP205" s="199" t="s">
        <v>1653</v>
      </c>
      <c r="AQ205" s="199" t="s">
        <v>1654</v>
      </c>
      <c r="AR205" s="199">
        <v>8.3333333333333343E-2</v>
      </c>
      <c r="AS205" s="199"/>
      <c r="AT205" s="199"/>
      <c r="AU205" s="199"/>
      <c r="AV205" s="199"/>
      <c r="AW205" s="199"/>
      <c r="AX205" s="199"/>
      <c r="AY205" s="199"/>
      <c r="AZ205" s="199"/>
      <c r="BA205" s="197"/>
      <c r="BB205" s="32"/>
      <c r="BC205" s="32"/>
      <c r="BD205" s="32"/>
      <c r="BE205" s="32"/>
      <c r="BF205" s="32"/>
      <c r="BG205" s="32"/>
      <c r="BH205" s="32"/>
      <c r="BI205" s="32"/>
      <c r="BJ205" s="32"/>
      <c r="BK205" s="32"/>
      <c r="BL205" s="32"/>
      <c r="BM205" s="32"/>
    </row>
    <row r="206" spans="1:65" ht="120" customHeight="1" x14ac:dyDescent="0.25">
      <c r="A206" s="48">
        <v>105</v>
      </c>
      <c r="B206" s="14" t="s">
        <v>1593</v>
      </c>
      <c r="C206" s="14" t="s">
        <v>1594</v>
      </c>
      <c r="D206" s="41"/>
      <c r="E206" s="40" t="s">
        <v>1779</v>
      </c>
      <c r="F206" s="14">
        <v>50210</v>
      </c>
      <c r="G206" s="14" t="s">
        <v>1780</v>
      </c>
      <c r="H206" s="14" t="s">
        <v>1736</v>
      </c>
      <c r="I206" s="14" t="s">
        <v>1781</v>
      </c>
      <c r="J206" s="15">
        <v>239130.98</v>
      </c>
      <c r="K206" s="14" t="s">
        <v>1738</v>
      </c>
      <c r="L206" s="14" t="s">
        <v>1782</v>
      </c>
      <c r="M206" s="14" t="s">
        <v>1783</v>
      </c>
      <c r="N206" s="14" t="s">
        <v>1784</v>
      </c>
      <c r="O206" s="14" t="s">
        <v>1785</v>
      </c>
      <c r="P206" s="41" t="s">
        <v>1786</v>
      </c>
      <c r="Q206" s="16">
        <v>73.475138449331581</v>
      </c>
      <c r="R206" s="16">
        <v>50.339932431091803</v>
      </c>
      <c r="S206" s="16">
        <v>28.737911596893341</v>
      </c>
      <c r="T206" s="16">
        <v>12.89636558259771</v>
      </c>
      <c r="U206" s="16">
        <v>91.974209610582861</v>
      </c>
      <c r="V206" s="418">
        <v>75</v>
      </c>
      <c r="W206" s="311">
        <v>60</v>
      </c>
      <c r="X206" s="206" t="s">
        <v>1605</v>
      </c>
      <c r="Y206" s="14">
        <v>3</v>
      </c>
      <c r="Z206" s="14">
        <v>2</v>
      </c>
      <c r="AA206" s="14">
        <v>3</v>
      </c>
      <c r="AB206" s="14">
        <v>60</v>
      </c>
      <c r="AC206" s="204" t="s">
        <v>596</v>
      </c>
      <c r="AD206" s="61">
        <v>51.28</v>
      </c>
      <c r="AE206" s="116">
        <v>5</v>
      </c>
      <c r="AF206" s="315">
        <v>73</v>
      </c>
      <c r="AG206" s="199" t="s">
        <v>1730</v>
      </c>
      <c r="AH206" s="199" t="s">
        <v>1731</v>
      </c>
      <c r="AI206" s="199">
        <v>0.73120448179271702</v>
      </c>
      <c r="AJ206" s="199"/>
      <c r="AK206" s="199"/>
      <c r="AL206" s="199"/>
      <c r="AM206" s="199"/>
      <c r="AN206" s="199"/>
      <c r="AO206" s="199"/>
      <c r="AP206" s="199"/>
      <c r="AQ206" s="199"/>
      <c r="AR206" s="199"/>
      <c r="AS206" s="199"/>
      <c r="AT206" s="199"/>
      <c r="AU206" s="199"/>
      <c r="AV206" s="199"/>
      <c r="AW206" s="199"/>
      <c r="AX206" s="199"/>
      <c r="AY206" s="199"/>
      <c r="AZ206" s="199"/>
      <c r="BA206" s="197"/>
      <c r="BB206" s="32"/>
      <c r="BC206" s="32"/>
      <c r="BD206" s="32"/>
      <c r="BE206" s="32"/>
      <c r="BF206" s="32"/>
      <c r="BG206" s="32"/>
      <c r="BH206" s="32"/>
      <c r="BI206" s="32"/>
      <c r="BJ206" s="32"/>
      <c r="BK206" s="32"/>
      <c r="BL206" s="32"/>
      <c r="BM206" s="32"/>
    </row>
    <row r="207" spans="1:65" ht="120" customHeight="1" x14ac:dyDescent="0.25">
      <c r="A207" s="48">
        <v>105</v>
      </c>
      <c r="B207" s="14" t="s">
        <v>1593</v>
      </c>
      <c r="C207" s="14" t="s">
        <v>1594</v>
      </c>
      <c r="D207" s="41"/>
      <c r="E207" s="41" t="s">
        <v>1787</v>
      </c>
      <c r="F207" s="14">
        <v>27827</v>
      </c>
      <c r="G207" s="14" t="s">
        <v>1788</v>
      </c>
      <c r="H207" s="14" t="s">
        <v>1736</v>
      </c>
      <c r="I207" s="14" t="s">
        <v>1789</v>
      </c>
      <c r="J207" s="15">
        <v>169182.76</v>
      </c>
      <c r="K207" s="14" t="s">
        <v>1738</v>
      </c>
      <c r="L207" s="14" t="s">
        <v>1782</v>
      </c>
      <c r="M207" s="14" t="s">
        <v>1783</v>
      </c>
      <c r="N207" s="14" t="s">
        <v>1790</v>
      </c>
      <c r="O207" s="14" t="s">
        <v>1791</v>
      </c>
      <c r="P207" s="41" t="s">
        <v>1792</v>
      </c>
      <c r="Q207" s="16">
        <v>62.399834984402744</v>
      </c>
      <c r="R207" s="16">
        <v>42.110730078150631</v>
      </c>
      <c r="S207" s="16">
        <v>24.954258423740491</v>
      </c>
      <c r="T207" s="16">
        <v>10.922278237424232</v>
      </c>
      <c r="U207" s="16">
        <v>77.987266739315359</v>
      </c>
      <c r="V207" s="418">
        <v>75</v>
      </c>
      <c r="W207" s="311">
        <v>60</v>
      </c>
      <c r="X207" s="206" t="s">
        <v>1605</v>
      </c>
      <c r="Y207" s="14">
        <v>2</v>
      </c>
      <c r="Z207" s="14">
        <v>2</v>
      </c>
      <c r="AA207" s="14">
        <v>1</v>
      </c>
      <c r="AB207" s="14">
        <v>60</v>
      </c>
      <c r="AC207" s="204" t="s">
        <v>596</v>
      </c>
      <c r="AD207" s="61">
        <v>51.28</v>
      </c>
      <c r="AE207" s="116">
        <v>5</v>
      </c>
      <c r="AF207" s="315">
        <v>73</v>
      </c>
      <c r="AG207" s="199" t="s">
        <v>778</v>
      </c>
      <c r="AH207" s="199" t="s">
        <v>1665</v>
      </c>
      <c r="AI207" s="199">
        <v>0.73120448179271702</v>
      </c>
      <c r="AJ207" s="199"/>
      <c r="AK207" s="199"/>
      <c r="AL207" s="199"/>
      <c r="AM207" s="199"/>
      <c r="AN207" s="199"/>
      <c r="AO207" s="199"/>
      <c r="AP207" s="199"/>
      <c r="AQ207" s="199"/>
      <c r="AR207" s="199"/>
      <c r="AS207" s="199"/>
      <c r="AT207" s="199"/>
      <c r="AU207" s="199"/>
      <c r="AV207" s="199"/>
      <c r="AW207" s="199"/>
      <c r="AX207" s="199"/>
      <c r="AY207" s="199"/>
      <c r="AZ207" s="199"/>
      <c r="BA207" s="197"/>
      <c r="BB207" s="32"/>
      <c r="BC207" s="32"/>
      <c r="BD207" s="32"/>
      <c r="BE207" s="32"/>
      <c r="BF207" s="32"/>
      <c r="BG207" s="32"/>
      <c r="BH207" s="32"/>
      <c r="BI207" s="32"/>
      <c r="BJ207" s="32"/>
      <c r="BK207" s="32"/>
      <c r="BL207" s="32"/>
      <c r="BM207" s="32"/>
    </row>
    <row r="208" spans="1:65" ht="120" customHeight="1" x14ac:dyDescent="0.25">
      <c r="A208" s="48">
        <v>105</v>
      </c>
      <c r="B208" s="14" t="s">
        <v>1593</v>
      </c>
      <c r="C208" s="14" t="s">
        <v>1594</v>
      </c>
      <c r="D208" s="41"/>
      <c r="E208" s="41" t="s">
        <v>1595</v>
      </c>
      <c r="F208" s="41">
        <v>54678</v>
      </c>
      <c r="G208" s="14" t="s">
        <v>1793</v>
      </c>
      <c r="H208" s="14" t="s">
        <v>1647</v>
      </c>
      <c r="I208" s="14" t="s">
        <v>1794</v>
      </c>
      <c r="J208" s="15">
        <v>150588.59999999998</v>
      </c>
      <c r="K208" s="14" t="s">
        <v>1738</v>
      </c>
      <c r="L208" s="14" t="s">
        <v>1782</v>
      </c>
      <c r="M208" s="14" t="s">
        <v>1783</v>
      </c>
      <c r="N208" s="14" t="s">
        <v>1795</v>
      </c>
      <c r="O208" s="14" t="s">
        <v>1796</v>
      </c>
      <c r="P208" s="14" t="s">
        <v>1797</v>
      </c>
      <c r="Q208" s="16">
        <v>59.455714824155031</v>
      </c>
      <c r="R208" s="16">
        <v>39.923181842856508</v>
      </c>
      <c r="S208" s="16">
        <v>23.948459384306577</v>
      </c>
      <c r="T208" s="16">
        <v>10.397511546432938</v>
      </c>
      <c r="U208" s="16">
        <v>74.269152773596019</v>
      </c>
      <c r="V208" s="418">
        <v>75</v>
      </c>
      <c r="W208" s="311">
        <v>65</v>
      </c>
      <c r="X208" s="206" t="s">
        <v>1605</v>
      </c>
      <c r="Y208" s="14">
        <v>2</v>
      </c>
      <c r="Z208" s="14">
        <v>3</v>
      </c>
      <c r="AA208" s="14">
        <v>3</v>
      </c>
      <c r="AB208" s="14">
        <v>66</v>
      </c>
      <c r="AC208" s="204" t="s">
        <v>596</v>
      </c>
      <c r="AD208" s="61">
        <v>51.28</v>
      </c>
      <c r="AE208" s="116">
        <v>5</v>
      </c>
      <c r="AF208" s="315">
        <v>85</v>
      </c>
      <c r="AG208" s="199" t="s">
        <v>1618</v>
      </c>
      <c r="AH208" s="199" t="s">
        <v>1619</v>
      </c>
      <c r="AI208" s="199">
        <v>0.26699287309860653</v>
      </c>
      <c r="AJ208" s="199" t="s">
        <v>1620</v>
      </c>
      <c r="AK208" s="199" t="s">
        <v>1621</v>
      </c>
      <c r="AL208" s="199">
        <v>0.10679714923944261</v>
      </c>
      <c r="AM208" s="199" t="s">
        <v>1622</v>
      </c>
      <c r="AN208" s="199" t="s">
        <v>1623</v>
      </c>
      <c r="AO208" s="199">
        <v>0.10679714923944261</v>
      </c>
      <c r="AP208" s="199" t="s">
        <v>1798</v>
      </c>
      <c r="AQ208" s="199"/>
      <c r="AR208" s="199">
        <v>0.37379002233804914</v>
      </c>
      <c r="AS208" s="199"/>
      <c r="AT208" s="199"/>
      <c r="AU208" s="199"/>
      <c r="AV208" s="199"/>
      <c r="AW208" s="199"/>
      <c r="AX208" s="199"/>
      <c r="AY208" s="199"/>
      <c r="AZ208" s="199"/>
      <c r="BA208" s="197"/>
      <c r="BB208" s="32"/>
      <c r="BC208" s="32"/>
      <c r="BD208" s="32"/>
      <c r="BE208" s="32"/>
      <c r="BF208" s="32"/>
      <c r="BG208" s="32"/>
      <c r="BH208" s="32"/>
      <c r="BI208" s="32"/>
      <c r="BJ208" s="32"/>
      <c r="BK208" s="32"/>
      <c r="BL208" s="32"/>
      <c r="BM208" s="32"/>
    </row>
    <row r="209" spans="1:65" ht="120" customHeight="1" x14ac:dyDescent="0.25">
      <c r="A209" s="48">
        <v>105</v>
      </c>
      <c r="B209" s="14" t="s">
        <v>1593</v>
      </c>
      <c r="C209" s="14" t="s">
        <v>1594</v>
      </c>
      <c r="D209" s="41"/>
      <c r="E209" s="14" t="s">
        <v>1799</v>
      </c>
      <c r="F209" s="14">
        <v>37410</v>
      </c>
      <c r="G209" s="14" t="s">
        <v>1800</v>
      </c>
      <c r="H209" s="14" t="s">
        <v>1736</v>
      </c>
      <c r="I209" s="14" t="s">
        <v>1801</v>
      </c>
      <c r="J209" s="15">
        <v>95840</v>
      </c>
      <c r="K209" s="14" t="s">
        <v>1738</v>
      </c>
      <c r="L209" s="14" t="s">
        <v>1782</v>
      </c>
      <c r="M209" s="14" t="s">
        <v>1783</v>
      </c>
      <c r="N209" s="14" t="s">
        <v>1802</v>
      </c>
      <c r="O209" s="14" t="s">
        <v>1803</v>
      </c>
      <c r="P209" s="41" t="s">
        <v>1804</v>
      </c>
      <c r="Q209" s="16">
        <v>50.787054502562825</v>
      </c>
      <c r="R209" s="16">
        <v>33.482170078150631</v>
      </c>
      <c r="S209" s="16">
        <v>20.986987110735129</v>
      </c>
      <c r="T209" s="16">
        <v>8.8523897631200192</v>
      </c>
      <c r="U209" s="16">
        <v>63.321546952005775</v>
      </c>
      <c r="V209" s="418">
        <v>75</v>
      </c>
      <c r="W209" s="311">
        <v>60</v>
      </c>
      <c r="X209" s="206" t="s">
        <v>1605</v>
      </c>
      <c r="Y209" s="14">
        <v>4</v>
      </c>
      <c r="Z209" s="14">
        <v>6</v>
      </c>
      <c r="AA209" s="14">
        <v>2</v>
      </c>
      <c r="AB209" s="14" t="s">
        <v>1662</v>
      </c>
      <c r="AC209" s="204" t="s">
        <v>596</v>
      </c>
      <c r="AD209" s="61">
        <v>51.28</v>
      </c>
      <c r="AE209" s="116">
        <v>5</v>
      </c>
      <c r="AF209" s="315">
        <v>73</v>
      </c>
      <c r="AG209" s="199" t="s">
        <v>1618</v>
      </c>
      <c r="AH209" s="199" t="s">
        <v>1619</v>
      </c>
      <c r="AI209" s="199">
        <v>0.53434173669467777</v>
      </c>
      <c r="AJ209" s="199" t="s">
        <v>1610</v>
      </c>
      <c r="AK209" s="199"/>
      <c r="AL209" s="199">
        <v>0.19686274509803919</v>
      </c>
      <c r="AM209" s="199"/>
      <c r="AN209" s="199"/>
      <c r="AO209" s="199"/>
      <c r="AP209" s="199"/>
      <c r="AQ209" s="199"/>
      <c r="AR209" s="199"/>
      <c r="AS209" s="199"/>
      <c r="AT209" s="199"/>
      <c r="AU209" s="199"/>
      <c r="AV209" s="199"/>
      <c r="AW209" s="199"/>
      <c r="AX209" s="199"/>
      <c r="AY209" s="199"/>
      <c r="AZ209" s="199"/>
      <c r="BA209" s="197"/>
      <c r="BB209" s="32"/>
      <c r="BC209" s="32"/>
      <c r="BD209" s="32"/>
      <c r="BE209" s="32"/>
      <c r="BF209" s="32"/>
      <c r="BG209" s="32"/>
      <c r="BH209" s="32"/>
      <c r="BI209" s="32"/>
      <c r="BJ209" s="32"/>
      <c r="BK209" s="32"/>
      <c r="BL209" s="32"/>
      <c r="BM209" s="32"/>
    </row>
    <row r="210" spans="1:65" ht="120" customHeight="1" x14ac:dyDescent="0.25">
      <c r="A210" s="48">
        <v>105</v>
      </c>
      <c r="B210" s="14" t="s">
        <v>1593</v>
      </c>
      <c r="C210" s="14" t="s">
        <v>1594</v>
      </c>
      <c r="D210" s="41"/>
      <c r="E210" s="14" t="s">
        <v>1674</v>
      </c>
      <c r="F210" s="14">
        <v>29635</v>
      </c>
      <c r="G210" s="14" t="s">
        <v>1805</v>
      </c>
      <c r="H210" s="14" t="s">
        <v>1736</v>
      </c>
      <c r="I210" s="14" t="s">
        <v>1806</v>
      </c>
      <c r="J210" s="15">
        <v>87395.59</v>
      </c>
      <c r="K210" s="14" t="s">
        <v>1738</v>
      </c>
      <c r="L210" s="14" t="s">
        <v>1782</v>
      </c>
      <c r="M210" s="14" t="s">
        <v>1783</v>
      </c>
      <c r="N210" s="14" t="s">
        <v>1807</v>
      </c>
      <c r="O210" s="14" t="s">
        <v>1808</v>
      </c>
      <c r="P210" s="41" t="s">
        <v>1809</v>
      </c>
      <c r="Q210" s="16">
        <v>49.450002561394342</v>
      </c>
      <c r="R210" s="16">
        <v>32.488710078150625</v>
      </c>
      <c r="S210" s="16">
        <v>20.530210388012179</v>
      </c>
      <c r="T210" s="16">
        <v>8.6140705761777863</v>
      </c>
      <c r="U210" s="16">
        <v>61.632991042340592</v>
      </c>
      <c r="V210" s="418">
        <v>75</v>
      </c>
      <c r="W210" s="311">
        <v>60</v>
      </c>
      <c r="X210" s="206" t="s">
        <v>1605</v>
      </c>
      <c r="Y210" s="14">
        <v>4</v>
      </c>
      <c r="Z210" s="14">
        <v>6</v>
      </c>
      <c r="AA210" s="14">
        <v>2</v>
      </c>
      <c r="AB210" s="14" t="s">
        <v>1662</v>
      </c>
      <c r="AC210" s="204" t="s">
        <v>596</v>
      </c>
      <c r="AD210" s="61">
        <v>51.28</v>
      </c>
      <c r="AE210" s="116">
        <v>5</v>
      </c>
      <c r="AF210" s="315">
        <v>73</v>
      </c>
      <c r="AG210" s="199" t="s">
        <v>1681</v>
      </c>
      <c r="AH210" s="199" t="s">
        <v>1682</v>
      </c>
      <c r="AI210" s="199">
        <v>0.33747899159663863</v>
      </c>
      <c r="AJ210" s="199" t="s">
        <v>1663</v>
      </c>
      <c r="AK210" s="199" t="s">
        <v>1664</v>
      </c>
      <c r="AL210" s="199">
        <v>0.19686274509803919</v>
      </c>
      <c r="AM210" s="199" t="s">
        <v>1692</v>
      </c>
      <c r="AN210" s="199" t="s">
        <v>1693</v>
      </c>
      <c r="AO210" s="199">
        <v>8.4369747899159658E-2</v>
      </c>
      <c r="AP210" s="199"/>
      <c r="AQ210" s="199" t="s">
        <v>1668</v>
      </c>
      <c r="AR210" s="199">
        <v>5.6246498599439775E-2</v>
      </c>
      <c r="AS210" s="199" t="s">
        <v>1666</v>
      </c>
      <c r="AT210" s="199" t="s">
        <v>1667</v>
      </c>
      <c r="AU210" s="199">
        <v>2.8123249299719887E-2</v>
      </c>
      <c r="AV210" s="199" t="s">
        <v>1610</v>
      </c>
      <c r="AW210" s="199"/>
      <c r="AX210" s="199">
        <v>2.8123249299719887E-2</v>
      </c>
      <c r="AY210" s="199"/>
      <c r="AZ210" s="199"/>
      <c r="BA210" s="197"/>
      <c r="BB210" s="32"/>
      <c r="BC210" s="32"/>
      <c r="BD210" s="32"/>
      <c r="BE210" s="32"/>
      <c r="BF210" s="32"/>
      <c r="BG210" s="32"/>
      <c r="BH210" s="32"/>
      <c r="BI210" s="32"/>
      <c r="BJ210" s="32"/>
      <c r="BK210" s="32"/>
      <c r="BL210" s="32"/>
      <c r="BM210" s="32"/>
    </row>
    <row r="211" spans="1:65" ht="120" customHeight="1" x14ac:dyDescent="0.25">
      <c r="A211" s="48">
        <v>105</v>
      </c>
      <c r="B211" s="14" t="s">
        <v>1593</v>
      </c>
      <c r="C211" s="14" t="s">
        <v>1594</v>
      </c>
      <c r="D211" s="41"/>
      <c r="E211" s="40" t="s">
        <v>1810</v>
      </c>
      <c r="F211" s="14">
        <v>56613</v>
      </c>
      <c r="G211" s="14" t="s">
        <v>1811</v>
      </c>
      <c r="H211" s="14" t="s">
        <v>1647</v>
      </c>
      <c r="I211" s="14" t="s">
        <v>1812</v>
      </c>
      <c r="J211" s="15">
        <v>79071.86</v>
      </c>
      <c r="K211" s="14" t="s">
        <v>1738</v>
      </c>
      <c r="L211" s="14" t="s">
        <v>1782</v>
      </c>
      <c r="M211" s="14" t="s">
        <v>1783</v>
      </c>
      <c r="N211" s="14" t="s">
        <v>1813</v>
      </c>
      <c r="O211" s="14" t="s">
        <v>1814</v>
      </c>
      <c r="P211" s="41" t="s">
        <v>1815</v>
      </c>
      <c r="Q211" s="16">
        <v>48.132058577828616</v>
      </c>
      <c r="R211" s="16">
        <v>31.509447725209448</v>
      </c>
      <c r="S211" s="16">
        <v>20.079961512101292</v>
      </c>
      <c r="T211" s="16">
        <v>8.3791572351715278</v>
      </c>
      <c r="U211" s="16">
        <v>59.968566472482266</v>
      </c>
      <c r="V211" s="418">
        <v>71</v>
      </c>
      <c r="W211" s="311">
        <v>62</v>
      </c>
      <c r="X211" s="206" t="s">
        <v>1605</v>
      </c>
      <c r="Y211" s="14">
        <v>2</v>
      </c>
      <c r="Z211" s="14">
        <v>5</v>
      </c>
      <c r="AA211" s="14">
        <v>6</v>
      </c>
      <c r="AB211" s="14">
        <v>60</v>
      </c>
      <c r="AC211" s="204" t="s">
        <v>596</v>
      </c>
      <c r="AD211" s="61">
        <v>51.28</v>
      </c>
      <c r="AE211" s="116">
        <v>5</v>
      </c>
      <c r="AF211" s="315">
        <v>62</v>
      </c>
      <c r="AG211" s="199" t="s">
        <v>1816</v>
      </c>
      <c r="AH211" s="199" t="s">
        <v>1817</v>
      </c>
      <c r="AI211" s="199">
        <v>0.28123249299719888</v>
      </c>
      <c r="AJ211" s="199" t="s">
        <v>1618</v>
      </c>
      <c r="AK211" s="199" t="s">
        <v>1619</v>
      </c>
      <c r="AL211" s="199">
        <v>0.28123249299719888</v>
      </c>
      <c r="AM211" s="199" t="s">
        <v>1818</v>
      </c>
      <c r="AN211" s="199" t="s">
        <v>1819</v>
      </c>
      <c r="AO211" s="199">
        <v>5.6246498599439775E-2</v>
      </c>
      <c r="AP211" s="199"/>
      <c r="AQ211" s="199"/>
      <c r="AR211" s="199"/>
      <c r="AS211" s="199"/>
      <c r="AT211" s="199"/>
      <c r="AU211" s="199"/>
      <c r="AV211" s="199"/>
      <c r="AW211" s="199"/>
      <c r="AX211" s="199"/>
      <c r="AY211" s="199"/>
      <c r="AZ211" s="199"/>
      <c r="BA211" s="197"/>
      <c r="BB211" s="32"/>
      <c r="BC211" s="32"/>
      <c r="BD211" s="32"/>
      <c r="BE211" s="32"/>
      <c r="BF211" s="32"/>
      <c r="BG211" s="32"/>
      <c r="BH211" s="32"/>
      <c r="BI211" s="32"/>
      <c r="BJ211" s="32"/>
      <c r="BK211" s="32"/>
      <c r="BL211" s="32"/>
      <c r="BM211" s="32"/>
    </row>
    <row r="212" spans="1:65" ht="120" customHeight="1" x14ac:dyDescent="0.25">
      <c r="A212" s="48">
        <v>105</v>
      </c>
      <c r="B212" s="14" t="s">
        <v>1593</v>
      </c>
      <c r="C212" s="41" t="s">
        <v>1820</v>
      </c>
      <c r="D212" s="41"/>
      <c r="E212" s="47" t="s">
        <v>1821</v>
      </c>
      <c r="F212" s="47">
        <v>5221</v>
      </c>
      <c r="G212" s="47" t="s">
        <v>1822</v>
      </c>
      <c r="H212" s="47" t="s">
        <v>1823</v>
      </c>
      <c r="I212" s="47" t="s">
        <v>1824</v>
      </c>
      <c r="J212" s="192">
        <v>55572</v>
      </c>
      <c r="K212" s="47" t="s">
        <v>149</v>
      </c>
      <c r="L212" s="47" t="s">
        <v>1825</v>
      </c>
      <c r="M212" s="47" t="s">
        <v>1826</v>
      </c>
      <c r="N212" s="47" t="s">
        <v>1827</v>
      </c>
      <c r="O212" s="47" t="s">
        <v>1828</v>
      </c>
      <c r="P212" s="41">
        <v>3282</v>
      </c>
      <c r="Q212" s="356">
        <v>34.549188565515642</v>
      </c>
      <c r="R212" s="356">
        <v>17.641320333192958</v>
      </c>
      <c r="S212" s="356">
        <v>10.804617191549568</v>
      </c>
      <c r="T212" s="356">
        <v>6.1032510407731193</v>
      </c>
      <c r="U212" s="214">
        <v>34.549188565515642</v>
      </c>
      <c r="V212" s="418">
        <v>77</v>
      </c>
      <c r="W212" s="312">
        <v>100</v>
      </c>
      <c r="X212" s="206" t="s">
        <v>1829</v>
      </c>
      <c r="Y212" s="14">
        <v>3</v>
      </c>
      <c r="Z212" s="14">
        <v>11</v>
      </c>
      <c r="AA212" s="14">
        <v>5</v>
      </c>
      <c r="AB212" s="40">
        <v>60</v>
      </c>
      <c r="AC212" s="14">
        <v>189</v>
      </c>
      <c r="AD212" s="61">
        <v>23</v>
      </c>
      <c r="AE212" s="116">
        <v>5</v>
      </c>
      <c r="AF212" s="116">
        <v>80</v>
      </c>
      <c r="AG212" s="286" t="s">
        <v>1830</v>
      </c>
      <c r="AH212" s="30" t="s">
        <v>1831</v>
      </c>
      <c r="AI212" s="317">
        <v>0.4</v>
      </c>
      <c r="AJ212" s="30" t="s">
        <v>1832</v>
      </c>
      <c r="AK212" s="30" t="s">
        <v>1833</v>
      </c>
      <c r="AL212" s="317">
        <v>0.15</v>
      </c>
      <c r="AM212" s="30" t="s">
        <v>1834</v>
      </c>
      <c r="AN212" s="30" t="s">
        <v>1833</v>
      </c>
      <c r="AO212" s="317">
        <v>0.2</v>
      </c>
      <c r="AP212" s="30"/>
      <c r="AQ212" s="30"/>
      <c r="AR212" s="30"/>
      <c r="AS212" s="30"/>
      <c r="AT212" s="30"/>
      <c r="AU212" s="30"/>
      <c r="AV212" s="30"/>
      <c r="AW212" s="30"/>
      <c r="AX212" s="30"/>
      <c r="AY212" s="30"/>
      <c r="AZ212" s="30"/>
      <c r="BA212" s="24"/>
      <c r="BB212" s="32"/>
      <c r="BC212" s="32"/>
      <c r="BD212" s="32"/>
      <c r="BE212" s="32"/>
      <c r="BF212" s="32"/>
      <c r="BG212" s="32"/>
      <c r="BH212" s="32"/>
      <c r="BI212" s="32"/>
      <c r="BJ212" s="32"/>
      <c r="BK212" s="32"/>
      <c r="BL212" s="32"/>
      <c r="BM212" s="32"/>
    </row>
    <row r="213" spans="1:65" ht="120" customHeight="1" x14ac:dyDescent="0.25">
      <c r="A213" s="48">
        <v>105</v>
      </c>
      <c r="B213" s="14" t="s">
        <v>1593</v>
      </c>
      <c r="C213" s="41" t="s">
        <v>1820</v>
      </c>
      <c r="D213" s="41"/>
      <c r="E213" s="41" t="s">
        <v>1835</v>
      </c>
      <c r="F213" s="41">
        <v>691</v>
      </c>
      <c r="G213" s="41" t="s">
        <v>1836</v>
      </c>
      <c r="H213" s="41">
        <v>2003</v>
      </c>
      <c r="I213" s="41" t="s">
        <v>1837</v>
      </c>
      <c r="J213" s="94">
        <v>69393.31</v>
      </c>
      <c r="K213" s="41" t="s">
        <v>155</v>
      </c>
      <c r="L213" s="41" t="s">
        <v>1838</v>
      </c>
      <c r="M213" s="41" t="s">
        <v>1839</v>
      </c>
      <c r="N213" s="41" t="s">
        <v>1840</v>
      </c>
      <c r="O213" s="41" t="s">
        <v>1841</v>
      </c>
      <c r="P213" s="41">
        <v>2785</v>
      </c>
      <c r="Q213" s="356">
        <v>37.65074221272107</v>
      </c>
      <c r="R213" s="356">
        <v>19.267356803781198</v>
      </c>
      <c r="S213" s="356">
        <v>11.526677401102924</v>
      </c>
      <c r="T213" s="356">
        <v>6.85670800783695</v>
      </c>
      <c r="U213" s="214">
        <v>37.65074221272107</v>
      </c>
      <c r="V213" s="418">
        <v>72</v>
      </c>
      <c r="W213" s="312">
        <v>100</v>
      </c>
      <c r="X213" s="206" t="s">
        <v>1829</v>
      </c>
      <c r="Y213" s="14">
        <v>6</v>
      </c>
      <c r="Z213" s="14">
        <v>4</v>
      </c>
      <c r="AA213" s="14">
        <v>8</v>
      </c>
      <c r="AB213" s="14">
        <v>4.66</v>
      </c>
      <c r="AC213" s="195"/>
      <c r="AD213" s="61">
        <v>22.21</v>
      </c>
      <c r="AE213" s="116">
        <v>5</v>
      </c>
      <c r="AF213" s="116">
        <v>70</v>
      </c>
      <c r="AG213" s="286" t="s">
        <v>1842</v>
      </c>
      <c r="AH213" s="30" t="s">
        <v>1843</v>
      </c>
      <c r="AI213" s="317">
        <v>0.1</v>
      </c>
      <c r="AJ213" s="32" t="s">
        <v>1844</v>
      </c>
      <c r="AK213" s="30" t="s">
        <v>1845</v>
      </c>
      <c r="AL213" s="317">
        <v>0.3</v>
      </c>
      <c r="AM213" s="30" t="s">
        <v>1846</v>
      </c>
      <c r="AN213" s="30" t="s">
        <v>1847</v>
      </c>
      <c r="AO213" s="317">
        <v>0.3</v>
      </c>
      <c r="AP213" s="30"/>
      <c r="AQ213" s="30"/>
      <c r="AR213" s="30"/>
      <c r="AS213" s="30"/>
      <c r="AT213" s="30"/>
      <c r="AU213" s="30"/>
      <c r="AV213" s="30"/>
      <c r="AW213" s="30"/>
      <c r="AX213" s="30"/>
      <c r="AY213" s="30"/>
      <c r="AZ213" s="30"/>
      <c r="BA213" s="24"/>
      <c r="BB213" s="32"/>
      <c r="BC213" s="32"/>
      <c r="BD213" s="32"/>
      <c r="BE213" s="32"/>
      <c r="BF213" s="32"/>
      <c r="BG213" s="32"/>
      <c r="BH213" s="32"/>
      <c r="BI213" s="32"/>
      <c r="BJ213" s="32"/>
      <c r="BK213" s="32"/>
      <c r="BL213" s="32"/>
      <c r="BM213" s="32"/>
    </row>
    <row r="214" spans="1:65" ht="120" customHeight="1" x14ac:dyDescent="0.25">
      <c r="A214" s="48">
        <v>105</v>
      </c>
      <c r="B214" s="14" t="s">
        <v>1593</v>
      </c>
      <c r="C214" s="41" t="s">
        <v>1820</v>
      </c>
      <c r="D214" s="41"/>
      <c r="E214" s="41" t="s">
        <v>1835</v>
      </c>
      <c r="F214" s="41">
        <v>691</v>
      </c>
      <c r="G214" s="41" t="s">
        <v>1848</v>
      </c>
      <c r="H214" s="41">
        <v>2007</v>
      </c>
      <c r="I214" s="41" t="s">
        <v>1849</v>
      </c>
      <c r="J214" s="94">
        <v>93709</v>
      </c>
      <c r="K214" s="156" t="s">
        <v>109</v>
      </c>
      <c r="L214" s="41" t="s">
        <v>1850</v>
      </c>
      <c r="M214" s="41" t="s">
        <v>1851</v>
      </c>
      <c r="N214" s="41" t="s">
        <v>1852</v>
      </c>
      <c r="O214" s="41" t="s">
        <v>1853</v>
      </c>
      <c r="P214" s="41">
        <v>4814</v>
      </c>
      <c r="Q214" s="356">
        <v>43.107273974458309</v>
      </c>
      <c r="R214" s="356">
        <v>22.128026215545901</v>
      </c>
      <c r="S214" s="356">
        <v>12.796990578134226</v>
      </c>
      <c r="T214" s="356">
        <v>8.1822571807781763</v>
      </c>
      <c r="U214" s="214">
        <v>43.107273974458309</v>
      </c>
      <c r="V214" s="418">
        <v>81</v>
      </c>
      <c r="W214" s="312">
        <v>100</v>
      </c>
      <c r="X214" s="206" t="s">
        <v>1829</v>
      </c>
      <c r="Y214" s="14">
        <v>3</v>
      </c>
      <c r="Z214" s="14">
        <v>10</v>
      </c>
      <c r="AA214" s="14">
        <v>6</v>
      </c>
      <c r="AB214" s="14" t="s">
        <v>1854</v>
      </c>
      <c r="AC214" s="195"/>
      <c r="AD214" s="61">
        <v>13.27</v>
      </c>
      <c r="AE214" s="116">
        <v>5</v>
      </c>
      <c r="AF214" s="116">
        <v>80</v>
      </c>
      <c r="AG214" s="286" t="s">
        <v>1855</v>
      </c>
      <c r="AH214" s="30" t="s">
        <v>1856</v>
      </c>
      <c r="AI214" s="317">
        <v>0.2</v>
      </c>
      <c r="AJ214" s="30" t="s">
        <v>1857</v>
      </c>
      <c r="AK214" s="30" t="s">
        <v>1843</v>
      </c>
      <c r="AL214" s="317">
        <v>0.5</v>
      </c>
      <c r="AM214" s="32" t="s">
        <v>1858</v>
      </c>
      <c r="AN214" s="30" t="s">
        <v>1859</v>
      </c>
      <c r="AO214" s="317">
        <v>0.1</v>
      </c>
      <c r="AP214" s="30"/>
      <c r="AQ214" s="30"/>
      <c r="AR214" s="317"/>
      <c r="AS214" s="30"/>
      <c r="AT214" s="30"/>
      <c r="AU214" s="317"/>
      <c r="AV214" s="30"/>
      <c r="AW214" s="30"/>
      <c r="AX214" s="317"/>
      <c r="AY214" s="30"/>
      <c r="AZ214" s="30"/>
      <c r="BA214" s="45"/>
      <c r="BB214" s="32"/>
      <c r="BC214" s="32"/>
      <c r="BD214" s="32"/>
      <c r="BE214" s="32"/>
      <c r="BF214" s="32"/>
      <c r="BG214" s="32"/>
      <c r="BH214" s="32"/>
      <c r="BI214" s="32"/>
      <c r="BJ214" s="32"/>
      <c r="BK214" s="32"/>
      <c r="BL214" s="32"/>
      <c r="BM214" s="32"/>
    </row>
    <row r="215" spans="1:65" ht="120" customHeight="1" x14ac:dyDescent="0.25">
      <c r="A215" s="48">
        <v>105</v>
      </c>
      <c r="B215" s="14" t="s">
        <v>1593</v>
      </c>
      <c r="C215" s="14" t="s">
        <v>1820</v>
      </c>
      <c r="D215" s="41"/>
      <c r="E215" s="14" t="s">
        <v>1860</v>
      </c>
      <c r="F215" s="20">
        <v>31231</v>
      </c>
      <c r="G215" s="14" t="s">
        <v>1861</v>
      </c>
      <c r="H215" s="14">
        <v>2022</v>
      </c>
      <c r="I215" s="14" t="s">
        <v>1862</v>
      </c>
      <c r="J215" s="15">
        <v>637515.69999999995</v>
      </c>
      <c r="K215" s="14" t="s">
        <v>1738</v>
      </c>
      <c r="L215" s="47" t="s">
        <v>1863</v>
      </c>
      <c r="M215" s="41" t="s">
        <v>1864</v>
      </c>
      <c r="N215" s="14" t="s">
        <v>1865</v>
      </c>
      <c r="O215" s="14" t="s">
        <v>1866</v>
      </c>
      <c r="P215" s="14">
        <v>200009</v>
      </c>
      <c r="Q215" s="16">
        <v>165.13953095731634</v>
      </c>
      <c r="R215" s="16">
        <v>86.105285039075312</v>
      </c>
      <c r="S215" s="16">
        <v>41.206828701909764</v>
      </c>
      <c r="T215" s="16">
        <v>37.82741721633127</v>
      </c>
      <c r="U215" s="214">
        <v>165.13953095731634</v>
      </c>
      <c r="V215" s="418">
        <v>75</v>
      </c>
      <c r="W215" s="311">
        <v>65</v>
      </c>
      <c r="X215" s="207" t="s">
        <v>1867</v>
      </c>
      <c r="Y215" s="14">
        <v>4</v>
      </c>
      <c r="Z215" s="34">
        <v>4</v>
      </c>
      <c r="AA215" s="14">
        <v>6</v>
      </c>
      <c r="AB215" s="14">
        <v>60</v>
      </c>
      <c r="AC215" s="204" t="s">
        <v>596</v>
      </c>
      <c r="AD215" s="30"/>
      <c r="AE215" s="116">
        <v>5</v>
      </c>
      <c r="AF215" s="116">
        <v>75</v>
      </c>
      <c r="AG215" s="286" t="s">
        <v>1855</v>
      </c>
      <c r="AH215" s="30" t="s">
        <v>1856</v>
      </c>
      <c r="AI215" s="317">
        <v>0.2</v>
      </c>
      <c r="AJ215" s="30" t="s">
        <v>1857</v>
      </c>
      <c r="AK215" s="30" t="s">
        <v>1843</v>
      </c>
      <c r="AL215" s="317">
        <v>0.45</v>
      </c>
      <c r="AM215" s="32" t="s">
        <v>1858</v>
      </c>
      <c r="AN215" s="30" t="s">
        <v>1859</v>
      </c>
      <c r="AO215" s="317">
        <v>0.1</v>
      </c>
      <c r="AP215" s="199"/>
      <c r="AQ215" s="199"/>
      <c r="AR215" s="199"/>
      <c r="AS215" s="199"/>
      <c r="AT215" s="199"/>
      <c r="AU215" s="199"/>
      <c r="AV215" s="199"/>
      <c r="AW215" s="199"/>
      <c r="AX215" s="199"/>
      <c r="AY215" s="199"/>
      <c r="AZ215" s="199"/>
      <c r="BA215" s="197"/>
      <c r="BB215" s="32"/>
      <c r="BC215" s="32"/>
      <c r="BD215" s="32"/>
      <c r="BE215" s="32"/>
      <c r="BF215" s="32"/>
      <c r="BG215" s="32"/>
      <c r="BH215" s="32"/>
      <c r="BI215" s="32"/>
      <c r="BJ215" s="32"/>
      <c r="BK215" s="32"/>
      <c r="BL215" s="32"/>
      <c r="BM215" s="32"/>
    </row>
    <row r="216" spans="1:65" ht="120" customHeight="1" x14ac:dyDescent="0.25">
      <c r="A216" s="48">
        <v>105</v>
      </c>
      <c r="B216" s="14" t="s">
        <v>1593</v>
      </c>
      <c r="C216" s="14" t="s">
        <v>1820</v>
      </c>
      <c r="D216" s="41"/>
      <c r="E216" s="14" t="s">
        <v>1868</v>
      </c>
      <c r="F216" s="14">
        <v>22615</v>
      </c>
      <c r="G216" s="14" t="s">
        <v>1869</v>
      </c>
      <c r="H216" s="14">
        <v>2022</v>
      </c>
      <c r="I216" s="14" t="s">
        <v>1870</v>
      </c>
      <c r="J216" s="15">
        <v>191421.11</v>
      </c>
      <c r="K216" s="14" t="s">
        <v>1738</v>
      </c>
      <c r="L216" s="47" t="s">
        <v>1871</v>
      </c>
      <c r="M216" s="41" t="s">
        <v>1872</v>
      </c>
      <c r="N216" s="14" t="s">
        <v>1873</v>
      </c>
      <c r="O216" s="14" t="s">
        <v>1874</v>
      </c>
      <c r="P216" s="14">
        <v>200001</v>
      </c>
      <c r="Q216" s="16">
        <v>65.034236841700078</v>
      </c>
      <c r="R216" s="16">
        <v>33.623568568487073</v>
      </c>
      <c r="S216" s="16">
        <v>17.901718467350282</v>
      </c>
      <c r="T216" s="16">
        <v>13.508949805862727</v>
      </c>
      <c r="U216" s="214">
        <v>65.034236841700078</v>
      </c>
      <c r="V216" s="418">
        <v>75</v>
      </c>
      <c r="W216" s="311">
        <v>65</v>
      </c>
      <c r="X216" s="207" t="s">
        <v>1867</v>
      </c>
      <c r="Y216" s="142">
        <v>3</v>
      </c>
      <c r="Z216" s="36">
        <v>5</v>
      </c>
      <c r="AA216" s="37">
        <v>1</v>
      </c>
      <c r="AB216" s="14">
        <v>60</v>
      </c>
      <c r="AC216" s="204" t="s">
        <v>596</v>
      </c>
      <c r="AD216" s="30"/>
      <c r="AE216" s="116">
        <v>5</v>
      </c>
      <c r="AF216" s="315">
        <v>70</v>
      </c>
      <c r="AG216" s="199" t="s">
        <v>1875</v>
      </c>
      <c r="AH216" s="199" t="s">
        <v>1876</v>
      </c>
      <c r="AI216" s="199">
        <v>0.4</v>
      </c>
      <c r="AJ216" s="199" t="s">
        <v>1877</v>
      </c>
      <c r="AK216" s="199" t="s">
        <v>1878</v>
      </c>
      <c r="AL216" s="199">
        <v>0.2</v>
      </c>
      <c r="AM216" s="199" t="s">
        <v>1879</v>
      </c>
      <c r="AN216" s="199" t="s">
        <v>1880</v>
      </c>
      <c r="AO216" s="199">
        <v>0.1</v>
      </c>
      <c r="AP216" s="199"/>
      <c r="AQ216" s="199"/>
      <c r="AR216" s="199"/>
      <c r="AS216" s="199"/>
      <c r="AT216" s="199"/>
      <c r="AU216" s="199"/>
      <c r="AV216" s="199"/>
      <c r="AW216" s="199"/>
      <c r="AX216" s="199"/>
      <c r="AY216" s="199"/>
      <c r="AZ216" s="199"/>
      <c r="BA216" s="197"/>
      <c r="BB216" s="32"/>
      <c r="BC216" s="32"/>
      <c r="BD216" s="32"/>
      <c r="BE216" s="32"/>
      <c r="BF216" s="32"/>
      <c r="BG216" s="32"/>
      <c r="BH216" s="32"/>
      <c r="BI216" s="32"/>
      <c r="BJ216" s="32"/>
      <c r="BK216" s="32"/>
      <c r="BL216" s="32"/>
      <c r="BM216" s="32"/>
    </row>
    <row r="217" spans="1:65" ht="120" customHeight="1" x14ac:dyDescent="0.25">
      <c r="A217" s="48">
        <v>105</v>
      </c>
      <c r="B217" s="14" t="s">
        <v>1593</v>
      </c>
      <c r="C217" s="14" t="s">
        <v>1820</v>
      </c>
      <c r="D217" s="41"/>
      <c r="E217" s="14" t="s">
        <v>1868</v>
      </c>
      <c r="F217" s="14">
        <v>22615</v>
      </c>
      <c r="G217" s="14" t="s">
        <v>1881</v>
      </c>
      <c r="H217" s="14">
        <v>2022</v>
      </c>
      <c r="I217" s="14" t="s">
        <v>1882</v>
      </c>
      <c r="J217" s="15">
        <v>94749.82</v>
      </c>
      <c r="K217" s="14" t="s">
        <v>1738</v>
      </c>
      <c r="L217" s="47" t="s">
        <v>1883</v>
      </c>
      <c r="M217" s="41" t="s">
        <v>1884</v>
      </c>
      <c r="N217" s="14" t="s">
        <v>1885</v>
      </c>
      <c r="O217" s="14" t="s">
        <v>1886</v>
      </c>
      <c r="P217" s="14">
        <v>200027</v>
      </c>
      <c r="Q217" s="16">
        <v>43.340837874485466</v>
      </c>
      <c r="R217" s="16">
        <v>22.25047562731061</v>
      </c>
      <c r="S217" s="16">
        <v>12.851365648753967</v>
      </c>
      <c r="T217" s="16">
        <v>8.2389965984208882</v>
      </c>
      <c r="U217" s="214">
        <v>43.340837874485466</v>
      </c>
      <c r="V217" s="418">
        <v>75</v>
      </c>
      <c r="W217" s="311">
        <v>65</v>
      </c>
      <c r="X217" s="207" t="s">
        <v>1867</v>
      </c>
      <c r="Y217" s="142">
        <v>3</v>
      </c>
      <c r="Z217" s="36">
        <v>4</v>
      </c>
      <c r="AA217" s="37">
        <v>8</v>
      </c>
      <c r="AB217" s="14">
        <v>60</v>
      </c>
      <c r="AC217" s="204" t="s">
        <v>596</v>
      </c>
      <c r="AD217" s="30"/>
      <c r="AE217" s="116">
        <v>5</v>
      </c>
      <c r="AF217" s="315">
        <v>50</v>
      </c>
      <c r="AG217" s="199" t="s">
        <v>1887</v>
      </c>
      <c r="AH217" s="199" t="s">
        <v>1888</v>
      </c>
      <c r="AI217" s="199">
        <v>0.2</v>
      </c>
      <c r="AJ217" s="199" t="s">
        <v>1889</v>
      </c>
      <c r="AK217" s="199" t="s">
        <v>1890</v>
      </c>
      <c r="AL217" s="199">
        <v>0.15</v>
      </c>
      <c r="AM217" s="199" t="s">
        <v>1877</v>
      </c>
      <c r="AN217" s="199" t="s">
        <v>1878</v>
      </c>
      <c r="AO217" s="199">
        <v>0.1</v>
      </c>
      <c r="AP217" s="199" t="s">
        <v>1891</v>
      </c>
      <c r="AQ217" s="199" t="s">
        <v>1892</v>
      </c>
      <c r="AR217" s="199">
        <v>0.05</v>
      </c>
      <c r="AS217" s="199"/>
      <c r="AT217" s="199"/>
      <c r="AU217" s="199"/>
      <c r="AV217" s="199"/>
      <c r="AW217" s="199"/>
      <c r="AX217" s="199"/>
      <c r="AY217" s="199"/>
      <c r="AZ217" s="199"/>
      <c r="BA217" s="197"/>
      <c r="BB217" s="32"/>
      <c r="BC217" s="32"/>
      <c r="BD217" s="32"/>
      <c r="BE217" s="32"/>
      <c r="BF217" s="32"/>
      <c r="BG217" s="32"/>
      <c r="BH217" s="32"/>
      <c r="BI217" s="32"/>
      <c r="BJ217" s="32"/>
      <c r="BK217" s="32"/>
      <c r="BL217" s="32"/>
      <c r="BM217" s="32"/>
    </row>
    <row r="218" spans="1:65" ht="120" customHeight="1" x14ac:dyDescent="0.25">
      <c r="A218" s="48">
        <v>105</v>
      </c>
      <c r="B218" s="14" t="s">
        <v>1593</v>
      </c>
      <c r="C218" s="14" t="s">
        <v>1820</v>
      </c>
      <c r="D218" s="41"/>
      <c r="E218" s="14" t="s">
        <v>1893</v>
      </c>
      <c r="F218" s="14">
        <v>22615</v>
      </c>
      <c r="G218" s="14" t="s">
        <v>1894</v>
      </c>
      <c r="H218" s="14">
        <v>2022</v>
      </c>
      <c r="I218" s="14" t="s">
        <v>1895</v>
      </c>
      <c r="J218" s="15">
        <v>47021.5</v>
      </c>
      <c r="K218" s="14" t="s">
        <v>1738</v>
      </c>
      <c r="L218" s="47" t="s">
        <v>1896</v>
      </c>
      <c r="M218" s="41" t="s">
        <v>1897</v>
      </c>
      <c r="N218" s="14" t="s">
        <v>1898</v>
      </c>
      <c r="O218" s="14" t="s">
        <v>1899</v>
      </c>
      <c r="P218" s="14">
        <v>200012</v>
      </c>
      <c r="Q218" s="16">
        <v>32.630424391900412</v>
      </c>
      <c r="R218" s="16">
        <v>16.635379156722372</v>
      </c>
      <c r="S218" s="16">
        <v>10.357917434306151</v>
      </c>
      <c r="T218" s="16">
        <v>5.6371278008718884</v>
      </c>
      <c r="U218" s="214">
        <v>32.630424391900412</v>
      </c>
      <c r="V218" s="418">
        <v>75</v>
      </c>
      <c r="W218" s="311">
        <v>65</v>
      </c>
      <c r="X218" s="207" t="s">
        <v>1867</v>
      </c>
      <c r="Y218" s="142">
        <v>3</v>
      </c>
      <c r="Z218" s="36">
        <v>4</v>
      </c>
      <c r="AA218" s="37">
        <v>8</v>
      </c>
      <c r="AB218" s="14">
        <v>60</v>
      </c>
      <c r="AC218" s="204" t="s">
        <v>596</v>
      </c>
      <c r="AD218" s="30"/>
      <c r="AE218" s="116">
        <v>5</v>
      </c>
      <c r="AF218" s="315">
        <v>60</v>
      </c>
      <c r="AG218" s="199" t="s">
        <v>1900</v>
      </c>
      <c r="AH218" s="199" t="s">
        <v>1901</v>
      </c>
      <c r="AI218" s="199">
        <v>0.4</v>
      </c>
      <c r="AJ218" s="199" t="s">
        <v>1902</v>
      </c>
      <c r="AK218" s="199" t="s">
        <v>1903</v>
      </c>
      <c r="AL218" s="199">
        <v>0.1</v>
      </c>
      <c r="AM218" s="199" t="s">
        <v>1891</v>
      </c>
      <c r="AN218" s="199" t="s">
        <v>1892</v>
      </c>
      <c r="AO218" s="199">
        <v>0.1</v>
      </c>
      <c r="AP218" s="199"/>
      <c r="AQ218" s="199"/>
      <c r="AR218" s="199"/>
      <c r="AS218" s="199"/>
      <c r="AT218" s="199"/>
      <c r="AU218" s="199"/>
      <c r="AV218" s="199"/>
      <c r="AW218" s="199"/>
      <c r="AX218" s="199"/>
      <c r="AY218" s="199"/>
      <c r="AZ218" s="199"/>
      <c r="BA218" s="197"/>
      <c r="BB218" s="32"/>
      <c r="BC218" s="32"/>
      <c r="BD218" s="32"/>
      <c r="BE218" s="32"/>
      <c r="BF218" s="32"/>
      <c r="BG218" s="32"/>
      <c r="BH218" s="32"/>
      <c r="BI218" s="32"/>
      <c r="BJ218" s="32"/>
      <c r="BK218" s="32"/>
      <c r="BL218" s="32"/>
      <c r="BM218" s="32"/>
    </row>
    <row r="219" spans="1:65" ht="120" customHeight="1" x14ac:dyDescent="0.25">
      <c r="A219" s="48">
        <v>105</v>
      </c>
      <c r="B219" s="14" t="s">
        <v>1593</v>
      </c>
      <c r="C219" s="14" t="s">
        <v>1820</v>
      </c>
      <c r="D219" s="41"/>
      <c r="E219" s="14" t="s">
        <v>1893</v>
      </c>
      <c r="F219" s="14">
        <v>22615</v>
      </c>
      <c r="G219" s="14" t="s">
        <v>1904</v>
      </c>
      <c r="H219" s="14">
        <v>2022</v>
      </c>
      <c r="I219" s="14" t="s">
        <v>1905</v>
      </c>
      <c r="J219" s="15">
        <v>47021.5</v>
      </c>
      <c r="K219" s="14" t="s">
        <v>1738</v>
      </c>
      <c r="L219" s="47" t="s">
        <v>1906</v>
      </c>
      <c r="M219" s="41" t="s">
        <v>1907</v>
      </c>
      <c r="N219" s="14" t="s">
        <v>1908</v>
      </c>
      <c r="O219" s="14" t="s">
        <v>1909</v>
      </c>
      <c r="P219" s="14">
        <v>200013</v>
      </c>
      <c r="Q219" s="16">
        <v>32.630424391900412</v>
      </c>
      <c r="R219" s="16">
        <v>16.635379156722372</v>
      </c>
      <c r="S219" s="16">
        <v>10.357917434306151</v>
      </c>
      <c r="T219" s="16">
        <v>5.6371278008718884</v>
      </c>
      <c r="U219" s="214">
        <v>32.630424391900412</v>
      </c>
      <c r="V219" s="418">
        <v>75</v>
      </c>
      <c r="W219" s="311">
        <v>65</v>
      </c>
      <c r="X219" s="207" t="s">
        <v>1867</v>
      </c>
      <c r="Y219" s="142">
        <v>3</v>
      </c>
      <c r="Z219" s="36">
        <v>4</v>
      </c>
      <c r="AA219" s="37">
        <v>8</v>
      </c>
      <c r="AB219" s="14">
        <v>60</v>
      </c>
      <c r="AC219" s="204" t="s">
        <v>596</v>
      </c>
      <c r="AD219" s="30"/>
      <c r="AE219" s="116">
        <v>5</v>
      </c>
      <c r="AF219" s="315">
        <v>60</v>
      </c>
      <c r="AG219" s="199" t="s">
        <v>1900</v>
      </c>
      <c r="AH219" s="199" t="s">
        <v>1901</v>
      </c>
      <c r="AI219" s="199">
        <v>0.4</v>
      </c>
      <c r="AJ219" s="199" t="s">
        <v>1902</v>
      </c>
      <c r="AK219" s="199" t="s">
        <v>1903</v>
      </c>
      <c r="AL219" s="199">
        <v>0.1</v>
      </c>
      <c r="AM219" s="199" t="s">
        <v>1891</v>
      </c>
      <c r="AN219" s="199" t="s">
        <v>1892</v>
      </c>
      <c r="AO219" s="199">
        <v>0.1</v>
      </c>
      <c r="AP219" s="199"/>
      <c r="AQ219" s="199"/>
      <c r="AR219" s="199"/>
      <c r="AS219" s="199"/>
      <c r="AT219" s="199"/>
      <c r="AU219" s="199"/>
      <c r="AV219" s="199"/>
      <c r="AW219" s="199"/>
      <c r="AX219" s="199"/>
      <c r="AY219" s="199"/>
      <c r="AZ219" s="199"/>
      <c r="BA219" s="197"/>
      <c r="BB219" s="32"/>
      <c r="BC219" s="32"/>
      <c r="BD219" s="32"/>
      <c r="BE219" s="32"/>
      <c r="BF219" s="32"/>
      <c r="BG219" s="32"/>
      <c r="BH219" s="32"/>
      <c r="BI219" s="32"/>
      <c r="BJ219" s="32"/>
      <c r="BK219" s="32"/>
      <c r="BL219" s="32"/>
      <c r="BM219" s="32"/>
    </row>
    <row r="220" spans="1:65" ht="120" customHeight="1" x14ac:dyDescent="0.25">
      <c r="A220" s="48">
        <v>105</v>
      </c>
      <c r="B220" s="14" t="s">
        <v>1593</v>
      </c>
      <c r="C220" s="14" t="s">
        <v>1820</v>
      </c>
      <c r="D220" s="41"/>
      <c r="E220" s="14" t="s">
        <v>1868</v>
      </c>
      <c r="F220" s="14">
        <v>22615</v>
      </c>
      <c r="G220" s="14" t="s">
        <v>1910</v>
      </c>
      <c r="H220" s="14">
        <v>2022</v>
      </c>
      <c r="I220" s="14" t="s">
        <v>1911</v>
      </c>
      <c r="J220" s="15">
        <v>91048</v>
      </c>
      <c r="K220" s="14" t="s">
        <v>1738</v>
      </c>
      <c r="L220" s="47" t="s">
        <v>1912</v>
      </c>
      <c r="M220" s="41" t="s">
        <v>1913</v>
      </c>
      <c r="N220" s="14" t="s">
        <v>1914</v>
      </c>
      <c r="O220" s="14" t="s">
        <v>1915</v>
      </c>
      <c r="P220" s="14">
        <v>200011</v>
      </c>
      <c r="Q220" s="16">
        <v>42.510135623953644</v>
      </c>
      <c r="R220" s="16">
        <v>21.814967392016491</v>
      </c>
      <c r="S220" s="16">
        <v>12.657973204410499</v>
      </c>
      <c r="T220" s="16">
        <v>8.0371950275266499</v>
      </c>
      <c r="U220" s="214">
        <v>42.510135623953644</v>
      </c>
      <c r="V220" s="418">
        <v>75</v>
      </c>
      <c r="W220" s="311">
        <v>65</v>
      </c>
      <c r="X220" s="207" t="s">
        <v>1867</v>
      </c>
      <c r="Y220" s="142">
        <v>3</v>
      </c>
      <c r="Z220" s="36">
        <v>4</v>
      </c>
      <c r="AA220" s="37">
        <v>8</v>
      </c>
      <c r="AB220" s="14">
        <v>60</v>
      </c>
      <c r="AC220" s="204" t="s">
        <v>596</v>
      </c>
      <c r="AD220" s="30"/>
      <c r="AE220" s="116">
        <v>5</v>
      </c>
      <c r="AF220" s="315">
        <v>50</v>
      </c>
      <c r="AG220" s="199" t="s">
        <v>1877</v>
      </c>
      <c r="AH220" s="199" t="s">
        <v>1878</v>
      </c>
      <c r="AI220" s="199">
        <v>0.35</v>
      </c>
      <c r="AJ220" s="199" t="s">
        <v>1889</v>
      </c>
      <c r="AK220" s="199" t="s">
        <v>1888</v>
      </c>
      <c r="AL220" s="199">
        <v>0.15</v>
      </c>
      <c r="AM220" s="199"/>
      <c r="AN220" s="199"/>
      <c r="AO220" s="199"/>
      <c r="AP220" s="199"/>
      <c r="AQ220" s="199"/>
      <c r="AR220" s="199"/>
      <c r="AS220" s="30"/>
      <c r="AT220" s="199"/>
      <c r="AU220" s="199"/>
      <c r="AV220" s="199"/>
      <c r="AW220" s="199"/>
      <c r="AX220" s="199"/>
      <c r="AY220" s="199"/>
      <c r="AZ220" s="199"/>
      <c r="BA220" s="197"/>
      <c r="BB220" s="32"/>
      <c r="BC220" s="32"/>
      <c r="BD220" s="32"/>
      <c r="BE220" s="32"/>
      <c r="BF220" s="32"/>
      <c r="BG220" s="32"/>
      <c r="BH220" s="32"/>
      <c r="BI220" s="32"/>
      <c r="BJ220" s="32"/>
      <c r="BK220" s="32"/>
      <c r="BL220" s="32"/>
      <c r="BM220" s="32"/>
    </row>
    <row r="221" spans="1:65" ht="120" customHeight="1" x14ac:dyDescent="0.25">
      <c r="A221" s="48">
        <v>105</v>
      </c>
      <c r="B221" s="14" t="s">
        <v>1593</v>
      </c>
      <c r="C221" s="14" t="s">
        <v>1820</v>
      </c>
      <c r="D221" s="41"/>
      <c r="E221" s="14" t="s">
        <v>1833</v>
      </c>
      <c r="F221" s="14">
        <v>24937</v>
      </c>
      <c r="G221" s="14" t="s">
        <v>1916</v>
      </c>
      <c r="H221" s="14">
        <v>2022</v>
      </c>
      <c r="I221" s="14" t="s">
        <v>1917</v>
      </c>
      <c r="J221" s="15">
        <v>80977.919999999998</v>
      </c>
      <c r="K221" s="14" t="s">
        <v>1738</v>
      </c>
      <c r="L221" s="14" t="s">
        <v>1918</v>
      </c>
      <c r="M221" s="41" t="s">
        <v>1919</v>
      </c>
      <c r="N221" s="14" t="s">
        <v>1920</v>
      </c>
      <c r="O221" s="14" t="s">
        <v>1921</v>
      </c>
      <c r="P221" s="14">
        <v>200058</v>
      </c>
      <c r="Q221" s="16">
        <v>40.250372016043073</v>
      </c>
      <c r="R221" s="16">
        <v>20.630252097898843</v>
      </c>
      <c r="S221" s="16">
        <v>12.131886742633789</v>
      </c>
      <c r="T221" s="16">
        <v>7.4882331755104419</v>
      </c>
      <c r="U221" s="214">
        <v>40.250372016043073</v>
      </c>
      <c r="V221" s="418">
        <v>75</v>
      </c>
      <c r="W221" s="311">
        <v>62</v>
      </c>
      <c r="X221" s="207" t="s">
        <v>1867</v>
      </c>
      <c r="Y221" s="14">
        <v>3</v>
      </c>
      <c r="Z221" s="42">
        <v>11</v>
      </c>
      <c r="AA221" s="14">
        <v>5</v>
      </c>
      <c r="AB221" s="14">
        <v>60</v>
      </c>
      <c r="AC221" s="204" t="s">
        <v>596</v>
      </c>
      <c r="AD221" s="30"/>
      <c r="AE221" s="116">
        <v>5</v>
      </c>
      <c r="AF221" s="315">
        <v>55</v>
      </c>
      <c r="AG221" s="199" t="s">
        <v>1832</v>
      </c>
      <c r="AH221" s="199" t="s">
        <v>1833</v>
      </c>
      <c r="AI221" s="199">
        <v>0.15</v>
      </c>
      <c r="AJ221" s="199" t="s">
        <v>1834</v>
      </c>
      <c r="AK221" s="199" t="s">
        <v>1833</v>
      </c>
      <c r="AL221" s="199">
        <v>0.15</v>
      </c>
      <c r="AM221" s="199" t="s">
        <v>1879</v>
      </c>
      <c r="AN221" s="199" t="s">
        <v>1833</v>
      </c>
      <c r="AO221" s="199">
        <v>0.1</v>
      </c>
      <c r="AP221" s="199" t="s">
        <v>1830</v>
      </c>
      <c r="AQ221" s="199" t="s">
        <v>1831</v>
      </c>
      <c r="AR221" s="199">
        <v>0.15</v>
      </c>
      <c r="AS221" s="199"/>
      <c r="AT221" s="199"/>
      <c r="AU221" s="199"/>
      <c r="AV221" s="199"/>
      <c r="AW221" s="199"/>
      <c r="AX221" s="199"/>
      <c r="AY221" s="199"/>
      <c r="AZ221" s="199"/>
      <c r="BA221" s="197"/>
      <c r="BB221" s="32"/>
      <c r="BC221" s="32"/>
      <c r="BD221" s="32"/>
      <c r="BE221" s="32"/>
      <c r="BF221" s="32"/>
      <c r="BG221" s="32"/>
      <c r="BH221" s="32"/>
      <c r="BI221" s="32"/>
      <c r="BJ221" s="32"/>
      <c r="BK221" s="32"/>
      <c r="BL221" s="32"/>
      <c r="BM221" s="32"/>
    </row>
    <row r="222" spans="1:65" ht="120" customHeight="1" x14ac:dyDescent="0.25">
      <c r="A222" s="48">
        <v>105</v>
      </c>
      <c r="B222" s="14" t="s">
        <v>1593</v>
      </c>
      <c r="C222" s="175" t="s">
        <v>1922</v>
      </c>
      <c r="D222" s="175"/>
      <c r="E222" s="175" t="s">
        <v>1923</v>
      </c>
      <c r="F222" s="175">
        <v>36319</v>
      </c>
      <c r="G222" s="41" t="s">
        <v>1924</v>
      </c>
      <c r="H222" s="14" t="s">
        <v>1925</v>
      </c>
      <c r="I222" s="175" t="s">
        <v>1926</v>
      </c>
      <c r="J222" s="243">
        <v>152301</v>
      </c>
      <c r="K222" s="208" t="s">
        <v>1927</v>
      </c>
      <c r="L222" s="209" t="s">
        <v>1928</v>
      </c>
      <c r="M222" s="209" t="s">
        <v>1929</v>
      </c>
      <c r="N222" s="41" t="s">
        <v>1930</v>
      </c>
      <c r="O222" s="41" t="s">
        <v>1931</v>
      </c>
      <c r="P222" s="41" t="s">
        <v>1932</v>
      </c>
      <c r="Q222" s="156">
        <v>53.340850627218607</v>
      </c>
      <c r="R222" s="156">
        <v>29.021202686134139</v>
      </c>
      <c r="S222" s="156">
        <v>16.670601831123971</v>
      </c>
      <c r="T222" s="156">
        <v>7.6490461099604987</v>
      </c>
      <c r="U222" s="156">
        <v>53.340850627218607</v>
      </c>
      <c r="V222" s="418">
        <v>89</v>
      </c>
      <c r="W222" s="312">
        <v>100</v>
      </c>
      <c r="X222" s="206" t="s">
        <v>1867</v>
      </c>
      <c r="Y222" s="14">
        <v>3</v>
      </c>
      <c r="Z222" s="14">
        <v>4</v>
      </c>
      <c r="AA222" s="14">
        <v>7</v>
      </c>
      <c r="AB222" s="14" t="s">
        <v>1933</v>
      </c>
      <c r="AC222" s="195" t="s">
        <v>596</v>
      </c>
      <c r="AD222" s="61">
        <v>51.28</v>
      </c>
      <c r="AE222" s="116">
        <v>5</v>
      </c>
      <c r="AF222" s="116">
        <v>90</v>
      </c>
      <c r="AG222" s="30">
        <v>10040148</v>
      </c>
      <c r="AH222" s="30" t="s">
        <v>1934</v>
      </c>
      <c r="AI222" s="318">
        <v>0.2</v>
      </c>
      <c r="AJ222" s="30" t="s">
        <v>1935</v>
      </c>
      <c r="AK222" s="30" t="s">
        <v>1936</v>
      </c>
      <c r="AL222" s="318">
        <v>0.2</v>
      </c>
      <c r="AM222" s="30">
        <v>10040159</v>
      </c>
      <c r="AN222" s="30" t="s">
        <v>1937</v>
      </c>
      <c r="AO222" s="318">
        <v>0.3</v>
      </c>
      <c r="AP222" s="30">
        <v>10020509</v>
      </c>
      <c r="AQ222" s="30" t="s">
        <v>1938</v>
      </c>
      <c r="AR222" s="318">
        <v>0.2</v>
      </c>
      <c r="AS222" s="30"/>
      <c r="AT222" s="30"/>
      <c r="AU222" s="318"/>
      <c r="AV222" s="30"/>
      <c r="AW222" s="30"/>
      <c r="AX222" s="318"/>
      <c r="AY222" s="30"/>
      <c r="AZ222" s="30"/>
      <c r="BA222" s="210"/>
      <c r="BB222" s="32"/>
      <c r="BC222" s="32"/>
      <c r="BD222" s="32"/>
      <c r="BE222" s="32"/>
      <c r="BF222" s="32"/>
      <c r="BG222" s="32"/>
      <c r="BH222" s="32"/>
      <c r="BI222" s="32"/>
      <c r="BJ222" s="32"/>
      <c r="BK222" s="32"/>
      <c r="BL222" s="32"/>
      <c r="BM222" s="32"/>
    </row>
    <row r="223" spans="1:65" ht="120" customHeight="1" x14ac:dyDescent="0.25">
      <c r="A223" s="48">
        <v>105</v>
      </c>
      <c r="B223" s="14" t="s">
        <v>1593</v>
      </c>
      <c r="C223" s="175" t="s">
        <v>1922</v>
      </c>
      <c r="D223" s="175"/>
      <c r="E223" s="42" t="s">
        <v>1939</v>
      </c>
      <c r="F223" s="42">
        <v>29297</v>
      </c>
      <c r="G223" s="41" t="s">
        <v>1940</v>
      </c>
      <c r="H223" s="175">
        <v>2016</v>
      </c>
      <c r="I223" s="175" t="s">
        <v>1500</v>
      </c>
      <c r="J223" s="243">
        <v>105230</v>
      </c>
      <c r="K223" s="208" t="s">
        <v>1642</v>
      </c>
      <c r="L223" s="41" t="s">
        <v>1941</v>
      </c>
      <c r="M223" s="41" t="s">
        <v>1942</v>
      </c>
      <c r="N223" s="175" t="s">
        <v>1943</v>
      </c>
      <c r="O223" s="175" t="s">
        <v>1944</v>
      </c>
      <c r="P223" s="41">
        <v>6968</v>
      </c>
      <c r="Q223" s="16">
        <v>43.678771773932056</v>
      </c>
      <c r="R223" s="156">
        <v>23.483437980251782</v>
      </c>
      <c r="S223" s="156">
        <v>13.960341745377496</v>
      </c>
      <c r="T223" s="156">
        <v>6.2349920483027823</v>
      </c>
      <c r="U223" s="16">
        <v>43.678771773932056</v>
      </c>
      <c r="V223" s="418">
        <v>89</v>
      </c>
      <c r="W223" s="312">
        <v>100</v>
      </c>
      <c r="X223" s="206" t="s">
        <v>1867</v>
      </c>
      <c r="Y223" s="14">
        <v>2</v>
      </c>
      <c r="Z223" s="14">
        <v>5</v>
      </c>
      <c r="AA223" s="14">
        <v>4</v>
      </c>
      <c r="AB223" s="14">
        <v>4.1100000000000003</v>
      </c>
      <c r="AC223" s="195" t="s">
        <v>596</v>
      </c>
      <c r="AD223" s="61">
        <v>51.28</v>
      </c>
      <c r="AE223" s="116">
        <v>5</v>
      </c>
      <c r="AF223" s="116">
        <v>90</v>
      </c>
      <c r="AG223" s="30">
        <v>10040148</v>
      </c>
      <c r="AH223" s="30" t="s">
        <v>1945</v>
      </c>
      <c r="AI223" s="318">
        <v>0.2</v>
      </c>
      <c r="AJ223" s="286" t="s">
        <v>1946</v>
      </c>
      <c r="AK223" s="30" t="s">
        <v>1939</v>
      </c>
      <c r="AL223" s="318">
        <v>0.2</v>
      </c>
      <c r="AM223" s="309" t="s">
        <v>1947</v>
      </c>
      <c r="AN223" s="30" t="s">
        <v>1948</v>
      </c>
      <c r="AO223" s="318">
        <v>0.2</v>
      </c>
      <c r="AP223" s="286" t="s">
        <v>1949</v>
      </c>
      <c r="AQ223" s="30" t="s">
        <v>1950</v>
      </c>
      <c r="AR223" s="318">
        <v>0.2</v>
      </c>
      <c r="AS223" s="286">
        <v>10020509</v>
      </c>
      <c r="AT223" s="30" t="s">
        <v>1951</v>
      </c>
      <c r="AU223" s="318">
        <v>0.1</v>
      </c>
      <c r="AV223" s="286"/>
      <c r="AW223" s="30"/>
      <c r="AX223" s="318"/>
      <c r="AY223" s="286"/>
      <c r="AZ223" s="30"/>
      <c r="BA223" s="210"/>
      <c r="BB223" s="32"/>
      <c r="BC223" s="32"/>
      <c r="BD223" s="32"/>
      <c r="BE223" s="32"/>
      <c r="BF223" s="32"/>
      <c r="BG223" s="32"/>
      <c r="BH223" s="32"/>
      <c r="BI223" s="32"/>
      <c r="BJ223" s="32"/>
      <c r="BK223" s="32"/>
      <c r="BL223" s="32"/>
      <c r="BM223" s="32"/>
    </row>
    <row r="224" spans="1:65" ht="120" customHeight="1" x14ac:dyDescent="0.25">
      <c r="A224" s="48">
        <v>105</v>
      </c>
      <c r="B224" s="14" t="s">
        <v>1593</v>
      </c>
      <c r="C224" s="175" t="s">
        <v>1922</v>
      </c>
      <c r="D224" s="175"/>
      <c r="E224" s="42" t="s">
        <v>1952</v>
      </c>
      <c r="F224" s="42">
        <v>20767</v>
      </c>
      <c r="G224" s="14" t="s">
        <v>1953</v>
      </c>
      <c r="H224" s="14" t="s">
        <v>1954</v>
      </c>
      <c r="I224" s="14" t="s">
        <v>1955</v>
      </c>
      <c r="J224" s="15">
        <v>122815.93</v>
      </c>
      <c r="K224" s="208" t="s">
        <v>306</v>
      </c>
      <c r="L224" s="14" t="s">
        <v>1941</v>
      </c>
      <c r="M224" s="14" t="s">
        <v>1956</v>
      </c>
      <c r="N224" s="14" t="s">
        <v>14452</v>
      </c>
      <c r="O224" s="14" t="s">
        <v>1957</v>
      </c>
      <c r="P224" s="14">
        <v>7934</v>
      </c>
      <c r="Q224" s="156">
        <v>42.204867018926436</v>
      </c>
      <c r="R224" s="156">
        <v>22.638677980251785</v>
      </c>
      <c r="S224" s="156">
        <v>13.546904296942172</v>
      </c>
      <c r="T224" s="156">
        <v>6.0192847417324788</v>
      </c>
      <c r="U224" s="156">
        <v>42.204867018926436</v>
      </c>
      <c r="V224" s="418">
        <v>90</v>
      </c>
      <c r="W224" s="311">
        <v>87</v>
      </c>
      <c r="X224" s="206" t="s">
        <v>1867</v>
      </c>
      <c r="Y224" s="14">
        <v>2</v>
      </c>
      <c r="Z224" s="14">
        <v>1</v>
      </c>
      <c r="AA224" s="14">
        <v>3</v>
      </c>
      <c r="AB224" s="14">
        <v>11</v>
      </c>
      <c r="AC224" s="14">
        <v>35</v>
      </c>
      <c r="AD224" s="61">
        <v>51.28</v>
      </c>
      <c r="AE224" s="116">
        <v>5</v>
      </c>
      <c r="AF224" s="116">
        <v>90</v>
      </c>
      <c r="AG224" s="309">
        <v>10040148</v>
      </c>
      <c r="AH224" s="30" t="s">
        <v>1945</v>
      </c>
      <c r="AI224" s="318">
        <v>0.2</v>
      </c>
      <c r="AJ224" s="30">
        <v>10020509</v>
      </c>
      <c r="AK224" s="30" t="s">
        <v>1958</v>
      </c>
      <c r="AL224" s="318">
        <v>0.3</v>
      </c>
      <c r="AM224" s="286" t="s">
        <v>1946</v>
      </c>
      <c r="AN224" s="30" t="s">
        <v>1959</v>
      </c>
      <c r="AO224" s="318">
        <v>0.2</v>
      </c>
      <c r="AP224" s="309" t="s">
        <v>1947</v>
      </c>
      <c r="AQ224" s="30" t="s">
        <v>1960</v>
      </c>
      <c r="AR224" s="318">
        <v>0.2</v>
      </c>
      <c r="AS224" s="309"/>
      <c r="AT224" s="30"/>
      <c r="AU224" s="318"/>
      <c r="AV224" s="309"/>
      <c r="AW224" s="30"/>
      <c r="AX224" s="318"/>
      <c r="AY224" s="309"/>
      <c r="AZ224" s="30"/>
      <c r="BA224" s="210"/>
      <c r="BB224" s="32"/>
      <c r="BC224" s="32"/>
      <c r="BD224" s="32"/>
      <c r="BE224" s="32"/>
      <c r="BF224" s="32"/>
      <c r="BG224" s="32"/>
      <c r="BH224" s="32"/>
      <c r="BI224" s="32"/>
      <c r="BJ224" s="32"/>
      <c r="BK224" s="32"/>
      <c r="BL224" s="32"/>
      <c r="BM224" s="32"/>
    </row>
    <row r="225" spans="1:65" ht="120" customHeight="1" x14ac:dyDescent="0.25">
      <c r="A225" s="48">
        <v>105</v>
      </c>
      <c r="B225" s="14" t="s">
        <v>1593</v>
      </c>
      <c r="C225" s="175" t="s">
        <v>1922</v>
      </c>
      <c r="D225" s="175"/>
      <c r="E225" s="42" t="s">
        <v>1952</v>
      </c>
      <c r="F225" s="42">
        <v>20767</v>
      </c>
      <c r="G225" s="42" t="s">
        <v>1961</v>
      </c>
      <c r="H225" s="175">
        <v>2021</v>
      </c>
      <c r="I225" s="42" t="s">
        <v>1962</v>
      </c>
      <c r="J225" s="243">
        <v>141572.45000000001</v>
      </c>
      <c r="K225" s="208" t="s">
        <v>312</v>
      </c>
      <c r="L225" s="14" t="s">
        <v>1963</v>
      </c>
      <c r="M225" s="14" t="s">
        <v>1956</v>
      </c>
      <c r="N225" s="41" t="s">
        <v>1964</v>
      </c>
      <c r="O225" s="42" t="s">
        <v>1965</v>
      </c>
      <c r="P225" s="14">
        <v>8102</v>
      </c>
      <c r="Q225" s="156">
        <v>51.138643406606604</v>
      </c>
      <c r="R225" s="156">
        <v>27.759020333192961</v>
      </c>
      <c r="S225" s="156">
        <v>16.052872000805188</v>
      </c>
      <c r="T225" s="156">
        <v>7.3267510726084586</v>
      </c>
      <c r="U225" s="156">
        <v>51.138643406606604</v>
      </c>
      <c r="V225" s="418">
        <v>100</v>
      </c>
      <c r="W225" s="311">
        <v>83</v>
      </c>
      <c r="X225" s="206" t="s">
        <v>1867</v>
      </c>
      <c r="Y225" s="14">
        <v>3</v>
      </c>
      <c r="Z225" s="14">
        <v>3</v>
      </c>
      <c r="AA225" s="14">
        <v>5</v>
      </c>
      <c r="AB225" s="14">
        <v>11</v>
      </c>
      <c r="AC225" s="14">
        <v>74</v>
      </c>
      <c r="AD225" s="61">
        <v>51.28</v>
      </c>
      <c r="AE225" s="116">
        <v>5</v>
      </c>
      <c r="AF225" s="116">
        <v>100</v>
      </c>
      <c r="AG225" s="309" t="s">
        <v>1966</v>
      </c>
      <c r="AH225" s="30" t="s">
        <v>1948</v>
      </c>
      <c r="AI225" s="318">
        <v>0.3</v>
      </c>
      <c r="AJ225" s="286" t="s">
        <v>1947</v>
      </c>
      <c r="AK225" s="30" t="s">
        <v>1960</v>
      </c>
      <c r="AL225" s="318">
        <v>0.2</v>
      </c>
      <c r="AM225" s="286" t="s">
        <v>1967</v>
      </c>
      <c r="AN225" s="30" t="s">
        <v>1950</v>
      </c>
      <c r="AO225" s="318">
        <v>0.2</v>
      </c>
      <c r="AP225" s="30" t="s">
        <v>1968</v>
      </c>
      <c r="AQ225" s="30" t="s">
        <v>1959</v>
      </c>
      <c r="AR225" s="318">
        <v>0.3</v>
      </c>
      <c r="AS225" s="30"/>
      <c r="AT225" s="30"/>
      <c r="AU225" s="318"/>
      <c r="AV225" s="30"/>
      <c r="AW225" s="30"/>
      <c r="AX225" s="318"/>
      <c r="AY225" s="30"/>
      <c r="AZ225" s="30"/>
      <c r="BA225" s="210"/>
      <c r="BB225" s="32"/>
      <c r="BC225" s="32"/>
      <c r="BD225" s="32"/>
      <c r="BE225" s="32"/>
      <c r="BF225" s="32"/>
      <c r="BG225" s="32"/>
      <c r="BH225" s="32"/>
      <c r="BI225" s="32"/>
      <c r="BJ225" s="32"/>
      <c r="BK225" s="32"/>
      <c r="BL225" s="32"/>
      <c r="BM225" s="32"/>
    </row>
    <row r="226" spans="1:65" ht="120" customHeight="1" x14ac:dyDescent="0.25">
      <c r="A226" s="48">
        <v>105</v>
      </c>
      <c r="B226" s="14" t="s">
        <v>1593</v>
      </c>
      <c r="C226" s="175" t="s">
        <v>1922</v>
      </c>
      <c r="D226" s="175"/>
      <c r="E226" s="42" t="s">
        <v>1939</v>
      </c>
      <c r="F226" s="42">
        <v>29297</v>
      </c>
      <c r="G226" s="14" t="s">
        <v>1969</v>
      </c>
      <c r="H226" s="14">
        <v>2025</v>
      </c>
      <c r="I226" s="14" t="s">
        <v>1970</v>
      </c>
      <c r="J226" s="290">
        <v>238017.01</v>
      </c>
      <c r="K226" s="42" t="s">
        <v>534</v>
      </c>
      <c r="L226" s="209" t="s">
        <v>1971</v>
      </c>
      <c r="M226" s="209" t="s">
        <v>1956</v>
      </c>
      <c r="N226" s="175" t="s">
        <v>1943</v>
      </c>
      <c r="O226" s="175" t="s">
        <v>1944</v>
      </c>
      <c r="P226" s="14" t="s">
        <v>1972</v>
      </c>
      <c r="Q226" s="16">
        <v>64.598272359080909</v>
      </c>
      <c r="R226" s="156">
        <v>36.305239156722372</v>
      </c>
      <c r="S226" s="156">
        <v>19.2816802053798</v>
      </c>
      <c r="T226" s="156">
        <v>9.0113529969787436</v>
      </c>
      <c r="U226" s="16">
        <v>64.598272359080909</v>
      </c>
      <c r="V226" s="419"/>
      <c r="W226" s="311">
        <v>10</v>
      </c>
      <c r="X226" s="206" t="s">
        <v>1867</v>
      </c>
      <c r="Y226" s="14">
        <v>2</v>
      </c>
      <c r="Z226" s="14">
        <v>5</v>
      </c>
      <c r="AA226" s="14">
        <v>4</v>
      </c>
      <c r="AB226" s="14">
        <v>4.1100000000000003</v>
      </c>
      <c r="AC226" s="196"/>
      <c r="AD226" s="61">
        <v>51.28</v>
      </c>
      <c r="AE226" s="116">
        <v>5</v>
      </c>
      <c r="AF226" s="116">
        <v>70</v>
      </c>
      <c r="AG226" s="286" t="s">
        <v>1973</v>
      </c>
      <c r="AH226" s="30" t="s">
        <v>1936</v>
      </c>
      <c r="AI226" s="318">
        <v>0.2</v>
      </c>
      <c r="AJ226" s="286" t="s">
        <v>1947</v>
      </c>
      <c r="AK226" s="30" t="s">
        <v>1959</v>
      </c>
      <c r="AL226" s="318">
        <v>0.2</v>
      </c>
      <c r="AM226" s="286" t="s">
        <v>1966</v>
      </c>
      <c r="AN226" s="30" t="s">
        <v>1951</v>
      </c>
      <c r="AO226" s="318">
        <v>0.2</v>
      </c>
      <c r="AP226" s="309">
        <v>10040159</v>
      </c>
      <c r="AQ226" s="30" t="s">
        <v>1937</v>
      </c>
      <c r="AR226" s="318">
        <v>0.15</v>
      </c>
      <c r="AS226" s="30"/>
      <c r="AT226" s="30"/>
      <c r="AU226" s="318"/>
      <c r="AV226" s="30"/>
      <c r="AW226" s="30"/>
      <c r="AX226" s="318"/>
      <c r="AY226" s="30"/>
      <c r="AZ226" s="30"/>
      <c r="BA226" s="210"/>
      <c r="BB226" s="32"/>
      <c r="BC226" s="32"/>
      <c r="BD226" s="32"/>
      <c r="BE226" s="32"/>
      <c r="BF226" s="32"/>
      <c r="BG226" s="32"/>
      <c r="BH226" s="32"/>
      <c r="BI226" s="32"/>
      <c r="BJ226" s="32"/>
      <c r="BK226" s="32"/>
      <c r="BL226" s="32"/>
      <c r="BM226" s="32"/>
    </row>
    <row r="227" spans="1:65" ht="120" customHeight="1" x14ac:dyDescent="0.25">
      <c r="A227" s="48">
        <v>105</v>
      </c>
      <c r="B227" s="14" t="s">
        <v>1593</v>
      </c>
      <c r="C227" s="14" t="s">
        <v>1922</v>
      </c>
      <c r="D227" s="41"/>
      <c r="E227" s="14" t="s">
        <v>1923</v>
      </c>
      <c r="F227" s="14">
        <v>24454</v>
      </c>
      <c r="G227" s="14" t="s">
        <v>1974</v>
      </c>
      <c r="H227" s="14" t="s">
        <v>1975</v>
      </c>
      <c r="I227" s="14" t="s">
        <v>1976</v>
      </c>
      <c r="J227" s="15">
        <v>804845.63</v>
      </c>
      <c r="K227" s="14" t="s">
        <v>1738</v>
      </c>
      <c r="L227" s="209" t="s">
        <v>1971</v>
      </c>
      <c r="M227" s="209" t="s">
        <v>1956</v>
      </c>
      <c r="N227" s="14" t="s">
        <v>1977</v>
      </c>
      <c r="O227" s="14" t="s">
        <v>1978</v>
      </c>
      <c r="P227" s="14" t="s">
        <v>1979</v>
      </c>
      <c r="Q227" s="294">
        <v>186.75141405866043</v>
      </c>
      <c r="R227" s="294">
        <v>105.48469680378119</v>
      </c>
      <c r="S227" s="294">
        <v>54.092913382865738</v>
      </c>
      <c r="T227" s="294">
        <v>27.173803872013504</v>
      </c>
      <c r="U227" s="294">
        <v>186.75141405866043</v>
      </c>
      <c r="V227" s="418">
        <v>75</v>
      </c>
      <c r="W227" s="311">
        <v>65</v>
      </c>
      <c r="X227" s="206" t="s">
        <v>1867</v>
      </c>
      <c r="Y227" s="14">
        <v>3</v>
      </c>
      <c r="Z227" s="14">
        <v>4</v>
      </c>
      <c r="AA227" s="14">
        <v>1</v>
      </c>
      <c r="AB227" s="14" t="s">
        <v>1980</v>
      </c>
      <c r="AC227" s="204" t="s">
        <v>596</v>
      </c>
      <c r="AD227" s="61">
        <v>51.28</v>
      </c>
      <c r="AE227" s="116">
        <v>5</v>
      </c>
      <c r="AF227" s="116">
        <v>75</v>
      </c>
      <c r="AG227" s="309">
        <v>10040159</v>
      </c>
      <c r="AH227" s="30" t="s">
        <v>1937</v>
      </c>
      <c r="AI227" s="318">
        <v>0.25</v>
      </c>
      <c r="AJ227" s="286" t="s">
        <v>1946</v>
      </c>
      <c r="AK227" s="30" t="s">
        <v>1959</v>
      </c>
      <c r="AL227" s="318">
        <v>0.2</v>
      </c>
      <c r="AM227" s="286" t="s">
        <v>1981</v>
      </c>
      <c r="AN227" s="30" t="s">
        <v>1936</v>
      </c>
      <c r="AO227" s="318">
        <v>0.2</v>
      </c>
      <c r="AP227" s="30" t="s">
        <v>1973</v>
      </c>
      <c r="AQ227" s="30" t="s">
        <v>1982</v>
      </c>
      <c r="AR227" s="318">
        <v>0.1</v>
      </c>
      <c r="AS227" s="30"/>
      <c r="AT227" s="30"/>
      <c r="AU227" s="318"/>
      <c r="AV227" s="30"/>
      <c r="AW227" s="30"/>
      <c r="AX227" s="318"/>
      <c r="AY227" s="30"/>
      <c r="AZ227" s="30"/>
      <c r="BA227" s="210"/>
      <c r="BB227" s="32"/>
      <c r="BC227" s="32"/>
      <c r="BD227" s="32"/>
      <c r="BE227" s="32"/>
      <c r="BF227" s="32"/>
      <c r="BG227" s="32"/>
      <c r="BH227" s="32"/>
      <c r="BI227" s="32"/>
      <c r="BJ227" s="32"/>
      <c r="BK227" s="32"/>
      <c r="BL227" s="32"/>
      <c r="BM227" s="32"/>
    </row>
    <row r="228" spans="1:65" ht="120" customHeight="1" x14ac:dyDescent="0.25">
      <c r="A228" s="48">
        <v>105</v>
      </c>
      <c r="B228" s="14" t="s">
        <v>1593</v>
      </c>
      <c r="C228" s="14" t="s">
        <v>1922</v>
      </c>
      <c r="D228" s="41"/>
      <c r="E228" s="14" t="s">
        <v>1983</v>
      </c>
      <c r="F228" s="14" t="s">
        <v>1984</v>
      </c>
      <c r="G228" s="14" t="s">
        <v>1499</v>
      </c>
      <c r="H228" s="14">
        <v>2022</v>
      </c>
      <c r="I228" s="14" t="s">
        <v>1500</v>
      </c>
      <c r="J228" s="15">
        <v>380948.43</v>
      </c>
      <c r="K228" s="14" t="s">
        <v>1738</v>
      </c>
      <c r="L228" s="209" t="s">
        <v>1971</v>
      </c>
      <c r="M228" s="209" t="s">
        <v>1956</v>
      </c>
      <c r="N228" s="14" t="s">
        <v>1985</v>
      </c>
      <c r="O228" s="14" t="s">
        <v>1986</v>
      </c>
      <c r="P228" s="14">
        <v>200061</v>
      </c>
      <c r="Q228" s="16">
        <v>100.27440840719599</v>
      </c>
      <c r="R228" s="156">
        <v>55.920900333192961</v>
      </c>
      <c r="S228" s="156">
        <v>29.835692932598569</v>
      </c>
      <c r="T228" s="156">
        <v>14.51781514140445</v>
      </c>
      <c r="U228" s="16">
        <v>100.27440840719599</v>
      </c>
      <c r="V228" s="418">
        <v>75</v>
      </c>
      <c r="W228" s="311">
        <v>62</v>
      </c>
      <c r="X228" s="206" t="s">
        <v>1867</v>
      </c>
      <c r="Y228" s="14">
        <v>2</v>
      </c>
      <c r="Z228" s="14">
        <v>5</v>
      </c>
      <c r="AA228" s="14">
        <v>4</v>
      </c>
      <c r="AB228" s="14" t="s">
        <v>1987</v>
      </c>
      <c r="AC228" s="204" t="s">
        <v>596</v>
      </c>
      <c r="AD228" s="61">
        <v>51.28</v>
      </c>
      <c r="AE228" s="116">
        <v>5</v>
      </c>
      <c r="AF228" s="116">
        <v>75</v>
      </c>
      <c r="AG228" s="309">
        <v>10020509</v>
      </c>
      <c r="AH228" s="30" t="s">
        <v>1988</v>
      </c>
      <c r="AI228" s="318">
        <v>0.2</v>
      </c>
      <c r="AJ228" s="286" t="s">
        <v>1989</v>
      </c>
      <c r="AK228" s="30" t="s">
        <v>1990</v>
      </c>
      <c r="AL228" s="318">
        <v>0.3</v>
      </c>
      <c r="AM228" s="286" t="s">
        <v>1991</v>
      </c>
      <c r="AN228" s="30" t="s">
        <v>1992</v>
      </c>
      <c r="AO228" s="318">
        <v>0.2</v>
      </c>
      <c r="AP228" s="30" t="s">
        <v>1993</v>
      </c>
      <c r="AQ228" s="30" t="s">
        <v>1992</v>
      </c>
      <c r="AR228" s="318">
        <v>0.05</v>
      </c>
      <c r="AS228" s="30"/>
      <c r="AT228" s="30"/>
      <c r="AU228" s="318"/>
      <c r="AV228" s="30"/>
      <c r="AW228" s="30"/>
      <c r="AX228" s="318"/>
      <c r="AY228" s="30"/>
      <c r="AZ228" s="30"/>
      <c r="BA228" s="210"/>
      <c r="BB228" s="32"/>
      <c r="BC228" s="32"/>
      <c r="BD228" s="32"/>
      <c r="BE228" s="32"/>
      <c r="BF228" s="32"/>
      <c r="BG228" s="32"/>
      <c r="BH228" s="32"/>
      <c r="BI228" s="32"/>
      <c r="BJ228" s="32"/>
      <c r="BK228" s="32"/>
      <c r="BL228" s="32"/>
      <c r="BM228" s="32"/>
    </row>
    <row r="229" spans="1:65" ht="120" customHeight="1" x14ac:dyDescent="0.25">
      <c r="A229" s="48">
        <v>105</v>
      </c>
      <c r="B229" s="14" t="s">
        <v>1593</v>
      </c>
      <c r="C229" s="14" t="s">
        <v>1922</v>
      </c>
      <c r="D229" s="41"/>
      <c r="E229" s="14" t="s">
        <v>1936</v>
      </c>
      <c r="F229" s="14">
        <v>32116</v>
      </c>
      <c r="G229" s="14" t="s">
        <v>1994</v>
      </c>
      <c r="H229" s="14">
        <v>2022</v>
      </c>
      <c r="I229" s="14" t="s">
        <v>1995</v>
      </c>
      <c r="J229" s="15">
        <v>156367.75</v>
      </c>
      <c r="K229" s="14" t="s">
        <v>1738</v>
      </c>
      <c r="L229" s="209" t="s">
        <v>1971</v>
      </c>
      <c r="M229" s="209" t="s">
        <v>1956</v>
      </c>
      <c r="N229" s="14" t="s">
        <v>1996</v>
      </c>
      <c r="O229" s="14" t="s">
        <v>1997</v>
      </c>
      <c r="P229" s="14">
        <v>200065</v>
      </c>
      <c r="Q229" s="16">
        <v>54.175616389080531</v>
      </c>
      <c r="R229" s="156">
        <v>29.499643862604724</v>
      </c>
      <c r="S229" s="156">
        <v>16.904757685125571</v>
      </c>
      <c r="T229" s="156">
        <v>7.7712148413502398</v>
      </c>
      <c r="U229" s="16">
        <v>54.175616389080531</v>
      </c>
      <c r="V229" s="418">
        <v>75</v>
      </c>
      <c r="W229" s="311">
        <v>60</v>
      </c>
      <c r="X229" s="206" t="s">
        <v>1867</v>
      </c>
      <c r="Y229" s="14">
        <v>2</v>
      </c>
      <c r="Z229" s="14">
        <v>1</v>
      </c>
      <c r="AA229" s="14">
        <v>3</v>
      </c>
      <c r="AB229" s="14" t="s">
        <v>1998</v>
      </c>
      <c r="AC229" s="204" t="s">
        <v>596</v>
      </c>
      <c r="AD229" s="61">
        <v>51.28</v>
      </c>
      <c r="AE229" s="116">
        <v>5</v>
      </c>
      <c r="AF229" s="116">
        <v>75</v>
      </c>
      <c r="AG229" s="309">
        <v>10020509</v>
      </c>
      <c r="AH229" s="30" t="s">
        <v>1936</v>
      </c>
      <c r="AI229" s="318">
        <v>0.2</v>
      </c>
      <c r="AJ229" s="286">
        <v>10040159</v>
      </c>
      <c r="AK229" s="30" t="s">
        <v>1937</v>
      </c>
      <c r="AL229" s="318">
        <v>0.25</v>
      </c>
      <c r="AM229" s="286" t="s">
        <v>1999</v>
      </c>
      <c r="AN229" s="30" t="s">
        <v>2000</v>
      </c>
      <c r="AO229" s="318">
        <v>0.2</v>
      </c>
      <c r="AP229" s="30" t="s">
        <v>2001</v>
      </c>
      <c r="AQ229" s="30" t="s">
        <v>2002</v>
      </c>
      <c r="AR229" s="318">
        <v>0.1</v>
      </c>
      <c r="AS229" s="30"/>
      <c r="AT229" s="30"/>
      <c r="AU229" s="318"/>
      <c r="AV229" s="30"/>
      <c r="AW229" s="30"/>
      <c r="AX229" s="318"/>
      <c r="AY229" s="30"/>
      <c r="AZ229" s="30"/>
      <c r="BA229" s="210"/>
      <c r="BB229" s="32"/>
      <c r="BC229" s="32"/>
      <c r="BD229" s="32"/>
      <c r="BE229" s="32"/>
      <c r="BF229" s="32"/>
      <c r="BG229" s="32"/>
      <c r="BH229" s="32"/>
      <c r="BI229" s="32"/>
      <c r="BJ229" s="32"/>
      <c r="BK229" s="32"/>
      <c r="BL229" s="32"/>
      <c r="BM229" s="32"/>
    </row>
    <row r="230" spans="1:65" ht="120" customHeight="1" x14ac:dyDescent="0.25">
      <c r="A230" s="48">
        <v>105</v>
      </c>
      <c r="B230" s="14" t="s">
        <v>1593</v>
      </c>
      <c r="C230" s="14" t="s">
        <v>1922</v>
      </c>
      <c r="D230" s="41"/>
      <c r="E230" s="14" t="s">
        <v>1950</v>
      </c>
      <c r="F230" s="14">
        <v>32094</v>
      </c>
      <c r="G230" s="14" t="s">
        <v>2003</v>
      </c>
      <c r="H230" s="14">
        <v>2022</v>
      </c>
      <c r="I230" s="14" t="s">
        <v>2004</v>
      </c>
      <c r="J230" s="15">
        <v>129372.02</v>
      </c>
      <c r="K230" s="14" t="s">
        <v>1738</v>
      </c>
      <c r="L230" s="209" t="s">
        <v>1971</v>
      </c>
      <c r="M230" s="209" t="s">
        <v>1956</v>
      </c>
      <c r="N230" s="14" t="s">
        <v>2005</v>
      </c>
      <c r="O230" s="14" t="s">
        <v>2006</v>
      </c>
      <c r="P230" s="14">
        <v>200032</v>
      </c>
      <c r="Q230" s="16">
        <v>48.634309173129459</v>
      </c>
      <c r="R230" s="156">
        <v>26.32367562731061</v>
      </c>
      <c r="S230" s="156">
        <v>15.350394074737252</v>
      </c>
      <c r="T230" s="156">
        <v>6.9602394710816009</v>
      </c>
      <c r="U230" s="16">
        <v>48.634309173129459</v>
      </c>
      <c r="V230" s="418">
        <v>75</v>
      </c>
      <c r="W230" s="311">
        <v>65</v>
      </c>
      <c r="X230" s="206" t="s">
        <v>1867</v>
      </c>
      <c r="Y230" s="14">
        <v>2</v>
      </c>
      <c r="Z230" s="14">
        <v>5</v>
      </c>
      <c r="AA230" s="14">
        <v>6</v>
      </c>
      <c r="AB230" s="14" t="s">
        <v>1980</v>
      </c>
      <c r="AC230" s="204" t="s">
        <v>596</v>
      </c>
      <c r="AD230" s="61">
        <v>51.28</v>
      </c>
      <c r="AE230" s="116">
        <v>5</v>
      </c>
      <c r="AF230" s="116">
        <v>75</v>
      </c>
      <c r="AG230" s="309" t="s">
        <v>1967</v>
      </c>
      <c r="AH230" s="30" t="s">
        <v>1950</v>
      </c>
      <c r="AI230" s="318">
        <v>0.3</v>
      </c>
      <c r="AJ230" s="286" t="s">
        <v>1966</v>
      </c>
      <c r="AK230" s="30" t="s">
        <v>1948</v>
      </c>
      <c r="AL230" s="318">
        <v>0.2</v>
      </c>
      <c r="AM230" s="286">
        <v>10020509</v>
      </c>
      <c r="AN230" s="30" t="s">
        <v>1951</v>
      </c>
      <c r="AO230" s="318">
        <v>0.25</v>
      </c>
      <c r="AP230" s="30"/>
      <c r="AQ230" s="30"/>
      <c r="AR230" s="318"/>
      <c r="AS230" s="30"/>
      <c r="AT230" s="30"/>
      <c r="AU230" s="318"/>
      <c r="AV230" s="30"/>
      <c r="AW230" s="30"/>
      <c r="AX230" s="318"/>
      <c r="AY230" s="30"/>
      <c r="AZ230" s="30"/>
      <c r="BA230" s="210"/>
      <c r="BB230" s="32"/>
      <c r="BC230" s="32"/>
      <c r="BD230" s="32"/>
      <c r="BE230" s="32"/>
      <c r="BF230" s="32"/>
      <c r="BG230" s="32"/>
      <c r="BH230" s="32"/>
      <c r="BI230" s="32"/>
      <c r="BJ230" s="32"/>
      <c r="BK230" s="32"/>
      <c r="BL230" s="32"/>
      <c r="BM230" s="32"/>
    </row>
    <row r="231" spans="1:65" ht="120" customHeight="1" x14ac:dyDescent="0.25">
      <c r="A231" s="48">
        <v>105</v>
      </c>
      <c r="B231" s="14" t="s">
        <v>1593</v>
      </c>
      <c r="C231" s="14" t="s">
        <v>1922</v>
      </c>
      <c r="D231" s="41"/>
      <c r="E231" s="14" t="s">
        <v>2007</v>
      </c>
      <c r="F231" s="14">
        <v>22616</v>
      </c>
      <c r="G231" s="14" t="s">
        <v>2008</v>
      </c>
      <c r="H231" s="14">
        <v>2022</v>
      </c>
      <c r="I231" s="14" t="s">
        <v>1500</v>
      </c>
      <c r="J231" s="15">
        <v>119788.02</v>
      </c>
      <c r="K231" s="14" t="s">
        <v>1738</v>
      </c>
      <c r="L231" s="209" t="s">
        <v>1971</v>
      </c>
      <c r="M231" s="209" t="s">
        <v>1956</v>
      </c>
      <c r="N231" s="14" t="s">
        <v>2009</v>
      </c>
      <c r="O231" s="14" t="s">
        <v>2010</v>
      </c>
      <c r="P231" s="14">
        <v>200049</v>
      </c>
      <c r="Q231" s="16">
        <v>46.667039224968214</v>
      </c>
      <c r="R231" s="156">
        <v>25.196146215545905</v>
      </c>
      <c r="S231" s="156">
        <v>14.798565291371821</v>
      </c>
      <c r="T231" s="156">
        <v>6.6723277180504876</v>
      </c>
      <c r="U231" s="16">
        <v>46.667039224968214</v>
      </c>
      <c r="V231" s="418">
        <v>75</v>
      </c>
      <c r="W231" s="311">
        <v>65</v>
      </c>
      <c r="X231" s="206" t="s">
        <v>1867</v>
      </c>
      <c r="Y231" s="14">
        <v>2</v>
      </c>
      <c r="Z231" s="14">
        <v>5</v>
      </c>
      <c r="AA231" s="14">
        <v>4</v>
      </c>
      <c r="AB231" s="14" t="s">
        <v>2011</v>
      </c>
      <c r="AC231" s="204" t="s">
        <v>596</v>
      </c>
      <c r="AD231" s="61">
        <v>51.28</v>
      </c>
      <c r="AE231" s="116">
        <v>5</v>
      </c>
      <c r="AF231" s="116">
        <v>75</v>
      </c>
      <c r="AG231" s="309">
        <v>10020509</v>
      </c>
      <c r="AH231" s="30" t="s">
        <v>2007</v>
      </c>
      <c r="AI231" s="318">
        <v>0.1</v>
      </c>
      <c r="AJ231" s="286" t="s">
        <v>2012</v>
      </c>
      <c r="AK231" s="30" t="s">
        <v>1938</v>
      </c>
      <c r="AL231" s="318">
        <v>0.1</v>
      </c>
      <c r="AM231" s="286" t="s">
        <v>2013</v>
      </c>
      <c r="AN231" s="30" t="s">
        <v>2014</v>
      </c>
      <c r="AO231" s="318">
        <v>0.15</v>
      </c>
      <c r="AP231" s="30" t="s">
        <v>2015</v>
      </c>
      <c r="AQ231" s="30" t="s">
        <v>2014</v>
      </c>
      <c r="AR231" s="318">
        <v>0.2</v>
      </c>
      <c r="AS231" s="30" t="s">
        <v>2016</v>
      </c>
      <c r="AT231" s="30" t="s">
        <v>2007</v>
      </c>
      <c r="AU231" s="318">
        <v>0.2</v>
      </c>
      <c r="AV231" s="30"/>
      <c r="AW231" s="30"/>
      <c r="AX231" s="318"/>
      <c r="AY231" s="30"/>
      <c r="AZ231" s="30"/>
      <c r="BA231" s="210"/>
      <c r="BB231" s="32"/>
      <c r="BC231" s="32"/>
      <c r="BD231" s="32"/>
      <c r="BE231" s="32"/>
      <c r="BF231" s="32"/>
      <c r="BG231" s="32"/>
      <c r="BH231" s="32"/>
      <c r="BI231" s="32"/>
      <c r="BJ231" s="32"/>
      <c r="BK231" s="32"/>
      <c r="BL231" s="32"/>
      <c r="BM231" s="32"/>
    </row>
    <row r="232" spans="1:65" ht="120" customHeight="1" x14ac:dyDescent="0.25">
      <c r="A232" s="48">
        <v>105</v>
      </c>
      <c r="B232" s="14" t="s">
        <v>1593</v>
      </c>
      <c r="C232" s="14" t="s">
        <v>1922</v>
      </c>
      <c r="D232" s="41"/>
      <c r="E232" s="14" t="s">
        <v>1950</v>
      </c>
      <c r="F232" s="14">
        <v>32094</v>
      </c>
      <c r="G232" s="14" t="s">
        <v>2017</v>
      </c>
      <c r="H232" s="14">
        <v>2022</v>
      </c>
      <c r="I232" s="14" t="s">
        <v>2018</v>
      </c>
      <c r="J232" s="15">
        <v>104109.53</v>
      </c>
      <c r="K232" s="14" t="s">
        <v>1738</v>
      </c>
      <c r="L232" s="209" t="s">
        <v>1971</v>
      </c>
      <c r="M232" s="209" t="s">
        <v>1956</v>
      </c>
      <c r="N232" s="14" t="s">
        <v>2019</v>
      </c>
      <c r="O232" s="14" t="s">
        <v>2020</v>
      </c>
      <c r="P232" s="14">
        <v>200005</v>
      </c>
      <c r="Q232" s="16">
        <v>43.448777308279283</v>
      </c>
      <c r="R232" s="156">
        <v>23.351617980251785</v>
      </c>
      <c r="S232" s="156">
        <v>13.895827179757976</v>
      </c>
      <c r="T232" s="156">
        <v>6.2013321482695209</v>
      </c>
      <c r="U232" s="16">
        <v>43.448777308279283</v>
      </c>
      <c r="V232" s="418">
        <v>75</v>
      </c>
      <c r="W232" s="311">
        <v>65</v>
      </c>
      <c r="X232" s="206" t="s">
        <v>1867</v>
      </c>
      <c r="Y232" s="14">
        <v>3</v>
      </c>
      <c r="Z232" s="14">
        <v>4</v>
      </c>
      <c r="AA232" s="14">
        <v>7</v>
      </c>
      <c r="AB232" s="14" t="s">
        <v>1980</v>
      </c>
      <c r="AC232" s="204" t="s">
        <v>596</v>
      </c>
      <c r="AD232" s="61">
        <v>51.28</v>
      </c>
      <c r="AE232" s="116">
        <v>5</v>
      </c>
      <c r="AF232" s="116">
        <v>75</v>
      </c>
      <c r="AG232" s="309" t="s">
        <v>1946</v>
      </c>
      <c r="AH232" s="30" t="s">
        <v>1960</v>
      </c>
      <c r="AI232" s="318">
        <v>0.2</v>
      </c>
      <c r="AJ232" s="286">
        <v>10040148</v>
      </c>
      <c r="AK232" s="30" t="s">
        <v>1934</v>
      </c>
      <c r="AL232" s="318">
        <v>0.2</v>
      </c>
      <c r="AM232" s="286" t="s">
        <v>2021</v>
      </c>
      <c r="AN232" s="30" t="s">
        <v>1951</v>
      </c>
      <c r="AO232" s="318">
        <v>0.1</v>
      </c>
      <c r="AP232" s="30" t="s">
        <v>2022</v>
      </c>
      <c r="AQ232" s="30" t="s">
        <v>1959</v>
      </c>
      <c r="AR232" s="318">
        <v>0.25</v>
      </c>
      <c r="AS232" s="30"/>
      <c r="AT232" s="30"/>
      <c r="AU232" s="318"/>
      <c r="AV232" s="30"/>
      <c r="AW232" s="30"/>
      <c r="AX232" s="318"/>
      <c r="AY232" s="30"/>
      <c r="AZ232" s="30"/>
      <c r="BA232" s="210"/>
      <c r="BB232" s="32"/>
      <c r="BC232" s="32"/>
      <c r="BD232" s="32"/>
      <c r="BE232" s="32"/>
      <c r="BF232" s="32"/>
      <c r="BG232" s="32"/>
      <c r="BH232" s="32"/>
      <c r="BI232" s="32"/>
      <c r="BJ232" s="32"/>
      <c r="BK232" s="32"/>
      <c r="BL232" s="32"/>
      <c r="BM232" s="32"/>
    </row>
    <row r="233" spans="1:65" ht="120" customHeight="1" x14ac:dyDescent="0.25">
      <c r="A233" s="48">
        <v>105</v>
      </c>
      <c r="B233" s="14" t="s">
        <v>1593</v>
      </c>
      <c r="C233" s="14" t="s">
        <v>1922</v>
      </c>
      <c r="D233" s="41"/>
      <c r="E233" s="14" t="s">
        <v>1936</v>
      </c>
      <c r="F233" s="14">
        <v>32116</v>
      </c>
      <c r="G233" s="14" t="s">
        <v>2023</v>
      </c>
      <c r="H233" s="14">
        <v>2022</v>
      </c>
      <c r="I233" s="14" t="s">
        <v>2024</v>
      </c>
      <c r="J233" s="15">
        <v>101416.09</v>
      </c>
      <c r="K233" s="14" t="s">
        <v>1738</v>
      </c>
      <c r="L233" s="209" t="s">
        <v>1971</v>
      </c>
      <c r="M233" s="209" t="s">
        <v>1956</v>
      </c>
      <c r="N233" s="14" t="s">
        <v>2025</v>
      </c>
      <c r="O233" s="14" t="s">
        <v>2026</v>
      </c>
      <c r="P233" s="14">
        <v>200036</v>
      </c>
      <c r="Q233" s="16">
        <v>42.8959054834488</v>
      </c>
      <c r="R233" s="156">
        <v>23.034742686134141</v>
      </c>
      <c r="S233" s="156">
        <v>13.740743945381123</v>
      </c>
      <c r="T233" s="156">
        <v>6.1204188519335325</v>
      </c>
      <c r="U233" s="16">
        <v>42.8959054834488</v>
      </c>
      <c r="V233" s="418">
        <v>75</v>
      </c>
      <c r="W233" s="311">
        <v>65</v>
      </c>
      <c r="X233" s="206" t="s">
        <v>1867</v>
      </c>
      <c r="Y233" s="14">
        <v>3</v>
      </c>
      <c r="Z233" s="14">
        <v>4</v>
      </c>
      <c r="AA233" s="14">
        <v>7</v>
      </c>
      <c r="AB233" s="14" t="s">
        <v>1980</v>
      </c>
      <c r="AC233" s="204" t="s">
        <v>596</v>
      </c>
      <c r="AD233" s="61">
        <v>51.28</v>
      </c>
      <c r="AE233" s="116">
        <v>5</v>
      </c>
      <c r="AF233" s="116">
        <v>75</v>
      </c>
      <c r="AG233" s="309">
        <v>10020509</v>
      </c>
      <c r="AH233" s="30" t="s">
        <v>1936</v>
      </c>
      <c r="AI233" s="318">
        <v>0.2</v>
      </c>
      <c r="AJ233" s="286">
        <v>10040159</v>
      </c>
      <c r="AK233" s="30" t="s">
        <v>1937</v>
      </c>
      <c r="AL233" s="318">
        <v>0.2</v>
      </c>
      <c r="AM233" s="286" t="s">
        <v>1999</v>
      </c>
      <c r="AN233" s="30" t="s">
        <v>1923</v>
      </c>
      <c r="AO233" s="318">
        <v>0.15</v>
      </c>
      <c r="AP233" s="30" t="s">
        <v>2001</v>
      </c>
      <c r="AQ233" s="30" t="s">
        <v>2000</v>
      </c>
      <c r="AR233" s="318">
        <v>0.2</v>
      </c>
      <c r="AS233" s="30"/>
      <c r="AT233" s="30"/>
      <c r="AU233" s="318"/>
      <c r="AV233" s="30"/>
      <c r="AW233" s="30"/>
      <c r="AX233" s="318"/>
      <c r="AY233" s="30"/>
      <c r="AZ233" s="30"/>
      <c r="BA233" s="210"/>
      <c r="BB233" s="32"/>
      <c r="BC233" s="32"/>
      <c r="BD233" s="32"/>
      <c r="BE233" s="32"/>
      <c r="BF233" s="32"/>
      <c r="BG233" s="32"/>
      <c r="BH233" s="32"/>
      <c r="BI233" s="32"/>
      <c r="BJ233" s="32"/>
      <c r="BK233" s="32"/>
      <c r="BL233" s="32"/>
      <c r="BM233" s="32"/>
    </row>
    <row r="234" spans="1:65" ht="120" customHeight="1" x14ac:dyDescent="0.25">
      <c r="A234" s="48">
        <v>105</v>
      </c>
      <c r="B234" s="14" t="s">
        <v>1593</v>
      </c>
      <c r="C234" s="14" t="s">
        <v>1922</v>
      </c>
      <c r="D234" s="41"/>
      <c r="E234" s="14" t="s">
        <v>1936</v>
      </c>
      <c r="F234" s="14">
        <v>32116</v>
      </c>
      <c r="G234" s="14" t="s">
        <v>2027</v>
      </c>
      <c r="H234" s="14">
        <v>2022</v>
      </c>
      <c r="I234" s="14" t="s">
        <v>2028</v>
      </c>
      <c r="J234" s="15">
        <v>89838.02</v>
      </c>
      <c r="K234" s="14" t="s">
        <v>1738</v>
      </c>
      <c r="L234" s="209" t="s">
        <v>1971</v>
      </c>
      <c r="M234" s="209" t="s">
        <v>1956</v>
      </c>
      <c r="N234" s="14" t="s">
        <v>2029</v>
      </c>
      <c r="O234" s="14" t="s">
        <v>2030</v>
      </c>
      <c r="P234" s="14">
        <v>200034</v>
      </c>
      <c r="Q234" s="16">
        <v>40.519320636964309</v>
      </c>
      <c r="R234" s="156">
        <v>21.672616803781199</v>
      </c>
      <c r="S234" s="156">
        <v>13.07410034335485</v>
      </c>
      <c r="T234" s="156">
        <v>5.7726034898282581</v>
      </c>
      <c r="U234" s="16">
        <v>40.519320636964309</v>
      </c>
      <c r="V234" s="418">
        <v>75</v>
      </c>
      <c r="W234" s="311">
        <v>65</v>
      </c>
      <c r="X234" s="206" t="s">
        <v>1867</v>
      </c>
      <c r="Y234" s="14">
        <v>2</v>
      </c>
      <c r="Z234" s="14">
        <v>5</v>
      </c>
      <c r="AA234" s="14">
        <v>1</v>
      </c>
      <c r="AB234" s="14">
        <v>35</v>
      </c>
      <c r="AC234" s="204" t="s">
        <v>596</v>
      </c>
      <c r="AD234" s="61">
        <v>51.28</v>
      </c>
      <c r="AE234" s="116">
        <v>5</v>
      </c>
      <c r="AF234" s="116">
        <v>75</v>
      </c>
      <c r="AG234" s="309">
        <v>10020509</v>
      </c>
      <c r="AH234" s="30" t="s">
        <v>1960</v>
      </c>
      <c r="AI234" s="318">
        <v>0.15</v>
      </c>
      <c r="AJ234" s="286" t="s">
        <v>1949</v>
      </c>
      <c r="AK234" s="30" t="s">
        <v>2031</v>
      </c>
      <c r="AL234" s="318">
        <v>0.2</v>
      </c>
      <c r="AM234" s="286">
        <v>10040159</v>
      </c>
      <c r="AN234" s="30" t="s">
        <v>1937</v>
      </c>
      <c r="AO234" s="318">
        <v>0.2</v>
      </c>
      <c r="AP234" s="30" t="s">
        <v>1999</v>
      </c>
      <c r="AQ234" s="30" t="s">
        <v>1923</v>
      </c>
      <c r="AR234" s="318">
        <v>0.2</v>
      </c>
      <c r="AS234" s="30"/>
      <c r="AT234" s="30"/>
      <c r="AU234" s="318"/>
      <c r="AV234" s="30"/>
      <c r="AW234" s="30"/>
      <c r="AX234" s="318"/>
      <c r="AY234" s="30"/>
      <c r="AZ234" s="30"/>
      <c r="BA234" s="210"/>
      <c r="BB234" s="32"/>
      <c r="BC234" s="32"/>
      <c r="BD234" s="32"/>
      <c r="BE234" s="32"/>
      <c r="BF234" s="32"/>
      <c r="BG234" s="32"/>
      <c r="BH234" s="32"/>
      <c r="BI234" s="32"/>
      <c r="BJ234" s="32"/>
      <c r="BK234" s="32"/>
      <c r="BL234" s="32"/>
      <c r="BM234" s="32"/>
    </row>
    <row r="235" spans="1:65" ht="120" customHeight="1" x14ac:dyDescent="0.25">
      <c r="A235" s="48">
        <v>105</v>
      </c>
      <c r="B235" s="14" t="s">
        <v>1593</v>
      </c>
      <c r="C235" s="14" t="s">
        <v>1922</v>
      </c>
      <c r="D235" s="41"/>
      <c r="E235" s="14" t="s">
        <v>2031</v>
      </c>
      <c r="F235" s="14">
        <v>34200</v>
      </c>
      <c r="G235" s="14" t="s">
        <v>2032</v>
      </c>
      <c r="H235" s="14">
        <v>2022</v>
      </c>
      <c r="I235" s="14" t="s">
        <v>2033</v>
      </c>
      <c r="J235" s="15">
        <v>53812.959999999999</v>
      </c>
      <c r="K235" s="14" t="s">
        <v>1738</v>
      </c>
      <c r="L235" s="209" t="s">
        <v>1971</v>
      </c>
      <c r="M235" s="209" t="s">
        <v>1956</v>
      </c>
      <c r="N235" s="14" t="s">
        <v>2034</v>
      </c>
      <c r="O235" s="14" t="s">
        <v>2035</v>
      </c>
      <c r="P235" s="14">
        <v>200035</v>
      </c>
      <c r="Q235" s="16">
        <v>33.124598400037563</v>
      </c>
      <c r="R235" s="156">
        <v>17.434374450840021</v>
      </c>
      <c r="S235" s="156">
        <v>10.999844810125859</v>
      </c>
      <c r="T235" s="156">
        <v>4.6903791390716787</v>
      </c>
      <c r="U235" s="16">
        <v>33.124598400037563</v>
      </c>
      <c r="V235" s="418">
        <v>50</v>
      </c>
      <c r="W235" s="311">
        <v>65</v>
      </c>
      <c r="X235" s="206" t="s">
        <v>1867</v>
      </c>
      <c r="Y235" s="14">
        <v>6</v>
      </c>
      <c r="Z235" s="14">
        <v>7</v>
      </c>
      <c r="AA235" s="14">
        <v>4</v>
      </c>
      <c r="AB235" s="14">
        <v>32</v>
      </c>
      <c r="AC235" s="204" t="s">
        <v>596</v>
      </c>
      <c r="AD235" s="61">
        <v>51.28</v>
      </c>
      <c r="AE235" s="116">
        <v>5</v>
      </c>
      <c r="AF235" s="116">
        <v>50</v>
      </c>
      <c r="AG235" s="309">
        <v>10020509</v>
      </c>
      <c r="AH235" s="30" t="s">
        <v>1958</v>
      </c>
      <c r="AI235" s="318">
        <v>0.2</v>
      </c>
      <c r="AJ235" s="286">
        <v>10040148</v>
      </c>
      <c r="AK235" s="30" t="s">
        <v>1945</v>
      </c>
      <c r="AL235" s="318">
        <v>0.2</v>
      </c>
      <c r="AM235" s="286">
        <v>10040160</v>
      </c>
      <c r="AN235" s="30" t="s">
        <v>2036</v>
      </c>
      <c r="AO235" s="318">
        <v>0.1</v>
      </c>
      <c r="AP235" s="30"/>
      <c r="AQ235" s="30"/>
      <c r="AR235" s="318"/>
      <c r="AS235" s="30"/>
      <c r="AT235" s="30"/>
      <c r="AU235" s="318"/>
      <c r="AV235" s="30"/>
      <c r="AW235" s="30"/>
      <c r="AX235" s="318"/>
      <c r="AY235" s="30"/>
      <c r="AZ235" s="30"/>
      <c r="BA235" s="210"/>
      <c r="BB235" s="32"/>
      <c r="BC235" s="32"/>
      <c r="BD235" s="32"/>
      <c r="BE235" s="32"/>
      <c r="BF235" s="32"/>
      <c r="BG235" s="32"/>
      <c r="BH235" s="32"/>
      <c r="BI235" s="32"/>
      <c r="BJ235" s="32"/>
      <c r="BK235" s="32"/>
      <c r="BL235" s="32"/>
      <c r="BM235" s="32"/>
    </row>
    <row r="236" spans="1:65" ht="120" customHeight="1" x14ac:dyDescent="0.25">
      <c r="A236" s="48">
        <v>105</v>
      </c>
      <c r="B236" s="14" t="s">
        <v>1593</v>
      </c>
      <c r="C236" s="14" t="s">
        <v>1922</v>
      </c>
      <c r="D236" s="41"/>
      <c r="E236" s="14" t="s">
        <v>2037</v>
      </c>
      <c r="F236" s="14">
        <v>29618</v>
      </c>
      <c r="G236" s="14" t="s">
        <v>2038</v>
      </c>
      <c r="H236" s="14">
        <v>2022</v>
      </c>
      <c r="I236" s="14" t="s">
        <v>2039</v>
      </c>
      <c r="J236" s="15">
        <v>140878.01</v>
      </c>
      <c r="K236" s="14" t="s">
        <v>1738</v>
      </c>
      <c r="L236" s="209" t="s">
        <v>2040</v>
      </c>
      <c r="M236" s="209" t="s">
        <v>2041</v>
      </c>
      <c r="N236" s="14" t="s">
        <v>2042</v>
      </c>
      <c r="O236" s="14" t="s">
        <v>2043</v>
      </c>
      <c r="P236" s="14">
        <v>200048</v>
      </c>
      <c r="Q236" s="16">
        <v>30.785393826519773</v>
      </c>
      <c r="R236" s="16">
        <v>16.573883529411766</v>
      </c>
      <c r="S236" s="16">
        <v>21.161460455915638</v>
      </c>
      <c r="T236" s="16">
        <v>7.8184593985074002</v>
      </c>
      <c r="U236" s="16">
        <v>45.553803383834804</v>
      </c>
      <c r="V236" s="418">
        <v>75</v>
      </c>
      <c r="W236" s="311">
        <v>63</v>
      </c>
      <c r="X236" s="206" t="s">
        <v>1867</v>
      </c>
      <c r="Y236" s="14">
        <v>3</v>
      </c>
      <c r="Z236" s="14">
        <v>4</v>
      </c>
      <c r="AA236" s="14">
        <v>7</v>
      </c>
      <c r="AB236" s="14">
        <v>30</v>
      </c>
      <c r="AC236" s="204" t="s">
        <v>596</v>
      </c>
      <c r="AD236" s="61"/>
      <c r="AE236" s="116">
        <v>5</v>
      </c>
      <c r="AF236" s="116">
        <v>75</v>
      </c>
      <c r="AG236" s="30" t="s">
        <v>2044</v>
      </c>
      <c r="AH236" s="30" t="s">
        <v>2037</v>
      </c>
      <c r="AI236" s="318"/>
      <c r="AJ236" s="286"/>
      <c r="AK236" s="30"/>
      <c r="AL236" s="318"/>
      <c r="AM236" s="286"/>
      <c r="AN236" s="30"/>
      <c r="AO236" s="318"/>
      <c r="AP236" s="30"/>
      <c r="AQ236" s="30"/>
      <c r="AR236" s="318"/>
      <c r="AS236" s="30"/>
      <c r="AT236" s="30"/>
      <c r="AU236" s="318"/>
      <c r="AV236" s="30"/>
      <c r="AW236" s="30"/>
      <c r="AX236" s="318"/>
      <c r="AY236" s="30"/>
      <c r="AZ236" s="30"/>
      <c r="BA236" s="210"/>
      <c r="BB236" s="32"/>
      <c r="BC236" s="32"/>
      <c r="BD236" s="32"/>
      <c r="BE236" s="32"/>
      <c r="BF236" s="32"/>
      <c r="BG236" s="32"/>
      <c r="BH236" s="32"/>
      <c r="BI236" s="32"/>
      <c r="BJ236" s="32"/>
      <c r="BK236" s="32"/>
      <c r="BL236" s="32"/>
      <c r="BM236" s="32"/>
    </row>
    <row r="237" spans="1:65" ht="120" customHeight="1" x14ac:dyDescent="0.25">
      <c r="A237" s="48">
        <v>105</v>
      </c>
      <c r="B237" s="14" t="s">
        <v>1593</v>
      </c>
      <c r="C237" s="14" t="s">
        <v>1922</v>
      </c>
      <c r="D237" s="41"/>
      <c r="E237" s="14" t="s">
        <v>2045</v>
      </c>
      <c r="F237" s="14">
        <v>27504</v>
      </c>
      <c r="G237" s="14" t="s">
        <v>2046</v>
      </c>
      <c r="H237" s="14">
        <v>2022</v>
      </c>
      <c r="I237" s="14" t="s">
        <v>2047</v>
      </c>
      <c r="J237" s="15">
        <v>92964.800000000003</v>
      </c>
      <c r="K237" s="14" t="s">
        <v>1738</v>
      </c>
      <c r="L237" s="209" t="s">
        <v>2040</v>
      </c>
      <c r="M237" s="209" t="s">
        <v>2041</v>
      </c>
      <c r="N237" s="14" t="s">
        <v>2048</v>
      </c>
      <c r="O237" s="14" t="s">
        <v>2049</v>
      </c>
      <c r="P237" s="14">
        <v>200021</v>
      </c>
      <c r="Q237" s="16">
        <v>20.315150533455473</v>
      </c>
      <c r="R237" s="16">
        <v>10.937035294117647</v>
      </c>
      <c r="S237" s="16">
        <v>13.964357808518916</v>
      </c>
      <c r="T237" s="16">
        <v>5.159368124878827</v>
      </c>
      <c r="U237" s="16">
        <v>30.060761227515389</v>
      </c>
      <c r="V237" s="418">
        <v>75</v>
      </c>
      <c r="W237" s="311">
        <v>65</v>
      </c>
      <c r="X237" s="206" t="s">
        <v>1867</v>
      </c>
      <c r="Y237" s="14">
        <v>3</v>
      </c>
      <c r="Z237" s="14">
        <v>4</v>
      </c>
      <c r="AA237" s="14">
        <v>8</v>
      </c>
      <c r="AB237" s="14">
        <v>30</v>
      </c>
      <c r="AC237" s="204" t="s">
        <v>596</v>
      </c>
      <c r="AD237" s="61"/>
      <c r="AE237" s="116">
        <v>5</v>
      </c>
      <c r="AF237" s="116">
        <v>75</v>
      </c>
      <c r="AG237" s="309" t="s">
        <v>2050</v>
      </c>
      <c r="AH237" s="30" t="s">
        <v>2051</v>
      </c>
      <c r="AI237" s="318">
        <v>0.4</v>
      </c>
      <c r="AJ237" s="286" t="s">
        <v>2052</v>
      </c>
      <c r="AK237" s="30" t="s">
        <v>2051</v>
      </c>
      <c r="AL237" s="318">
        <v>0.2</v>
      </c>
      <c r="AM237" s="286" t="s">
        <v>2053</v>
      </c>
      <c r="AN237" s="30" t="s">
        <v>2051</v>
      </c>
      <c r="AO237" s="318">
        <v>0.15</v>
      </c>
      <c r="AP237" s="30"/>
      <c r="AQ237" s="30"/>
      <c r="AR237" s="318"/>
      <c r="AS237" s="30"/>
      <c r="AT237" s="30"/>
      <c r="AU237" s="318"/>
      <c r="AV237" s="30"/>
      <c r="AW237" s="30"/>
      <c r="AX237" s="318"/>
      <c r="AY237" s="30"/>
      <c r="AZ237" s="30"/>
      <c r="BA237" s="210"/>
      <c r="BB237" s="32"/>
      <c r="BC237" s="32"/>
      <c r="BD237" s="32"/>
      <c r="BE237" s="32"/>
      <c r="BF237" s="32"/>
      <c r="BG237" s="32"/>
      <c r="BH237" s="32"/>
      <c r="BI237" s="32"/>
      <c r="BJ237" s="32"/>
      <c r="BK237" s="32"/>
      <c r="BL237" s="32"/>
      <c r="BM237" s="32"/>
    </row>
    <row r="238" spans="1:65" ht="120" customHeight="1" x14ac:dyDescent="0.25">
      <c r="A238" s="48">
        <v>105</v>
      </c>
      <c r="B238" s="14" t="s">
        <v>1593</v>
      </c>
      <c r="C238" s="211" t="s">
        <v>2054</v>
      </c>
      <c r="D238" s="41"/>
      <c r="E238" s="14" t="s">
        <v>2056</v>
      </c>
      <c r="F238" s="67" t="s">
        <v>2057</v>
      </c>
      <c r="G238" s="41" t="s">
        <v>2058</v>
      </c>
      <c r="H238" s="14">
        <v>2011</v>
      </c>
      <c r="I238" s="40" t="s">
        <v>2059</v>
      </c>
      <c r="J238" s="15">
        <v>57864</v>
      </c>
      <c r="K238" s="14" t="s">
        <v>2060</v>
      </c>
      <c r="L238" s="209" t="s">
        <v>1971</v>
      </c>
      <c r="M238" s="209" t="s">
        <v>1956</v>
      </c>
      <c r="N238" s="211" t="s">
        <v>2061</v>
      </c>
      <c r="O238" s="211" t="s">
        <v>2062</v>
      </c>
      <c r="P238" s="14">
        <v>6317</v>
      </c>
      <c r="Q238" s="214">
        <v>8</v>
      </c>
      <c r="R238" s="16">
        <v>6.82</v>
      </c>
      <c r="S238" s="16">
        <v>1.18</v>
      </c>
      <c r="T238" s="16">
        <v>0</v>
      </c>
      <c r="U238" s="214">
        <v>8</v>
      </c>
      <c r="V238" s="418">
        <v>44</v>
      </c>
      <c r="W238" s="312">
        <v>100</v>
      </c>
      <c r="X238" s="206" t="s">
        <v>2055</v>
      </c>
      <c r="Y238" s="14">
        <v>3</v>
      </c>
      <c r="Z238" s="14">
        <v>11</v>
      </c>
      <c r="AA238" s="14">
        <v>5</v>
      </c>
      <c r="AB238" s="14">
        <v>4</v>
      </c>
      <c r="AC238" s="195" t="s">
        <v>596</v>
      </c>
      <c r="AD238" s="359" t="s">
        <v>596</v>
      </c>
      <c r="AE238" s="116">
        <v>5</v>
      </c>
      <c r="AF238" s="116">
        <v>70</v>
      </c>
      <c r="AG238" s="32" t="s">
        <v>2050</v>
      </c>
      <c r="AH238" s="30" t="s">
        <v>2056</v>
      </c>
      <c r="AI238" s="317">
        <v>0.55000000000000004</v>
      </c>
      <c r="AJ238" s="30" t="s">
        <v>2063</v>
      </c>
      <c r="AK238" s="30" t="s">
        <v>2056</v>
      </c>
      <c r="AL238" s="317">
        <v>0.15</v>
      </c>
      <c r="AM238" s="30"/>
      <c r="AN238" s="30"/>
      <c r="AO238" s="30"/>
      <c r="AP238" s="30"/>
      <c r="AQ238" s="30"/>
      <c r="AR238" s="30"/>
      <c r="AS238" s="30"/>
      <c r="AT238" s="30"/>
      <c r="AU238" s="30"/>
      <c r="AV238" s="30"/>
      <c r="AW238" s="30"/>
      <c r="AX238" s="30"/>
      <c r="AY238" s="30"/>
      <c r="AZ238" s="30"/>
      <c r="BA238" s="24"/>
      <c r="BB238" s="32"/>
      <c r="BC238" s="32"/>
      <c r="BD238" s="32"/>
      <c r="BE238" s="32"/>
      <c r="BF238" s="32"/>
      <c r="BG238" s="32"/>
      <c r="BH238" s="32"/>
      <c r="BI238" s="32"/>
      <c r="BJ238" s="32"/>
      <c r="BK238" s="32"/>
      <c r="BL238" s="32"/>
      <c r="BM238" s="32"/>
    </row>
    <row r="239" spans="1:65" ht="120" customHeight="1" x14ac:dyDescent="0.25">
      <c r="A239" s="48">
        <v>105</v>
      </c>
      <c r="B239" s="14" t="s">
        <v>1593</v>
      </c>
      <c r="C239" s="211" t="s">
        <v>2054</v>
      </c>
      <c r="D239" s="41"/>
      <c r="E239" s="14" t="s">
        <v>2064</v>
      </c>
      <c r="F239" s="67" t="s">
        <v>2065</v>
      </c>
      <c r="G239" s="47" t="s">
        <v>2066</v>
      </c>
      <c r="H239" s="14">
        <v>2000</v>
      </c>
      <c r="I239" s="14" t="s">
        <v>2067</v>
      </c>
      <c r="J239" s="15">
        <v>612342</v>
      </c>
      <c r="K239" s="14" t="s">
        <v>2068</v>
      </c>
      <c r="L239" s="41" t="s">
        <v>2069</v>
      </c>
      <c r="M239" s="41" t="s">
        <v>2070</v>
      </c>
      <c r="N239" s="211" t="s">
        <v>2071</v>
      </c>
      <c r="O239" s="211" t="s">
        <v>2072</v>
      </c>
      <c r="P239" s="14">
        <v>2413</v>
      </c>
      <c r="Q239" s="214">
        <v>181.53375</v>
      </c>
      <c r="R239" s="16">
        <v>18.842025572005387</v>
      </c>
      <c r="S239" s="16">
        <v>114.35149730820996</v>
      </c>
      <c r="T239" s="16">
        <v>62.266924629878872</v>
      </c>
      <c r="U239" s="214">
        <v>195.46</v>
      </c>
      <c r="V239" s="418">
        <v>66</v>
      </c>
      <c r="W239" s="312">
        <v>100</v>
      </c>
      <c r="X239" s="206" t="s">
        <v>2055</v>
      </c>
      <c r="Y239" s="14">
        <v>6</v>
      </c>
      <c r="Z239" s="14">
        <v>6</v>
      </c>
      <c r="AA239" s="14">
        <v>2</v>
      </c>
      <c r="AB239" s="14">
        <v>43</v>
      </c>
      <c r="AC239" s="195" t="s">
        <v>596</v>
      </c>
      <c r="AD239" s="61">
        <v>100</v>
      </c>
      <c r="AE239" s="116">
        <v>14.2</v>
      </c>
      <c r="AF239" s="116">
        <v>22</v>
      </c>
      <c r="AG239" s="30" t="s">
        <v>2050</v>
      </c>
      <c r="AH239" s="30" t="s">
        <v>2064</v>
      </c>
      <c r="AI239" s="317">
        <v>0.11</v>
      </c>
      <c r="AJ239" s="286" t="s">
        <v>2073</v>
      </c>
      <c r="AK239" s="30" t="s">
        <v>2064</v>
      </c>
      <c r="AL239" s="317">
        <v>0.11</v>
      </c>
      <c r="AM239" s="30"/>
      <c r="AN239" s="30"/>
      <c r="AO239" s="30"/>
      <c r="AP239" s="30"/>
      <c r="AQ239" s="30"/>
      <c r="AR239" s="30"/>
      <c r="AS239" s="30"/>
      <c r="AT239" s="30"/>
      <c r="AU239" s="30"/>
      <c r="AV239" s="30"/>
      <c r="AW239" s="30"/>
      <c r="AX239" s="30"/>
      <c r="AY239" s="30"/>
      <c r="AZ239" s="30"/>
      <c r="BA239" s="24"/>
      <c r="BB239" s="32"/>
      <c r="BC239" s="32"/>
      <c r="BD239" s="32"/>
      <c r="BE239" s="32"/>
      <c r="BF239" s="32"/>
      <c r="BG239" s="32"/>
      <c r="BH239" s="32"/>
      <c r="BI239" s="32"/>
      <c r="BJ239" s="32"/>
      <c r="BK239" s="32"/>
      <c r="BL239" s="32"/>
      <c r="BM239" s="32"/>
    </row>
    <row r="240" spans="1:65" ht="120" customHeight="1" x14ac:dyDescent="0.25">
      <c r="A240" s="48">
        <v>105</v>
      </c>
      <c r="B240" s="14" t="s">
        <v>1593</v>
      </c>
      <c r="C240" s="211" t="s">
        <v>2054</v>
      </c>
      <c r="D240" s="41"/>
      <c r="E240" s="14" t="s">
        <v>2074</v>
      </c>
      <c r="F240" s="212" t="s">
        <v>2075</v>
      </c>
      <c r="G240" s="41" t="s">
        <v>2076</v>
      </c>
      <c r="H240" s="37">
        <v>2007</v>
      </c>
      <c r="I240" s="14" t="s">
        <v>2077</v>
      </c>
      <c r="J240" s="15">
        <v>78803</v>
      </c>
      <c r="K240" s="14" t="s">
        <v>2060</v>
      </c>
      <c r="L240" s="41" t="s">
        <v>2078</v>
      </c>
      <c r="M240" s="41" t="s">
        <v>2079</v>
      </c>
      <c r="N240" s="211" t="s">
        <v>2080</v>
      </c>
      <c r="O240" s="211" t="s">
        <v>2081</v>
      </c>
      <c r="P240" s="14">
        <v>4821</v>
      </c>
      <c r="Q240" s="214">
        <v>80.87</v>
      </c>
      <c r="R240" s="16">
        <v>10.37</v>
      </c>
      <c r="S240" s="16">
        <v>1.97</v>
      </c>
      <c r="T240" s="16">
        <v>75</v>
      </c>
      <c r="U240" s="214">
        <v>87.34</v>
      </c>
      <c r="V240" s="418">
        <v>66</v>
      </c>
      <c r="W240" s="312">
        <v>100</v>
      </c>
      <c r="X240" s="206" t="s">
        <v>2055</v>
      </c>
      <c r="Y240" s="14">
        <v>4</v>
      </c>
      <c r="Z240" s="14">
        <v>9</v>
      </c>
      <c r="AA240" s="14">
        <v>2</v>
      </c>
      <c r="AB240" s="14">
        <v>40</v>
      </c>
      <c r="AC240" s="195" t="s">
        <v>596</v>
      </c>
      <c r="AD240" s="319" t="s">
        <v>596</v>
      </c>
      <c r="AE240" s="116">
        <v>5</v>
      </c>
      <c r="AF240" s="116">
        <v>22</v>
      </c>
      <c r="AG240" s="30" t="s">
        <v>2050</v>
      </c>
      <c r="AH240" s="30" t="s">
        <v>2074</v>
      </c>
      <c r="AI240" s="317">
        <v>0.11</v>
      </c>
      <c r="AJ240" s="286" t="s">
        <v>2073</v>
      </c>
      <c r="AK240" s="30" t="s">
        <v>2074</v>
      </c>
      <c r="AL240" s="317">
        <v>0.11</v>
      </c>
      <c r="AM240" s="30"/>
      <c r="AN240" s="30"/>
      <c r="AO240" s="30"/>
      <c r="AP240" s="30"/>
      <c r="AQ240" s="30"/>
      <c r="AR240" s="30"/>
      <c r="AS240" s="30"/>
      <c r="AT240" s="30"/>
      <c r="AU240" s="30"/>
      <c r="AV240" s="30"/>
      <c r="AW240" s="30"/>
      <c r="AX240" s="30"/>
      <c r="AY240" s="30"/>
      <c r="AZ240" s="30"/>
      <c r="BA240" s="24"/>
      <c r="BB240" s="32"/>
      <c r="BC240" s="32"/>
      <c r="BD240" s="32"/>
      <c r="BE240" s="32"/>
      <c r="BF240" s="32"/>
      <c r="BG240" s="32"/>
      <c r="BH240" s="32"/>
      <c r="BI240" s="32"/>
      <c r="BJ240" s="32"/>
      <c r="BK240" s="32"/>
      <c r="BL240" s="32"/>
      <c r="BM240" s="32"/>
    </row>
    <row r="241" spans="1:65" ht="120" customHeight="1" x14ac:dyDescent="0.25">
      <c r="A241" s="48">
        <v>105</v>
      </c>
      <c r="B241" s="14" t="s">
        <v>1593</v>
      </c>
      <c r="C241" s="211" t="s">
        <v>2054</v>
      </c>
      <c r="D241" s="41"/>
      <c r="E241" s="14" t="s">
        <v>2082</v>
      </c>
      <c r="F241" s="46">
        <v>34499</v>
      </c>
      <c r="G241" s="41" t="s">
        <v>2083</v>
      </c>
      <c r="H241" s="37">
        <v>2008</v>
      </c>
      <c r="I241" s="14" t="s">
        <v>2084</v>
      </c>
      <c r="J241" s="15">
        <v>252280</v>
      </c>
      <c r="K241" s="14" t="s">
        <v>2085</v>
      </c>
      <c r="L241" s="41" t="s">
        <v>2086</v>
      </c>
      <c r="M241" s="41" t="s">
        <v>2087</v>
      </c>
      <c r="N241" s="14" t="s">
        <v>2088</v>
      </c>
      <c r="O241" s="14" t="s">
        <v>2089</v>
      </c>
      <c r="P241" s="14">
        <v>4957</v>
      </c>
      <c r="Q241" s="214">
        <v>18.48</v>
      </c>
      <c r="R241" s="16">
        <v>6.0360605022831049</v>
      </c>
      <c r="S241" s="16">
        <v>5.0013173515981739</v>
      </c>
      <c r="T241" s="16">
        <v>8.9183504566210043</v>
      </c>
      <c r="U241" s="214">
        <v>19.95572831050228</v>
      </c>
      <c r="V241" s="418">
        <v>100</v>
      </c>
      <c r="W241" s="312">
        <v>100</v>
      </c>
      <c r="X241" s="206" t="s">
        <v>2055</v>
      </c>
      <c r="Y241" s="14">
        <v>6</v>
      </c>
      <c r="Z241" s="14">
        <v>4</v>
      </c>
      <c r="AA241" s="14">
        <v>8</v>
      </c>
      <c r="AB241" s="14">
        <v>40</v>
      </c>
      <c r="AC241" s="195" t="s">
        <v>596</v>
      </c>
      <c r="AD241" s="319" t="s">
        <v>596</v>
      </c>
      <c r="AE241" s="116">
        <v>5</v>
      </c>
      <c r="AF241" s="116">
        <v>100</v>
      </c>
      <c r="AG241" s="30" t="s">
        <v>2050</v>
      </c>
      <c r="AH241" s="30" t="s">
        <v>2082</v>
      </c>
      <c r="AI241" s="317">
        <v>0.5</v>
      </c>
      <c r="AJ241" s="30" t="s">
        <v>2090</v>
      </c>
      <c r="AK241" s="30" t="s">
        <v>2082</v>
      </c>
      <c r="AL241" s="317">
        <v>0.5</v>
      </c>
      <c r="AM241" s="286"/>
      <c r="AN241" s="30"/>
      <c r="AO241" s="30"/>
      <c r="AP241" s="30"/>
      <c r="AQ241" s="30"/>
      <c r="AR241" s="30"/>
      <c r="AS241" s="30"/>
      <c r="AT241" s="30"/>
      <c r="AU241" s="30"/>
      <c r="AV241" s="30"/>
      <c r="AW241" s="30"/>
      <c r="AX241" s="30"/>
      <c r="AY241" s="30"/>
      <c r="AZ241" s="30"/>
      <c r="BA241" s="24"/>
      <c r="BB241" s="32"/>
      <c r="BC241" s="32"/>
      <c r="BD241" s="32"/>
      <c r="BE241" s="32"/>
      <c r="BF241" s="32"/>
      <c r="BG241" s="32"/>
      <c r="BH241" s="32"/>
      <c r="BI241" s="32"/>
      <c r="BJ241" s="32"/>
      <c r="BK241" s="32"/>
      <c r="BL241" s="32"/>
      <c r="BM241" s="32"/>
    </row>
    <row r="242" spans="1:65" ht="120" customHeight="1" x14ac:dyDescent="0.25">
      <c r="A242" s="48">
        <v>105</v>
      </c>
      <c r="B242" s="14" t="s">
        <v>1593</v>
      </c>
      <c r="C242" s="211" t="s">
        <v>2054</v>
      </c>
      <c r="D242" s="41"/>
      <c r="E242" s="14" t="s">
        <v>2091</v>
      </c>
      <c r="F242" s="212" t="s">
        <v>2092</v>
      </c>
      <c r="G242" s="41" t="s">
        <v>2093</v>
      </c>
      <c r="H242" s="37">
        <v>2011</v>
      </c>
      <c r="I242" s="14" t="s">
        <v>2094</v>
      </c>
      <c r="J242" s="15">
        <v>55543</v>
      </c>
      <c r="K242" s="14" t="s">
        <v>2060</v>
      </c>
      <c r="L242" s="209" t="s">
        <v>1971</v>
      </c>
      <c r="M242" s="209" t="s">
        <v>1956</v>
      </c>
      <c r="N242" s="14" t="s">
        <v>2095</v>
      </c>
      <c r="O242" s="14" t="s">
        <v>2096</v>
      </c>
      <c r="P242" s="14">
        <v>6189</v>
      </c>
      <c r="Q242" s="214">
        <v>7.73</v>
      </c>
      <c r="R242" s="16">
        <v>6.55</v>
      </c>
      <c r="S242" s="16">
        <v>1.18</v>
      </c>
      <c r="T242" s="16">
        <v>0</v>
      </c>
      <c r="U242" s="214">
        <v>7.7299999999999995</v>
      </c>
      <c r="V242" s="418">
        <v>54</v>
      </c>
      <c r="W242" s="312">
        <v>100</v>
      </c>
      <c r="X242" s="206" t="s">
        <v>2055</v>
      </c>
      <c r="Y242" s="14">
        <v>3</v>
      </c>
      <c r="Z242" s="14">
        <v>4</v>
      </c>
      <c r="AA242" s="14">
        <v>4</v>
      </c>
      <c r="AB242" s="14">
        <v>30</v>
      </c>
      <c r="AC242" s="195" t="s">
        <v>596</v>
      </c>
      <c r="AD242" s="319" t="s">
        <v>596</v>
      </c>
      <c r="AE242" s="116">
        <v>5</v>
      </c>
      <c r="AF242" s="116">
        <v>40</v>
      </c>
      <c r="AG242" s="286" t="s">
        <v>2097</v>
      </c>
      <c r="AH242" s="286" t="s">
        <v>2098</v>
      </c>
      <c r="AI242" s="317">
        <v>0.2</v>
      </c>
      <c r="AJ242" s="286" t="s">
        <v>2099</v>
      </c>
      <c r="AK242" s="286" t="s">
        <v>2091</v>
      </c>
      <c r="AL242" s="317">
        <v>0.1</v>
      </c>
      <c r="AM242" s="30" t="s">
        <v>2050</v>
      </c>
      <c r="AN242" s="30" t="s">
        <v>2098</v>
      </c>
      <c r="AO242" s="317">
        <v>0.1</v>
      </c>
      <c r="AP242" s="286"/>
      <c r="AQ242" s="286"/>
      <c r="AR242" s="317"/>
      <c r="AS242" s="286"/>
      <c r="AT242" s="286"/>
      <c r="AU242" s="317"/>
      <c r="AV242" s="286"/>
      <c r="AW242" s="286"/>
      <c r="AX242" s="317"/>
      <c r="AY242" s="286"/>
      <c r="AZ242" s="286"/>
      <c r="BA242" s="45"/>
      <c r="BB242" s="32"/>
      <c r="BC242" s="32"/>
      <c r="BD242" s="32"/>
      <c r="BE242" s="32"/>
      <c r="BF242" s="32"/>
      <c r="BG242" s="32"/>
      <c r="BH242" s="32"/>
      <c r="BI242" s="32"/>
      <c r="BJ242" s="32"/>
      <c r="BK242" s="32"/>
      <c r="BL242" s="32"/>
      <c r="BM242" s="32"/>
    </row>
    <row r="243" spans="1:65" ht="120" customHeight="1" x14ac:dyDescent="0.25">
      <c r="A243" s="48">
        <v>105</v>
      </c>
      <c r="B243" s="14" t="s">
        <v>1593</v>
      </c>
      <c r="C243" s="211" t="s">
        <v>2054</v>
      </c>
      <c r="D243" s="41"/>
      <c r="E243" s="14" t="s">
        <v>2082</v>
      </c>
      <c r="F243" s="46">
        <v>34499</v>
      </c>
      <c r="G243" s="42" t="s">
        <v>2100</v>
      </c>
      <c r="H243" s="14">
        <v>2010</v>
      </c>
      <c r="I243" s="14" t="s">
        <v>2101</v>
      </c>
      <c r="J243" s="15">
        <v>40106</v>
      </c>
      <c r="K243" s="14" t="s">
        <v>2060</v>
      </c>
      <c r="L243" s="41" t="s">
        <v>2102</v>
      </c>
      <c r="M243" s="41" t="s">
        <v>2103</v>
      </c>
      <c r="N243" s="14" t="s">
        <v>2104</v>
      </c>
      <c r="O243" s="14" t="s">
        <v>2105</v>
      </c>
      <c r="P243" s="14">
        <v>5985</v>
      </c>
      <c r="Q243" s="214">
        <v>46.76</v>
      </c>
      <c r="R243" s="16">
        <v>9.9364687499999995</v>
      </c>
      <c r="S243" s="16">
        <v>25.973281250000003</v>
      </c>
      <c r="T243" s="16">
        <v>14.595531249999999</v>
      </c>
      <c r="U243" s="214">
        <v>50.505000000000003</v>
      </c>
      <c r="V243" s="418">
        <v>68</v>
      </c>
      <c r="W243" s="312">
        <v>100</v>
      </c>
      <c r="X243" s="206" t="s">
        <v>2055</v>
      </c>
      <c r="Y243" s="14">
        <v>6</v>
      </c>
      <c r="Z243" s="14">
        <v>6</v>
      </c>
      <c r="AA243" s="14">
        <v>2</v>
      </c>
      <c r="AB243" s="14">
        <v>43</v>
      </c>
      <c r="AC243" s="195" t="s">
        <v>596</v>
      </c>
      <c r="AD243" s="319" t="s">
        <v>596</v>
      </c>
      <c r="AE243" s="116">
        <v>14.2</v>
      </c>
      <c r="AF243" s="116">
        <v>56</v>
      </c>
      <c r="AG243" s="286" t="s">
        <v>2099</v>
      </c>
      <c r="AH243" s="30" t="s">
        <v>2106</v>
      </c>
      <c r="AI243" s="317">
        <v>0.22</v>
      </c>
      <c r="AJ243" s="30" t="s">
        <v>2107</v>
      </c>
      <c r="AK243" s="30" t="s">
        <v>2108</v>
      </c>
      <c r="AL243" s="317">
        <v>0.22</v>
      </c>
      <c r="AM243" s="30" t="s">
        <v>2044</v>
      </c>
      <c r="AN243" s="30" t="s">
        <v>2108</v>
      </c>
      <c r="AO243" s="317">
        <v>0.12</v>
      </c>
      <c r="AP243" s="30"/>
      <c r="AQ243" s="30"/>
      <c r="AR243" s="317"/>
      <c r="AS243" s="30"/>
      <c r="AT243" s="30"/>
      <c r="AU243" s="317"/>
      <c r="AV243" s="30"/>
      <c r="AW243" s="30"/>
      <c r="AX243" s="317"/>
      <c r="AY243" s="30"/>
      <c r="AZ243" s="30"/>
      <c r="BA243" s="45"/>
      <c r="BB243" s="32"/>
      <c r="BC243" s="32"/>
      <c r="BD243" s="32"/>
      <c r="BE243" s="32"/>
      <c r="BF243" s="32"/>
      <c r="BG243" s="32"/>
      <c r="BH243" s="32"/>
      <c r="BI243" s="32"/>
      <c r="BJ243" s="32"/>
      <c r="BK243" s="32"/>
      <c r="BL243" s="32"/>
      <c r="BM243" s="32"/>
    </row>
    <row r="244" spans="1:65" ht="120" customHeight="1" x14ac:dyDescent="0.25">
      <c r="A244" s="48">
        <v>105</v>
      </c>
      <c r="B244" s="14" t="s">
        <v>1593</v>
      </c>
      <c r="C244" s="211" t="s">
        <v>2054</v>
      </c>
      <c r="D244" s="41"/>
      <c r="E244" s="14" t="s">
        <v>2109</v>
      </c>
      <c r="F244" s="67" t="s">
        <v>2110</v>
      </c>
      <c r="G244" s="175" t="s">
        <v>2111</v>
      </c>
      <c r="H244" s="37">
        <v>2020</v>
      </c>
      <c r="I244" s="14" t="s">
        <v>2112</v>
      </c>
      <c r="J244" s="15">
        <v>123491.78</v>
      </c>
      <c r="K244" s="14" t="s">
        <v>2113</v>
      </c>
      <c r="L244" s="209" t="s">
        <v>2114</v>
      </c>
      <c r="M244" s="209" t="s">
        <v>2115</v>
      </c>
      <c r="N244" s="14" t="s">
        <v>2116</v>
      </c>
      <c r="O244" s="14" t="s">
        <v>2117</v>
      </c>
      <c r="P244" s="14">
        <v>8019</v>
      </c>
      <c r="Q244" s="214">
        <v>41.62</v>
      </c>
      <c r="R244" s="16">
        <v>19.500588235294117</v>
      </c>
      <c r="S244" s="16">
        <v>0.95182352941176462</v>
      </c>
      <c r="T244" s="16">
        <v>24.5</v>
      </c>
      <c r="U244" s="214">
        <v>44.95</v>
      </c>
      <c r="V244" s="418">
        <v>98</v>
      </c>
      <c r="W244" s="312">
        <v>92</v>
      </c>
      <c r="X244" s="213" t="s">
        <v>2118</v>
      </c>
      <c r="Y244" s="14">
        <v>6</v>
      </c>
      <c r="Z244" s="14">
        <v>6</v>
      </c>
      <c r="AA244" s="14">
        <v>2</v>
      </c>
      <c r="AB244" s="14">
        <v>43</v>
      </c>
      <c r="AC244" s="195" t="s">
        <v>596</v>
      </c>
      <c r="AD244" s="319" t="s">
        <v>596</v>
      </c>
      <c r="AE244" s="116">
        <v>5</v>
      </c>
      <c r="AF244" s="116">
        <v>100</v>
      </c>
      <c r="AG244" s="30" t="s">
        <v>2073</v>
      </c>
      <c r="AH244" s="30" t="s">
        <v>2073</v>
      </c>
      <c r="AI244" s="317">
        <v>0.5</v>
      </c>
      <c r="AJ244" s="30" t="s">
        <v>2050</v>
      </c>
      <c r="AK244" s="30" t="s">
        <v>2050</v>
      </c>
      <c r="AL244" s="317">
        <v>0.5</v>
      </c>
      <c r="AM244" s="30"/>
      <c r="AN244" s="30"/>
      <c r="AO244" s="30"/>
      <c r="AP244" s="30"/>
      <c r="AQ244" s="30"/>
      <c r="AR244" s="30"/>
      <c r="AS244" s="30"/>
      <c r="AT244" s="30"/>
      <c r="AU244" s="30"/>
      <c r="AV244" s="30"/>
      <c r="AW244" s="30"/>
      <c r="AX244" s="30"/>
      <c r="AY244" s="30"/>
      <c r="AZ244" s="30"/>
      <c r="BA244" s="24"/>
      <c r="BB244" s="32"/>
      <c r="BC244" s="32"/>
      <c r="BD244" s="32"/>
      <c r="BE244" s="32"/>
      <c r="BF244" s="32"/>
      <c r="BG244" s="32"/>
      <c r="BH244" s="32"/>
      <c r="BI244" s="32"/>
      <c r="BJ244" s="32"/>
      <c r="BK244" s="32"/>
      <c r="BL244" s="32"/>
      <c r="BM244" s="32"/>
    </row>
    <row r="245" spans="1:65" ht="120" customHeight="1" x14ac:dyDescent="0.25">
      <c r="A245" s="48">
        <v>105</v>
      </c>
      <c r="B245" s="14" t="s">
        <v>1593</v>
      </c>
      <c r="C245" s="211" t="s">
        <v>2054</v>
      </c>
      <c r="D245" s="41"/>
      <c r="E245" s="14" t="s">
        <v>2082</v>
      </c>
      <c r="F245" s="46">
        <v>34499</v>
      </c>
      <c r="G245" s="175" t="s">
        <v>2119</v>
      </c>
      <c r="H245" s="37">
        <v>2013</v>
      </c>
      <c r="I245" s="14" t="s">
        <v>2120</v>
      </c>
      <c r="J245" s="15">
        <v>65409.279999999999</v>
      </c>
      <c r="K245" s="14" t="s">
        <v>2060</v>
      </c>
      <c r="L245" s="209" t="s">
        <v>1971</v>
      </c>
      <c r="M245" s="209" t="s">
        <v>1956</v>
      </c>
      <c r="N245" s="14" t="s">
        <v>2121</v>
      </c>
      <c r="O245" s="14" t="s">
        <v>2122</v>
      </c>
      <c r="P245" s="14">
        <v>6638</v>
      </c>
      <c r="Q245" s="214">
        <v>9.84</v>
      </c>
      <c r="R245" s="16">
        <v>7.6952094117647061</v>
      </c>
      <c r="S245" s="16">
        <v>2.1454117647058824</v>
      </c>
      <c r="T245" s="16">
        <v>0</v>
      </c>
      <c r="U245" s="214">
        <v>9.84</v>
      </c>
      <c r="V245" s="418">
        <v>30</v>
      </c>
      <c r="W245" s="312">
        <v>100</v>
      </c>
      <c r="X245" s="206" t="s">
        <v>2118</v>
      </c>
      <c r="Y245" s="14">
        <v>3</v>
      </c>
      <c r="Z245" s="14">
        <v>11</v>
      </c>
      <c r="AA245" s="14">
        <v>3</v>
      </c>
      <c r="AB245" s="14">
        <v>4</v>
      </c>
      <c r="AC245" s="195" t="s">
        <v>596</v>
      </c>
      <c r="AD245" s="319" t="s">
        <v>596</v>
      </c>
      <c r="AE245" s="116">
        <v>5</v>
      </c>
      <c r="AF245" s="116">
        <v>28</v>
      </c>
      <c r="AG245" s="30" t="s">
        <v>2123</v>
      </c>
      <c r="AH245" s="30" t="s">
        <v>2124</v>
      </c>
      <c r="AI245" s="317">
        <v>0.17</v>
      </c>
      <c r="AJ245" s="30" t="s">
        <v>2050</v>
      </c>
      <c r="AK245" s="30" t="s">
        <v>2124</v>
      </c>
      <c r="AL245" s="317">
        <v>0.11</v>
      </c>
      <c r="AM245" s="30"/>
      <c r="AN245" s="30"/>
      <c r="AO245" s="30"/>
      <c r="AP245" s="30"/>
      <c r="AQ245" s="30"/>
      <c r="AR245" s="30"/>
      <c r="AS245" s="30"/>
      <c r="AT245" s="30"/>
      <c r="AU245" s="30"/>
      <c r="AV245" s="30"/>
      <c r="AW245" s="30"/>
      <c r="AX245" s="30"/>
      <c r="AY245" s="30"/>
      <c r="AZ245" s="30"/>
      <c r="BA245" s="24"/>
      <c r="BB245" s="32"/>
      <c r="BC245" s="32"/>
      <c r="BD245" s="32"/>
      <c r="BE245" s="32"/>
      <c r="BF245" s="32"/>
      <c r="BG245" s="32"/>
      <c r="BH245" s="32"/>
      <c r="BI245" s="32"/>
      <c r="BJ245" s="32"/>
      <c r="BK245" s="32"/>
      <c r="BL245" s="32"/>
      <c r="BM245" s="32"/>
    </row>
    <row r="246" spans="1:65" ht="120" customHeight="1" x14ac:dyDescent="0.25">
      <c r="A246" s="48">
        <v>105</v>
      </c>
      <c r="B246" s="14" t="s">
        <v>1593</v>
      </c>
      <c r="C246" s="211" t="s">
        <v>2054</v>
      </c>
      <c r="D246" s="41"/>
      <c r="E246" s="14" t="s">
        <v>2091</v>
      </c>
      <c r="F246" s="46">
        <v>11360</v>
      </c>
      <c r="G246" s="175" t="s">
        <v>2125</v>
      </c>
      <c r="H246" s="37">
        <v>2020</v>
      </c>
      <c r="I246" s="175" t="s">
        <v>2126</v>
      </c>
      <c r="J246" s="15">
        <v>235704</v>
      </c>
      <c r="K246" s="14" t="s">
        <v>1716</v>
      </c>
      <c r="L246" s="209" t="s">
        <v>2127</v>
      </c>
      <c r="M246" s="209" t="s">
        <v>2128</v>
      </c>
      <c r="N246" s="14" t="s">
        <v>2129</v>
      </c>
      <c r="O246" s="14" t="s">
        <v>2130</v>
      </c>
      <c r="P246" s="14">
        <v>7858</v>
      </c>
      <c r="Q246" s="214">
        <v>13.64</v>
      </c>
      <c r="R246" s="16">
        <v>27.73</v>
      </c>
      <c r="S246" s="16">
        <v>4.3</v>
      </c>
      <c r="T246" s="16">
        <v>8.92</v>
      </c>
      <c r="U246" s="214">
        <v>40.950000000000003</v>
      </c>
      <c r="V246" s="418">
        <v>17</v>
      </c>
      <c r="W246" s="311">
        <v>100</v>
      </c>
      <c r="X246" s="206" t="s">
        <v>2131</v>
      </c>
      <c r="Y246" s="14">
        <v>3</v>
      </c>
      <c r="Z246" s="14">
        <v>5</v>
      </c>
      <c r="AA246" s="14">
        <v>1</v>
      </c>
      <c r="AB246" s="14">
        <v>4.66</v>
      </c>
      <c r="AC246" s="195" t="s">
        <v>596</v>
      </c>
      <c r="AD246" s="359">
        <v>23.54</v>
      </c>
      <c r="AE246" s="116">
        <v>5</v>
      </c>
      <c r="AF246" s="116">
        <v>22</v>
      </c>
      <c r="AG246" s="30" t="s">
        <v>2132</v>
      </c>
      <c r="AH246" s="30" t="s">
        <v>2133</v>
      </c>
      <c r="AI246" s="317">
        <v>0.22</v>
      </c>
      <c r="AJ246" s="30"/>
      <c r="AK246" s="30"/>
      <c r="AL246" s="317"/>
      <c r="AM246" s="30"/>
      <c r="AN246" s="30"/>
      <c r="AO246" s="30"/>
      <c r="AP246" s="30"/>
      <c r="AQ246" s="30"/>
      <c r="AR246" s="30"/>
      <c r="AS246" s="30"/>
      <c r="AT246" s="30"/>
      <c r="AU246" s="30"/>
      <c r="AV246" s="30"/>
      <c r="AW246" s="30"/>
      <c r="AX246" s="30"/>
      <c r="AY246" s="30"/>
      <c r="AZ246" s="30"/>
      <c r="BA246" s="24"/>
      <c r="BB246" s="32"/>
      <c r="BC246" s="32"/>
      <c r="BD246" s="32"/>
      <c r="BE246" s="32"/>
      <c r="BF246" s="32"/>
      <c r="BG246" s="32"/>
      <c r="BH246" s="32"/>
      <c r="BI246" s="32"/>
      <c r="BJ246" s="32"/>
      <c r="BK246" s="32"/>
      <c r="BL246" s="32"/>
      <c r="BM246" s="32"/>
    </row>
    <row r="247" spans="1:65" ht="120" customHeight="1" x14ac:dyDescent="0.25">
      <c r="A247" s="48">
        <v>105</v>
      </c>
      <c r="B247" s="14" t="s">
        <v>1593</v>
      </c>
      <c r="C247" s="14" t="s">
        <v>2054</v>
      </c>
      <c r="D247" s="41"/>
      <c r="E247" s="14" t="s">
        <v>2037</v>
      </c>
      <c r="F247" s="14">
        <v>29618</v>
      </c>
      <c r="G247" s="14" t="s">
        <v>2134</v>
      </c>
      <c r="H247" s="14">
        <v>2025</v>
      </c>
      <c r="I247" s="14" t="s">
        <v>2135</v>
      </c>
      <c r="J247" s="15">
        <v>103887.11</v>
      </c>
      <c r="K247" s="14" t="s">
        <v>534</v>
      </c>
      <c r="L247" s="209" t="s">
        <v>2136</v>
      </c>
      <c r="M247" s="209" t="s">
        <v>2137</v>
      </c>
      <c r="N247" s="41" t="s">
        <v>2138</v>
      </c>
      <c r="O247" s="41" t="s">
        <v>2139</v>
      </c>
      <c r="P247" s="14" t="s">
        <v>2140</v>
      </c>
      <c r="Q247" s="16">
        <v>18.357513546768065</v>
      </c>
      <c r="R247" s="16">
        <v>8.3799765180058454</v>
      </c>
      <c r="S247" s="16">
        <v>4.8801420197055911</v>
      </c>
      <c r="T247" s="16">
        <v>5.0973950090566253</v>
      </c>
      <c r="U247" s="16">
        <v>26.774033036289843</v>
      </c>
      <c r="V247" s="418">
        <v>54</v>
      </c>
      <c r="W247" s="61">
        <v>12</v>
      </c>
      <c r="X247" s="207" t="s">
        <v>2141</v>
      </c>
      <c r="Y247" s="14">
        <v>2</v>
      </c>
      <c r="Z247" s="14">
        <v>5</v>
      </c>
      <c r="AA247" s="14">
        <v>7</v>
      </c>
      <c r="AB247" s="14">
        <v>4</v>
      </c>
      <c r="AC247" s="14"/>
      <c r="AD247" s="30"/>
      <c r="AE247" s="30">
        <v>5</v>
      </c>
      <c r="AF247" s="116">
        <v>60</v>
      </c>
      <c r="AG247" s="309" t="s">
        <v>2050</v>
      </c>
      <c r="AH247" s="30" t="s">
        <v>2142</v>
      </c>
      <c r="AI247" s="318">
        <v>0.6</v>
      </c>
      <c r="AJ247" s="286"/>
      <c r="AK247" s="30"/>
      <c r="AL247" s="318"/>
      <c r="AM247" s="286"/>
      <c r="AN247" s="30"/>
      <c r="AO247" s="318"/>
      <c r="AP247" s="30"/>
      <c r="AQ247" s="30"/>
      <c r="AR247" s="318"/>
      <c r="AS247" s="30"/>
      <c r="AT247" s="30"/>
      <c r="AU247" s="318"/>
      <c r="AV247" s="30"/>
      <c r="AW247" s="30"/>
      <c r="AX247" s="318"/>
      <c r="AY247" s="30"/>
      <c r="AZ247" s="30"/>
      <c r="BA247" s="210"/>
      <c r="BB247" s="32"/>
      <c r="BC247" s="32"/>
      <c r="BD247" s="32"/>
      <c r="BE247" s="32"/>
      <c r="BF247" s="32"/>
      <c r="BG247" s="32"/>
      <c r="BH247" s="32"/>
      <c r="BI247" s="32"/>
      <c r="BJ247" s="32"/>
      <c r="BK247" s="32"/>
      <c r="BL247" s="32"/>
      <c r="BM247" s="32"/>
    </row>
    <row r="248" spans="1:65" ht="120" customHeight="1" x14ac:dyDescent="0.25">
      <c r="A248" s="13">
        <v>106</v>
      </c>
      <c r="B248" s="14" t="s">
        <v>2143</v>
      </c>
      <c r="C248" s="14"/>
      <c r="D248" s="14" t="s">
        <v>64</v>
      </c>
      <c r="E248" s="14" t="s">
        <v>2144</v>
      </c>
      <c r="F248" s="14">
        <v>18274</v>
      </c>
      <c r="G248" s="14" t="s">
        <v>2145</v>
      </c>
      <c r="H248" s="14">
        <v>2009</v>
      </c>
      <c r="I248" s="14" t="s">
        <v>2146</v>
      </c>
      <c r="J248" s="15">
        <v>113192.3</v>
      </c>
      <c r="K248" s="14" t="s">
        <v>87</v>
      </c>
      <c r="L248" s="14" t="s">
        <v>2147</v>
      </c>
      <c r="M248" s="14" t="s">
        <v>2148</v>
      </c>
      <c r="N248" s="14" t="s">
        <v>2149</v>
      </c>
      <c r="O248" s="14" t="s">
        <v>2150</v>
      </c>
      <c r="P248" s="14" t="s">
        <v>2151</v>
      </c>
      <c r="Q248" s="16">
        <v>41.143875000000001</v>
      </c>
      <c r="R248" s="16">
        <v>10.883875000000002</v>
      </c>
      <c r="S248" s="14">
        <v>17.88</v>
      </c>
      <c r="T248" s="14">
        <v>12.38</v>
      </c>
      <c r="U248" s="16">
        <f t="shared" ref="U248:U256" si="15">R248+S248+T248</f>
        <v>41.143875000000001</v>
      </c>
      <c r="V248" s="415">
        <v>100</v>
      </c>
      <c r="W248" s="61">
        <v>100</v>
      </c>
      <c r="X248" s="440" t="s">
        <v>2152</v>
      </c>
      <c r="Y248" s="14">
        <v>3</v>
      </c>
      <c r="Z248" s="14">
        <v>1</v>
      </c>
      <c r="AA248" s="14">
        <v>2</v>
      </c>
      <c r="AB248" s="14">
        <v>47</v>
      </c>
      <c r="AC248" s="14" t="s">
        <v>2153</v>
      </c>
      <c r="AD248" s="30">
        <v>0</v>
      </c>
      <c r="AE248" s="30">
        <v>5</v>
      </c>
      <c r="AF248" s="116">
        <v>100</v>
      </c>
      <c r="AG248" s="30" t="s">
        <v>64</v>
      </c>
      <c r="AH248" s="30" t="s">
        <v>2144</v>
      </c>
      <c r="AI248" s="30">
        <v>100</v>
      </c>
      <c r="AJ248" s="30"/>
      <c r="AK248" s="30"/>
      <c r="AL248" s="30"/>
      <c r="AM248" s="30"/>
      <c r="AN248" s="30"/>
      <c r="AO248" s="30"/>
      <c r="AP248" s="30"/>
      <c r="AQ248" s="30"/>
      <c r="AR248" s="30"/>
      <c r="AS248" s="30"/>
      <c r="AT248" s="30"/>
      <c r="AU248" s="30"/>
      <c r="AV248" s="30"/>
      <c r="AW248" s="30"/>
      <c r="AX248" s="30"/>
      <c r="AY248" s="30"/>
      <c r="AZ248" s="30"/>
      <c r="BA248" s="24"/>
      <c r="BB248" s="32"/>
      <c r="BC248" s="32"/>
      <c r="BD248" s="32"/>
      <c r="BE248" s="32"/>
      <c r="BF248" s="32"/>
      <c r="BG248" s="32"/>
      <c r="BH248" s="32"/>
      <c r="BI248" s="32"/>
      <c r="BJ248" s="32"/>
      <c r="BK248" s="32"/>
      <c r="BL248" s="32"/>
      <c r="BM248" s="32"/>
    </row>
    <row r="249" spans="1:65" ht="120" customHeight="1" x14ac:dyDescent="0.25">
      <c r="A249" s="13">
        <v>106</v>
      </c>
      <c r="B249" s="14" t="s">
        <v>2143</v>
      </c>
      <c r="C249" s="14"/>
      <c r="D249" s="14" t="s">
        <v>2154</v>
      </c>
      <c r="E249" s="14" t="s">
        <v>2155</v>
      </c>
      <c r="F249" s="14">
        <v>9081</v>
      </c>
      <c r="G249" s="14" t="s">
        <v>2156</v>
      </c>
      <c r="H249" s="14">
        <v>2010</v>
      </c>
      <c r="I249" s="14" t="s">
        <v>2157</v>
      </c>
      <c r="J249" s="15">
        <v>109209.9</v>
      </c>
      <c r="K249" s="14" t="s">
        <v>2158</v>
      </c>
      <c r="L249" s="14" t="s">
        <v>2159</v>
      </c>
      <c r="M249" s="14" t="s">
        <v>2160</v>
      </c>
      <c r="N249" s="14" t="s">
        <v>2161</v>
      </c>
      <c r="O249" s="14" t="s">
        <v>2162</v>
      </c>
      <c r="P249" s="14" t="s">
        <v>2163</v>
      </c>
      <c r="Q249" s="16" t="e">
        <f>#REF!</f>
        <v>#REF!</v>
      </c>
      <c r="R249" s="16">
        <f t="shared" ref="R249:R280" si="16">J249*0.2/2080</f>
        <v>10.500951923076922</v>
      </c>
      <c r="S249" s="14">
        <v>17.88</v>
      </c>
      <c r="T249" s="14">
        <v>12.38</v>
      </c>
      <c r="U249" s="16">
        <f t="shared" si="15"/>
        <v>40.760951923076924</v>
      </c>
      <c r="V249" s="415">
        <v>100</v>
      </c>
      <c r="W249" s="61">
        <v>100</v>
      </c>
      <c r="X249" s="440" t="s">
        <v>2152</v>
      </c>
      <c r="Y249" s="14">
        <v>1</v>
      </c>
      <c r="Z249" s="14">
        <v>5</v>
      </c>
      <c r="AA249" s="14">
        <v>1</v>
      </c>
      <c r="AB249" s="14">
        <v>46</v>
      </c>
      <c r="AC249" s="14" t="s">
        <v>2158</v>
      </c>
      <c r="AD249" s="30">
        <v>0</v>
      </c>
      <c r="AE249" s="30">
        <v>5</v>
      </c>
      <c r="AF249" s="116">
        <v>100</v>
      </c>
      <c r="AG249" s="30" t="s">
        <v>2154</v>
      </c>
      <c r="AH249" s="30" t="s">
        <v>2155</v>
      </c>
      <c r="AI249" s="30">
        <v>100</v>
      </c>
      <c r="AJ249" s="30"/>
      <c r="AK249" s="30"/>
      <c r="AL249" s="30"/>
      <c r="AM249" s="30"/>
      <c r="AN249" s="30"/>
      <c r="AO249" s="30"/>
      <c r="AP249" s="30"/>
      <c r="AQ249" s="30"/>
      <c r="AR249" s="30"/>
      <c r="AS249" s="30"/>
      <c r="AT249" s="30"/>
      <c r="AU249" s="30"/>
      <c r="AV249" s="30"/>
      <c r="AW249" s="30"/>
      <c r="AX249" s="30"/>
      <c r="AY249" s="30"/>
      <c r="AZ249" s="30"/>
      <c r="BA249" s="24"/>
      <c r="BB249" s="32"/>
      <c r="BC249" s="32"/>
      <c r="BD249" s="32"/>
      <c r="BE249" s="32"/>
      <c r="BF249" s="32"/>
      <c r="BG249" s="32"/>
      <c r="BH249" s="32"/>
      <c r="BI249" s="32"/>
      <c r="BJ249" s="32"/>
      <c r="BK249" s="32"/>
      <c r="BL249" s="32"/>
      <c r="BM249" s="32"/>
    </row>
    <row r="250" spans="1:65" ht="120" customHeight="1" x14ac:dyDescent="0.25">
      <c r="A250" s="13">
        <v>106</v>
      </c>
      <c r="B250" s="14" t="s">
        <v>2143</v>
      </c>
      <c r="C250" s="14"/>
      <c r="D250" s="14" t="s">
        <v>2164</v>
      </c>
      <c r="E250" s="14" t="s">
        <v>2165</v>
      </c>
      <c r="F250" s="14">
        <v>12314</v>
      </c>
      <c r="G250" s="14" t="s">
        <v>2166</v>
      </c>
      <c r="H250" s="14">
        <v>2001</v>
      </c>
      <c r="I250" s="14" t="s">
        <v>2167</v>
      </c>
      <c r="J250" s="15">
        <v>65391.41</v>
      </c>
      <c r="K250" s="14" t="s">
        <v>56</v>
      </c>
      <c r="L250" s="14" t="s">
        <v>2168</v>
      </c>
      <c r="M250" s="14" t="s">
        <v>2169</v>
      </c>
      <c r="N250" s="14" t="s">
        <v>2170</v>
      </c>
      <c r="O250" s="14" t="s">
        <v>2171</v>
      </c>
      <c r="P250" s="14">
        <v>38155</v>
      </c>
      <c r="Q250" s="16" t="e">
        <f>#REF!</f>
        <v>#REF!</v>
      </c>
      <c r="R250" s="16">
        <f t="shared" si="16"/>
        <v>6.2876355769230772</v>
      </c>
      <c r="S250" s="14">
        <v>17.88</v>
      </c>
      <c r="T250" s="14">
        <v>12.38</v>
      </c>
      <c r="U250" s="16">
        <f t="shared" si="15"/>
        <v>36.547635576923078</v>
      </c>
      <c r="V250" s="415">
        <v>100</v>
      </c>
      <c r="W250" s="61">
        <v>100</v>
      </c>
      <c r="X250" s="440" t="s">
        <v>2152</v>
      </c>
      <c r="Y250" s="14">
        <v>3</v>
      </c>
      <c r="Z250" s="14">
        <v>1</v>
      </c>
      <c r="AA250" s="14">
        <v>6</v>
      </c>
      <c r="AB250" s="14">
        <v>41</v>
      </c>
      <c r="AC250" s="14" t="s">
        <v>56</v>
      </c>
      <c r="AD250" s="30">
        <v>0</v>
      </c>
      <c r="AE250" s="30">
        <v>5</v>
      </c>
      <c r="AF250" s="116">
        <v>100</v>
      </c>
      <c r="AG250" s="30" t="s">
        <v>2164</v>
      </c>
      <c r="AH250" s="30" t="s">
        <v>2165</v>
      </c>
      <c r="AI250" s="30">
        <v>33</v>
      </c>
      <c r="AJ250" s="30" t="s">
        <v>2172</v>
      </c>
      <c r="AK250" s="30" t="s">
        <v>2173</v>
      </c>
      <c r="AL250" s="30">
        <v>33</v>
      </c>
      <c r="AM250" s="30" t="s">
        <v>2174</v>
      </c>
      <c r="AN250" s="30" t="s">
        <v>2175</v>
      </c>
      <c r="AO250" s="30">
        <v>33</v>
      </c>
      <c r="AP250" s="30"/>
      <c r="AQ250" s="30"/>
      <c r="AR250" s="30"/>
      <c r="AS250" s="30"/>
      <c r="AT250" s="30"/>
      <c r="AU250" s="30"/>
      <c r="AV250" s="30"/>
      <c r="AW250" s="30"/>
      <c r="AX250" s="30"/>
      <c r="AY250" s="30"/>
      <c r="AZ250" s="30"/>
      <c r="BA250" s="24"/>
      <c r="BB250" s="32"/>
      <c r="BC250" s="32"/>
      <c r="BD250" s="32"/>
      <c r="BE250" s="32"/>
      <c r="BF250" s="32"/>
      <c r="BG250" s="32"/>
      <c r="BH250" s="32"/>
      <c r="BI250" s="32"/>
      <c r="BJ250" s="32"/>
      <c r="BK250" s="32"/>
      <c r="BL250" s="32"/>
      <c r="BM250" s="32"/>
    </row>
    <row r="251" spans="1:65" ht="120" customHeight="1" x14ac:dyDescent="0.25">
      <c r="A251" s="13">
        <v>106</v>
      </c>
      <c r="B251" s="14" t="s">
        <v>2143</v>
      </c>
      <c r="C251" s="14"/>
      <c r="D251" s="14" t="s">
        <v>72</v>
      </c>
      <c r="E251" s="14" t="s">
        <v>73</v>
      </c>
      <c r="F251" s="14">
        <v>4587</v>
      </c>
      <c r="G251" s="14" t="s">
        <v>2176</v>
      </c>
      <c r="H251" s="14">
        <v>2008</v>
      </c>
      <c r="I251" s="14" t="s">
        <v>2177</v>
      </c>
      <c r="J251" s="15">
        <v>61000</v>
      </c>
      <c r="K251" s="14" t="s">
        <v>109</v>
      </c>
      <c r="L251" s="14" t="s">
        <v>2178</v>
      </c>
      <c r="M251" s="14" t="s">
        <v>2179</v>
      </c>
      <c r="N251" s="14" t="s">
        <v>2180</v>
      </c>
      <c r="O251" s="14" t="s">
        <v>2181</v>
      </c>
      <c r="P251" s="14">
        <v>44888</v>
      </c>
      <c r="Q251" s="16" t="e">
        <f>#REF!</f>
        <v>#REF!</v>
      </c>
      <c r="R251" s="16">
        <f t="shared" si="16"/>
        <v>5.865384615384615</v>
      </c>
      <c r="S251" s="14">
        <v>17.88</v>
      </c>
      <c r="T251" s="14">
        <v>12.38</v>
      </c>
      <c r="U251" s="16">
        <f t="shared" si="15"/>
        <v>36.125384615384618</v>
      </c>
      <c r="V251" s="415">
        <v>100</v>
      </c>
      <c r="W251" s="61">
        <v>100</v>
      </c>
      <c r="X251" s="440" t="s">
        <v>2152</v>
      </c>
      <c r="Y251" s="14">
        <v>3</v>
      </c>
      <c r="Z251" s="14">
        <v>12</v>
      </c>
      <c r="AA251" s="14">
        <v>3</v>
      </c>
      <c r="AB251" s="14">
        <v>44</v>
      </c>
      <c r="AC251" s="14" t="s">
        <v>109</v>
      </c>
      <c r="AD251" s="30">
        <v>0</v>
      </c>
      <c r="AE251" s="30">
        <v>5</v>
      </c>
      <c r="AF251" s="116">
        <v>100</v>
      </c>
      <c r="AG251" s="30" t="s">
        <v>72</v>
      </c>
      <c r="AH251" s="30" t="s">
        <v>73</v>
      </c>
      <c r="AI251" s="30">
        <v>33</v>
      </c>
      <c r="AJ251" s="30" t="s">
        <v>2182</v>
      </c>
      <c r="AK251" s="30" t="s">
        <v>73</v>
      </c>
      <c r="AL251" s="30">
        <v>33</v>
      </c>
      <c r="AM251" s="30" t="s">
        <v>2183</v>
      </c>
      <c r="AN251" s="30" t="s">
        <v>2184</v>
      </c>
      <c r="AO251" s="30">
        <v>33</v>
      </c>
      <c r="AP251" s="30"/>
      <c r="AQ251" s="30"/>
      <c r="AR251" s="30"/>
      <c r="AS251" s="30"/>
      <c r="AT251" s="30"/>
      <c r="AU251" s="30"/>
      <c r="AV251" s="30"/>
      <c r="AW251" s="30"/>
      <c r="AX251" s="30"/>
      <c r="AY251" s="30"/>
      <c r="AZ251" s="30"/>
      <c r="BA251" s="24"/>
      <c r="BB251" s="32"/>
      <c r="BC251" s="32"/>
      <c r="BD251" s="32"/>
      <c r="BE251" s="32"/>
      <c r="BF251" s="32"/>
      <c r="BG251" s="32"/>
      <c r="BH251" s="32"/>
      <c r="BI251" s="32"/>
      <c r="BJ251" s="32"/>
      <c r="BK251" s="32"/>
      <c r="BL251" s="32"/>
      <c r="BM251" s="32"/>
    </row>
    <row r="252" spans="1:65" ht="120" customHeight="1" x14ac:dyDescent="0.25">
      <c r="A252" s="13">
        <v>106</v>
      </c>
      <c r="B252" s="14" t="s">
        <v>2143</v>
      </c>
      <c r="C252" s="14"/>
      <c r="D252" s="14" t="s">
        <v>2185</v>
      </c>
      <c r="E252" s="14" t="s">
        <v>2186</v>
      </c>
      <c r="F252" s="14">
        <v>2830</v>
      </c>
      <c r="G252" s="14" t="s">
        <v>2187</v>
      </c>
      <c r="H252" s="14">
        <v>2007</v>
      </c>
      <c r="I252" s="14" t="s">
        <v>2188</v>
      </c>
      <c r="J252" s="15">
        <v>78196.350000000006</v>
      </c>
      <c r="K252" s="14" t="s">
        <v>2189</v>
      </c>
      <c r="L252" s="14" t="s">
        <v>2190</v>
      </c>
      <c r="M252" s="14" t="s">
        <v>2191</v>
      </c>
      <c r="N252" s="14" t="s">
        <v>2192</v>
      </c>
      <c r="O252" s="14" t="s">
        <v>2193</v>
      </c>
      <c r="P252" s="14" t="s">
        <v>2194</v>
      </c>
      <c r="Q252" s="16" t="e">
        <f>#REF!</f>
        <v>#REF!</v>
      </c>
      <c r="R252" s="16">
        <f t="shared" si="16"/>
        <v>7.5188798076923087</v>
      </c>
      <c r="S252" s="14">
        <v>17.88</v>
      </c>
      <c r="T252" s="14">
        <v>12.38</v>
      </c>
      <c r="U252" s="16">
        <f t="shared" si="15"/>
        <v>37.778879807692306</v>
      </c>
      <c r="V252" s="415">
        <v>100</v>
      </c>
      <c r="W252" s="61">
        <v>100</v>
      </c>
      <c r="X252" s="440" t="s">
        <v>2152</v>
      </c>
      <c r="Y252" s="14">
        <v>6</v>
      </c>
      <c r="Z252" s="14">
        <v>4</v>
      </c>
      <c r="AA252" s="14"/>
      <c r="AB252" s="14">
        <v>46</v>
      </c>
      <c r="AC252" s="14" t="s">
        <v>2189</v>
      </c>
      <c r="AD252" s="30">
        <v>0</v>
      </c>
      <c r="AE252" s="30">
        <v>5</v>
      </c>
      <c r="AF252" s="116">
        <v>100</v>
      </c>
      <c r="AG252" s="30" t="s">
        <v>2185</v>
      </c>
      <c r="AH252" s="30" t="s">
        <v>2186</v>
      </c>
      <c r="AI252" s="30">
        <v>33</v>
      </c>
      <c r="AJ252" s="30" t="s">
        <v>2195</v>
      </c>
      <c r="AK252" s="30" t="s">
        <v>1302</v>
      </c>
      <c r="AL252" s="30">
        <v>33</v>
      </c>
      <c r="AM252" s="30" t="s">
        <v>2196</v>
      </c>
      <c r="AN252" s="30" t="s">
        <v>1302</v>
      </c>
      <c r="AO252" s="30">
        <v>33</v>
      </c>
      <c r="AP252" s="30"/>
      <c r="AQ252" s="30"/>
      <c r="AR252" s="30"/>
      <c r="AS252" s="30"/>
      <c r="AT252" s="30"/>
      <c r="AU252" s="30"/>
      <c r="AV252" s="30"/>
      <c r="AW252" s="30"/>
      <c r="AX252" s="30"/>
      <c r="AY252" s="30"/>
      <c r="AZ252" s="30"/>
      <c r="BA252" s="24"/>
      <c r="BB252" s="32"/>
      <c r="BC252" s="32"/>
      <c r="BD252" s="32"/>
      <c r="BE252" s="32"/>
      <c r="BF252" s="32"/>
      <c r="BG252" s="32"/>
      <c r="BH252" s="32"/>
      <c r="BI252" s="32"/>
      <c r="BJ252" s="32"/>
      <c r="BK252" s="32"/>
      <c r="BL252" s="32"/>
      <c r="BM252" s="32"/>
    </row>
    <row r="253" spans="1:65" ht="120" customHeight="1" x14ac:dyDescent="0.25">
      <c r="A253" s="13">
        <v>106</v>
      </c>
      <c r="B253" s="14" t="s">
        <v>2143</v>
      </c>
      <c r="C253" s="14"/>
      <c r="D253" s="14" t="s">
        <v>2197</v>
      </c>
      <c r="E253" s="14" t="s">
        <v>69</v>
      </c>
      <c r="F253" s="14">
        <v>4540</v>
      </c>
      <c r="G253" s="14" t="s">
        <v>2198</v>
      </c>
      <c r="H253" s="14">
        <v>2002</v>
      </c>
      <c r="I253" s="14" t="s">
        <v>2199</v>
      </c>
      <c r="J253" s="15">
        <v>141575.19</v>
      </c>
      <c r="K253" s="14" t="s">
        <v>155</v>
      </c>
      <c r="L253" s="14" t="s">
        <v>2200</v>
      </c>
      <c r="M253" s="14" t="s">
        <v>2201</v>
      </c>
      <c r="N253" s="14" t="s">
        <v>2202</v>
      </c>
      <c r="O253" s="14" t="s">
        <v>2203</v>
      </c>
      <c r="P253" s="14">
        <v>39116</v>
      </c>
      <c r="Q253" s="16" t="e">
        <f>#REF!</f>
        <v>#REF!</v>
      </c>
      <c r="R253" s="16">
        <f t="shared" si="16"/>
        <v>13.612999038461538</v>
      </c>
      <c r="S253" s="14">
        <v>17.88</v>
      </c>
      <c r="T253" s="14">
        <v>12.38</v>
      </c>
      <c r="U253" s="16">
        <f t="shared" si="15"/>
        <v>43.872999038461536</v>
      </c>
      <c r="V253" s="415">
        <v>100</v>
      </c>
      <c r="W253" s="61">
        <v>100</v>
      </c>
      <c r="X253" s="440" t="s">
        <v>2152</v>
      </c>
      <c r="Y253" s="14">
        <v>3</v>
      </c>
      <c r="Z253" s="14">
        <v>1</v>
      </c>
      <c r="AA253" s="14">
        <v>4</v>
      </c>
      <c r="AB253" s="14">
        <v>30</v>
      </c>
      <c r="AC253" s="14" t="s">
        <v>155</v>
      </c>
      <c r="AD253" s="30">
        <v>0</v>
      </c>
      <c r="AE253" s="30">
        <v>5</v>
      </c>
      <c r="AF253" s="116">
        <v>100</v>
      </c>
      <c r="AG253" s="30" t="s">
        <v>2197</v>
      </c>
      <c r="AH253" s="30" t="s">
        <v>69</v>
      </c>
      <c r="AI253" s="30">
        <v>50</v>
      </c>
      <c r="AJ253" s="30" t="s">
        <v>2204</v>
      </c>
      <c r="AK253" s="30" t="s">
        <v>2205</v>
      </c>
      <c r="AL253" s="30">
        <v>50</v>
      </c>
      <c r="AM253" s="30"/>
      <c r="AN253" s="30"/>
      <c r="AO253" s="30"/>
      <c r="AP253" s="30"/>
      <c r="AQ253" s="30"/>
      <c r="AR253" s="30"/>
      <c r="AS253" s="30"/>
      <c r="AT253" s="30"/>
      <c r="AU253" s="30"/>
      <c r="AV253" s="30"/>
      <c r="AW253" s="30"/>
      <c r="AX253" s="30"/>
      <c r="AY253" s="30"/>
      <c r="AZ253" s="30"/>
      <c r="BA253" s="24"/>
      <c r="BB253" s="32"/>
      <c r="BC253" s="32"/>
      <c r="BD253" s="32"/>
      <c r="BE253" s="32"/>
      <c r="BF253" s="32"/>
      <c r="BG253" s="32"/>
      <c r="BH253" s="32"/>
      <c r="BI253" s="32"/>
      <c r="BJ253" s="32"/>
      <c r="BK253" s="32"/>
      <c r="BL253" s="32"/>
      <c r="BM253" s="32"/>
    </row>
    <row r="254" spans="1:65" ht="120" customHeight="1" x14ac:dyDescent="0.25">
      <c r="A254" s="13">
        <v>106</v>
      </c>
      <c r="B254" s="14" t="s">
        <v>2143</v>
      </c>
      <c r="C254" s="14"/>
      <c r="D254" s="14" t="s">
        <v>2204</v>
      </c>
      <c r="E254" s="14" t="s">
        <v>2205</v>
      </c>
      <c r="F254" s="14">
        <v>3470</v>
      </c>
      <c r="G254" s="14" t="s">
        <v>2206</v>
      </c>
      <c r="H254" s="14">
        <v>2004</v>
      </c>
      <c r="I254" s="14" t="s">
        <v>2207</v>
      </c>
      <c r="J254" s="15">
        <v>121964.78</v>
      </c>
      <c r="K254" s="14" t="s">
        <v>149</v>
      </c>
      <c r="L254" s="14" t="s">
        <v>2200</v>
      </c>
      <c r="M254" s="14" t="s">
        <v>2201</v>
      </c>
      <c r="N254" s="14" t="s">
        <v>2208</v>
      </c>
      <c r="O254" s="14" t="s">
        <v>2209</v>
      </c>
      <c r="P254" s="14">
        <v>41008</v>
      </c>
      <c r="Q254" s="16" t="e">
        <f>#REF!</f>
        <v>#REF!</v>
      </c>
      <c r="R254" s="16">
        <f t="shared" si="16"/>
        <v>11.727382692307692</v>
      </c>
      <c r="S254" s="14">
        <v>17.88</v>
      </c>
      <c r="T254" s="14">
        <v>12.38</v>
      </c>
      <c r="U254" s="16">
        <f t="shared" si="15"/>
        <v>41.98738269230769</v>
      </c>
      <c r="V254" s="415">
        <v>100</v>
      </c>
      <c r="W254" s="61">
        <v>100</v>
      </c>
      <c r="X254" s="440" t="s">
        <v>2152</v>
      </c>
      <c r="Y254" s="14">
        <v>3</v>
      </c>
      <c r="Z254" s="14">
        <v>1</v>
      </c>
      <c r="AA254" s="14">
        <v>4</v>
      </c>
      <c r="AB254" s="14">
        <v>30</v>
      </c>
      <c r="AC254" s="14" t="s">
        <v>149</v>
      </c>
      <c r="AD254" s="30">
        <v>0</v>
      </c>
      <c r="AE254" s="30">
        <v>5</v>
      </c>
      <c r="AF254" s="116">
        <v>100</v>
      </c>
      <c r="AG254" s="30" t="s">
        <v>2204</v>
      </c>
      <c r="AH254" s="30" t="s">
        <v>2205</v>
      </c>
      <c r="AI254" s="30">
        <v>50</v>
      </c>
      <c r="AJ254" s="30" t="s">
        <v>2197</v>
      </c>
      <c r="AK254" s="30" t="s">
        <v>2210</v>
      </c>
      <c r="AL254" s="30">
        <v>50</v>
      </c>
      <c r="AM254" s="30"/>
      <c r="AN254" s="30"/>
      <c r="AO254" s="30"/>
      <c r="AP254" s="30"/>
      <c r="AQ254" s="30"/>
      <c r="AR254" s="30"/>
      <c r="AS254" s="30"/>
      <c r="AT254" s="30"/>
      <c r="AU254" s="30"/>
      <c r="AV254" s="30"/>
      <c r="AW254" s="30"/>
      <c r="AX254" s="30"/>
      <c r="AY254" s="30"/>
      <c r="AZ254" s="30"/>
      <c r="BA254" s="24"/>
      <c r="BB254" s="32"/>
      <c r="BC254" s="32"/>
      <c r="BD254" s="32"/>
      <c r="BE254" s="32"/>
      <c r="BF254" s="32"/>
      <c r="BG254" s="32"/>
      <c r="BH254" s="32"/>
      <c r="BI254" s="32"/>
      <c r="BJ254" s="32"/>
      <c r="BK254" s="32"/>
      <c r="BL254" s="32"/>
      <c r="BM254" s="32"/>
    </row>
    <row r="255" spans="1:65" ht="120" customHeight="1" x14ac:dyDescent="0.25">
      <c r="A255" s="13">
        <v>106</v>
      </c>
      <c r="B255" s="14" t="s">
        <v>2143</v>
      </c>
      <c r="C255" s="14"/>
      <c r="D255" s="14" t="s">
        <v>70</v>
      </c>
      <c r="E255" s="14" t="s">
        <v>2211</v>
      </c>
      <c r="F255" s="14">
        <v>2757</v>
      </c>
      <c r="G255" s="14" t="s">
        <v>2212</v>
      </c>
      <c r="H255" s="14">
        <v>2004</v>
      </c>
      <c r="I255" s="14" t="s">
        <v>2213</v>
      </c>
      <c r="J255" s="15">
        <v>70905.759999999995</v>
      </c>
      <c r="K255" s="14" t="s">
        <v>149</v>
      </c>
      <c r="L255" s="14" t="s">
        <v>2214</v>
      </c>
      <c r="M255" s="14" t="s">
        <v>2215</v>
      </c>
      <c r="N255" s="14" t="s">
        <v>2216</v>
      </c>
      <c r="O255" s="14" t="s">
        <v>2217</v>
      </c>
      <c r="P255" s="14">
        <v>41282</v>
      </c>
      <c r="Q255" s="16" t="e">
        <f>#REF!</f>
        <v>#REF!</v>
      </c>
      <c r="R255" s="16">
        <f t="shared" si="16"/>
        <v>6.8178615384615382</v>
      </c>
      <c r="S255" s="14">
        <v>17.88</v>
      </c>
      <c r="T255" s="14">
        <v>12.38</v>
      </c>
      <c r="U255" s="16">
        <f t="shared" si="15"/>
        <v>37.077861538461541</v>
      </c>
      <c r="V255" s="415">
        <v>100</v>
      </c>
      <c r="W255" s="61">
        <v>100</v>
      </c>
      <c r="X255" s="440" t="s">
        <v>2152</v>
      </c>
      <c r="Y255" s="14">
        <v>3</v>
      </c>
      <c r="Z255" s="14">
        <v>1</v>
      </c>
      <c r="AA255" s="14">
        <v>2</v>
      </c>
      <c r="AB255" s="14">
        <v>4</v>
      </c>
      <c r="AC255" s="14" t="s">
        <v>149</v>
      </c>
      <c r="AD255" s="30">
        <v>0</v>
      </c>
      <c r="AE255" s="30">
        <v>5</v>
      </c>
      <c r="AF255" s="116">
        <v>100</v>
      </c>
      <c r="AG255" s="30" t="s">
        <v>70</v>
      </c>
      <c r="AH255" s="30" t="s">
        <v>2211</v>
      </c>
      <c r="AI255" s="30">
        <v>25</v>
      </c>
      <c r="AJ255" s="30" t="s">
        <v>2218</v>
      </c>
      <c r="AK255" s="30" t="s">
        <v>2219</v>
      </c>
      <c r="AL255" s="30">
        <v>25</v>
      </c>
      <c r="AM255" s="30" t="s">
        <v>2220</v>
      </c>
      <c r="AN255" s="30" t="s">
        <v>2221</v>
      </c>
      <c r="AO255" s="30">
        <v>25</v>
      </c>
      <c r="AP255" s="30" t="s">
        <v>2222</v>
      </c>
      <c r="AQ255" s="30" t="s">
        <v>2221</v>
      </c>
      <c r="AR255" s="30">
        <v>25</v>
      </c>
      <c r="AS255" s="30"/>
      <c r="AT255" s="30"/>
      <c r="AU255" s="30"/>
      <c r="AV255" s="30"/>
      <c r="AW255" s="30"/>
      <c r="AX255" s="30"/>
      <c r="AY255" s="30"/>
      <c r="AZ255" s="30"/>
      <c r="BA255" s="24"/>
      <c r="BB255" s="32"/>
      <c r="BC255" s="32"/>
      <c r="BD255" s="32"/>
      <c r="BE255" s="32"/>
      <c r="BF255" s="32"/>
      <c r="BG255" s="32"/>
      <c r="BH255" s="32"/>
      <c r="BI255" s="32"/>
      <c r="BJ255" s="32"/>
      <c r="BK255" s="32"/>
      <c r="BL255" s="32"/>
      <c r="BM255" s="32"/>
    </row>
    <row r="256" spans="1:65" ht="120" customHeight="1" x14ac:dyDescent="0.25">
      <c r="A256" s="13">
        <v>106</v>
      </c>
      <c r="B256" s="14" t="s">
        <v>2143</v>
      </c>
      <c r="C256" s="14"/>
      <c r="D256" s="14" t="s">
        <v>2223</v>
      </c>
      <c r="E256" s="14" t="s">
        <v>2224</v>
      </c>
      <c r="F256" s="14">
        <v>5027</v>
      </c>
      <c r="G256" s="14" t="s">
        <v>2225</v>
      </c>
      <c r="H256" s="14">
        <v>2005</v>
      </c>
      <c r="I256" s="14" t="s">
        <v>2226</v>
      </c>
      <c r="J256" s="15">
        <v>251649.53</v>
      </c>
      <c r="K256" s="14" t="s">
        <v>149</v>
      </c>
      <c r="L256" s="14" t="s">
        <v>2227</v>
      </c>
      <c r="M256" s="14" t="s">
        <v>2228</v>
      </c>
      <c r="N256" s="14" t="s">
        <v>2229</v>
      </c>
      <c r="O256" s="14" t="s">
        <v>2230</v>
      </c>
      <c r="P256" s="14">
        <v>43605</v>
      </c>
      <c r="Q256" s="16" t="e">
        <f>#REF!</f>
        <v>#REF!</v>
      </c>
      <c r="R256" s="16">
        <f t="shared" si="16"/>
        <v>24.197070192307695</v>
      </c>
      <c r="S256" s="14">
        <v>17.88</v>
      </c>
      <c r="T256" s="14">
        <v>12.38</v>
      </c>
      <c r="U256" s="16">
        <f t="shared" si="15"/>
        <v>54.457070192307697</v>
      </c>
      <c r="V256" s="415">
        <v>100</v>
      </c>
      <c r="W256" s="61">
        <v>100</v>
      </c>
      <c r="X256" s="440" t="s">
        <v>2152</v>
      </c>
      <c r="Y256" s="14">
        <v>3</v>
      </c>
      <c r="Z256" s="14">
        <v>2</v>
      </c>
      <c r="AA256" s="14">
        <v>3</v>
      </c>
      <c r="AB256" s="14">
        <v>32</v>
      </c>
      <c r="AC256" s="14" t="s">
        <v>149</v>
      </c>
      <c r="AD256" s="30">
        <v>0</v>
      </c>
      <c r="AE256" s="30">
        <v>5</v>
      </c>
      <c r="AF256" s="116">
        <v>100</v>
      </c>
      <c r="AG256" s="30" t="s">
        <v>2223</v>
      </c>
      <c r="AH256" s="30" t="s">
        <v>2224</v>
      </c>
      <c r="AI256" s="30">
        <v>25</v>
      </c>
      <c r="AJ256" s="30" t="s">
        <v>2231</v>
      </c>
      <c r="AK256" s="30" t="s">
        <v>1302</v>
      </c>
      <c r="AL256" s="30">
        <v>25</v>
      </c>
      <c r="AM256" s="30" t="s">
        <v>2232</v>
      </c>
      <c r="AN256" s="30"/>
      <c r="AO256" s="30">
        <v>25</v>
      </c>
      <c r="AP256" s="30" t="s">
        <v>2233</v>
      </c>
      <c r="AQ256" s="30" t="s">
        <v>1302</v>
      </c>
      <c r="AR256" s="30">
        <v>25</v>
      </c>
      <c r="AS256" s="30"/>
      <c r="AT256" s="30"/>
      <c r="AU256" s="30"/>
      <c r="AV256" s="30"/>
      <c r="AW256" s="30"/>
      <c r="AX256" s="30"/>
      <c r="AY256" s="30"/>
      <c r="AZ256" s="30"/>
      <c r="BA256" s="24"/>
      <c r="BB256" s="32"/>
      <c r="BC256" s="32"/>
      <c r="BD256" s="32"/>
      <c r="BE256" s="32"/>
      <c r="BF256" s="32"/>
      <c r="BG256" s="32"/>
      <c r="BH256" s="32"/>
      <c r="BI256" s="32"/>
      <c r="BJ256" s="32"/>
      <c r="BK256" s="32"/>
      <c r="BL256" s="32"/>
      <c r="BM256" s="32"/>
    </row>
    <row r="257" spans="1:65" ht="120" customHeight="1" x14ac:dyDescent="0.25">
      <c r="A257" s="13">
        <v>106</v>
      </c>
      <c r="B257" s="14" t="s">
        <v>2143</v>
      </c>
      <c r="C257" s="14"/>
      <c r="D257" s="14" t="s">
        <v>2234</v>
      </c>
      <c r="E257" s="14" t="s">
        <v>2235</v>
      </c>
      <c r="F257" s="14">
        <v>3332</v>
      </c>
      <c r="G257" s="14" t="s">
        <v>2236</v>
      </c>
      <c r="H257" s="14">
        <v>2007</v>
      </c>
      <c r="I257" s="14" t="s">
        <v>2237</v>
      </c>
      <c r="J257" s="15">
        <v>76157.899999999994</v>
      </c>
      <c r="K257" s="14" t="s">
        <v>109</v>
      </c>
      <c r="L257" s="14" t="s">
        <v>2238</v>
      </c>
      <c r="M257" s="14" t="s">
        <v>2239</v>
      </c>
      <c r="N257" s="14" t="s">
        <v>2240</v>
      </c>
      <c r="O257" s="14" t="s">
        <v>2241</v>
      </c>
      <c r="P257" s="14" t="s">
        <v>2242</v>
      </c>
      <c r="Q257" s="16" t="e">
        <f>#REF!</f>
        <v>#REF!</v>
      </c>
      <c r="R257" s="16">
        <f t="shared" si="16"/>
        <v>7.3228749999999998</v>
      </c>
      <c r="S257" s="14">
        <v>17.88</v>
      </c>
      <c r="T257" s="14">
        <v>12.38</v>
      </c>
      <c r="U257" s="16">
        <f>R257+S257+T257</f>
        <v>37.582875000000001</v>
      </c>
      <c r="V257" s="415">
        <v>100</v>
      </c>
      <c r="W257" s="61">
        <v>100</v>
      </c>
      <c r="X257" s="440" t="s">
        <v>2152</v>
      </c>
      <c r="Y257" s="14">
        <v>6</v>
      </c>
      <c r="Z257" s="14">
        <v>1</v>
      </c>
      <c r="AA257" s="14">
        <v>1</v>
      </c>
      <c r="AB257" s="14">
        <v>46</v>
      </c>
      <c r="AC257" s="14" t="s">
        <v>109</v>
      </c>
      <c r="AD257" s="30">
        <v>0</v>
      </c>
      <c r="AE257" s="30">
        <v>5</v>
      </c>
      <c r="AF257" s="116">
        <v>100</v>
      </c>
      <c r="AG257" s="30" t="s">
        <v>2234</v>
      </c>
      <c r="AH257" s="30" t="s">
        <v>2235</v>
      </c>
      <c r="AI257" s="30">
        <v>50</v>
      </c>
      <c r="AJ257" s="30" t="s">
        <v>2234</v>
      </c>
      <c r="AK257" s="30" t="s">
        <v>2243</v>
      </c>
      <c r="AL257" s="30">
        <v>50</v>
      </c>
      <c r="AM257" s="30"/>
      <c r="AN257" s="30"/>
      <c r="AO257" s="30"/>
      <c r="AP257" s="30"/>
      <c r="AQ257" s="30"/>
      <c r="AR257" s="30"/>
      <c r="AS257" s="30"/>
      <c r="AT257" s="30"/>
      <c r="AU257" s="30"/>
      <c r="AV257" s="30"/>
      <c r="AW257" s="30"/>
      <c r="AX257" s="30"/>
      <c r="AY257" s="30"/>
      <c r="AZ257" s="30"/>
      <c r="BA257" s="24"/>
      <c r="BB257" s="32"/>
      <c r="BC257" s="32"/>
      <c r="BD257" s="32"/>
      <c r="BE257" s="32"/>
      <c r="BF257" s="32"/>
      <c r="BG257" s="32"/>
      <c r="BH257" s="32"/>
      <c r="BI257" s="32"/>
      <c r="BJ257" s="32"/>
      <c r="BK257" s="32"/>
      <c r="BL257" s="32"/>
      <c r="BM257" s="32"/>
    </row>
    <row r="258" spans="1:65" ht="120" customHeight="1" x14ac:dyDescent="0.25">
      <c r="A258" s="13">
        <v>106</v>
      </c>
      <c r="B258" s="14" t="s">
        <v>2143</v>
      </c>
      <c r="C258" s="14"/>
      <c r="D258" s="14" t="s">
        <v>2172</v>
      </c>
      <c r="E258" s="14" t="s">
        <v>2165</v>
      </c>
      <c r="F258" s="14">
        <v>12314</v>
      </c>
      <c r="G258" s="14" t="s">
        <v>2244</v>
      </c>
      <c r="H258" s="14">
        <v>2012</v>
      </c>
      <c r="I258" s="14" t="s">
        <v>2245</v>
      </c>
      <c r="J258" s="15">
        <v>567120</v>
      </c>
      <c r="K258" s="14" t="s">
        <v>87</v>
      </c>
      <c r="L258" s="14" t="s">
        <v>2246</v>
      </c>
      <c r="M258" s="14" t="s">
        <v>2247</v>
      </c>
      <c r="N258" s="14" t="s">
        <v>2248</v>
      </c>
      <c r="O258" s="14" t="s">
        <v>2249</v>
      </c>
      <c r="P258" s="14" t="s">
        <v>2250</v>
      </c>
      <c r="Q258" s="16" t="e">
        <f>#REF!</f>
        <v>#REF!</v>
      </c>
      <c r="R258" s="16">
        <f t="shared" si="16"/>
        <v>54.530769230769231</v>
      </c>
      <c r="S258" s="14">
        <v>7.78</v>
      </c>
      <c r="T258" s="14">
        <v>14.1</v>
      </c>
      <c r="U258" s="16">
        <f t="shared" ref="U258:U321" si="17">R258+S258+T258</f>
        <v>76.410769230769233</v>
      </c>
      <c r="V258" s="415">
        <v>100</v>
      </c>
      <c r="W258" s="61">
        <v>100</v>
      </c>
      <c r="X258" s="440" t="s">
        <v>2152</v>
      </c>
      <c r="Y258" s="14">
        <v>1</v>
      </c>
      <c r="Z258" s="14">
        <v>1</v>
      </c>
      <c r="AA258" s="14">
        <v>7</v>
      </c>
      <c r="AB258" s="14">
        <v>41</v>
      </c>
      <c r="AC258" s="14" t="s">
        <v>87</v>
      </c>
      <c r="AD258" s="30">
        <v>0</v>
      </c>
      <c r="AE258" s="30">
        <v>5</v>
      </c>
      <c r="AF258" s="116">
        <v>100</v>
      </c>
      <c r="AG258" s="30" t="s">
        <v>2172</v>
      </c>
      <c r="AH258" s="30" t="s">
        <v>2165</v>
      </c>
      <c r="AI258" s="30">
        <v>33</v>
      </c>
      <c r="AJ258" s="30" t="s">
        <v>2164</v>
      </c>
      <c r="AK258" s="30" t="s">
        <v>2251</v>
      </c>
      <c r="AL258" s="30">
        <v>33</v>
      </c>
      <c r="AM258" s="30" t="s">
        <v>2252</v>
      </c>
      <c r="AN258" s="30" t="s">
        <v>2253</v>
      </c>
      <c r="AO258" s="30">
        <v>33</v>
      </c>
      <c r="AP258" s="30"/>
      <c r="AQ258" s="30"/>
      <c r="AR258" s="30"/>
      <c r="AS258" s="30"/>
      <c r="AT258" s="30"/>
      <c r="AU258" s="30"/>
      <c r="AV258" s="30"/>
      <c r="AW258" s="30"/>
      <c r="AX258" s="30"/>
      <c r="AY258" s="30"/>
      <c r="AZ258" s="30"/>
      <c r="BA258" s="24"/>
      <c r="BB258" s="32"/>
      <c r="BC258" s="32"/>
      <c r="BD258" s="32"/>
      <c r="BE258" s="32"/>
      <c r="BF258" s="32"/>
      <c r="BG258" s="32"/>
      <c r="BH258" s="32"/>
      <c r="BI258" s="32"/>
      <c r="BJ258" s="32"/>
      <c r="BK258" s="32"/>
      <c r="BL258" s="32"/>
      <c r="BM258" s="32"/>
    </row>
    <row r="259" spans="1:65" ht="120" customHeight="1" x14ac:dyDescent="0.25">
      <c r="A259" s="13">
        <v>106</v>
      </c>
      <c r="B259" s="14" t="s">
        <v>2143</v>
      </c>
      <c r="C259" s="14"/>
      <c r="D259" s="14" t="s">
        <v>2223</v>
      </c>
      <c r="E259" s="14" t="s">
        <v>2224</v>
      </c>
      <c r="F259" s="14">
        <v>5027</v>
      </c>
      <c r="G259" s="14" t="s">
        <v>2254</v>
      </c>
      <c r="H259" s="14">
        <v>2008</v>
      </c>
      <c r="I259" s="14" t="s">
        <v>2255</v>
      </c>
      <c r="J259" s="15">
        <v>78200</v>
      </c>
      <c r="K259" s="14" t="s">
        <v>109</v>
      </c>
      <c r="L259" s="14" t="s">
        <v>2227</v>
      </c>
      <c r="M259" s="14" t="s">
        <v>2256</v>
      </c>
      <c r="N259" s="14" t="s">
        <v>2257</v>
      </c>
      <c r="O259" s="14" t="s">
        <v>2258</v>
      </c>
      <c r="P259" s="14" t="s">
        <v>2259</v>
      </c>
      <c r="Q259" s="16" t="e">
        <f>#REF!</f>
        <v>#REF!</v>
      </c>
      <c r="R259" s="16">
        <f t="shared" si="16"/>
        <v>7.5192307692307692</v>
      </c>
      <c r="S259" s="16">
        <v>17.88</v>
      </c>
      <c r="T259" s="16">
        <v>12.38</v>
      </c>
      <c r="U259" s="16">
        <f t="shared" si="17"/>
        <v>37.779230769230772</v>
      </c>
      <c r="V259" s="415">
        <v>100</v>
      </c>
      <c r="W259" s="61">
        <v>100</v>
      </c>
      <c r="X259" s="440" t="s">
        <v>2152</v>
      </c>
      <c r="Y259" s="14">
        <v>3</v>
      </c>
      <c r="Z259" s="14">
        <v>11</v>
      </c>
      <c r="AA259" s="14">
        <v>3</v>
      </c>
      <c r="AB259" s="14">
        <v>32</v>
      </c>
      <c r="AC259" s="14" t="s">
        <v>109</v>
      </c>
      <c r="AD259" s="30">
        <v>0</v>
      </c>
      <c r="AE259" s="30">
        <v>5</v>
      </c>
      <c r="AF259" s="116">
        <v>100</v>
      </c>
      <c r="AG259" s="30" t="s">
        <v>2223</v>
      </c>
      <c r="AH259" s="30" t="s">
        <v>2224</v>
      </c>
      <c r="AI259" s="30">
        <v>25</v>
      </c>
      <c r="AJ259" s="30" t="s">
        <v>2260</v>
      </c>
      <c r="AK259" s="30" t="s">
        <v>2261</v>
      </c>
      <c r="AL259" s="30">
        <v>25</v>
      </c>
      <c r="AM259" s="30" t="s">
        <v>2262</v>
      </c>
      <c r="AN259" s="30" t="s">
        <v>2263</v>
      </c>
      <c r="AO259" s="30">
        <v>25</v>
      </c>
      <c r="AP259" s="30" t="s">
        <v>2264</v>
      </c>
      <c r="AQ259" s="30" t="s">
        <v>2265</v>
      </c>
      <c r="AR259" s="30">
        <v>25</v>
      </c>
      <c r="AS259" s="30"/>
      <c r="AT259" s="30"/>
      <c r="AU259" s="30"/>
      <c r="AV259" s="30"/>
      <c r="AW259" s="30"/>
      <c r="AX259" s="30"/>
      <c r="AY259" s="30"/>
      <c r="AZ259" s="30"/>
      <c r="BA259" s="24"/>
      <c r="BB259" s="32"/>
      <c r="BC259" s="32"/>
      <c r="BD259" s="32"/>
      <c r="BE259" s="32"/>
      <c r="BF259" s="32"/>
      <c r="BG259" s="32"/>
      <c r="BH259" s="32"/>
      <c r="BI259" s="32"/>
      <c r="BJ259" s="32"/>
      <c r="BK259" s="32"/>
      <c r="BL259" s="32"/>
      <c r="BM259" s="32"/>
    </row>
    <row r="260" spans="1:65" ht="120" customHeight="1" x14ac:dyDescent="0.25">
      <c r="A260" s="13">
        <v>106</v>
      </c>
      <c r="B260" s="14" t="s">
        <v>2143</v>
      </c>
      <c r="C260" s="14"/>
      <c r="D260" s="14" t="s">
        <v>2266</v>
      </c>
      <c r="E260" s="14" t="s">
        <v>2267</v>
      </c>
      <c r="F260" s="14">
        <v>1339</v>
      </c>
      <c r="G260" s="14" t="s">
        <v>2268</v>
      </c>
      <c r="H260" s="14">
        <v>2007</v>
      </c>
      <c r="I260" s="14" t="s">
        <v>2269</v>
      </c>
      <c r="J260" s="15">
        <v>67200</v>
      </c>
      <c r="K260" s="14" t="s">
        <v>109</v>
      </c>
      <c r="L260" s="14" t="s">
        <v>2270</v>
      </c>
      <c r="M260" s="14" t="s">
        <v>2271</v>
      </c>
      <c r="N260" s="14" t="s">
        <v>2272</v>
      </c>
      <c r="O260" s="14" t="s">
        <v>2273</v>
      </c>
      <c r="P260" s="14" t="s">
        <v>2274</v>
      </c>
      <c r="Q260" s="16" t="e">
        <f>#REF!</f>
        <v>#REF!</v>
      </c>
      <c r="R260" s="16">
        <f t="shared" si="16"/>
        <v>6.4615384615384617</v>
      </c>
      <c r="S260" s="14">
        <v>17.88</v>
      </c>
      <c r="T260" s="14">
        <v>12.38</v>
      </c>
      <c r="U260" s="16">
        <f t="shared" si="17"/>
        <v>36.721538461538465</v>
      </c>
      <c r="V260" s="415">
        <v>100</v>
      </c>
      <c r="W260" s="61">
        <v>100</v>
      </c>
      <c r="X260" s="440" t="s">
        <v>2152</v>
      </c>
      <c r="Y260" s="14">
        <v>6</v>
      </c>
      <c r="Z260" s="14">
        <v>1</v>
      </c>
      <c r="AA260" s="14">
        <v>5</v>
      </c>
      <c r="AB260" s="14">
        <v>63</v>
      </c>
      <c r="AC260" s="14" t="s">
        <v>109</v>
      </c>
      <c r="AD260" s="30">
        <v>0</v>
      </c>
      <c r="AE260" s="30">
        <v>5</v>
      </c>
      <c r="AF260" s="116">
        <v>100</v>
      </c>
      <c r="AG260" s="30" t="s">
        <v>2266</v>
      </c>
      <c r="AH260" s="30" t="s">
        <v>2267</v>
      </c>
      <c r="AI260" s="30">
        <v>25</v>
      </c>
      <c r="AJ260" s="30" t="s">
        <v>2266</v>
      </c>
      <c r="AK260" s="30" t="s">
        <v>2275</v>
      </c>
      <c r="AL260" s="30">
        <v>25</v>
      </c>
      <c r="AM260" s="30" t="s">
        <v>2266</v>
      </c>
      <c r="AN260" s="30" t="s">
        <v>2275</v>
      </c>
      <c r="AO260" s="30">
        <v>25</v>
      </c>
      <c r="AP260" s="30" t="s">
        <v>2266</v>
      </c>
      <c r="AQ260" s="30" t="s">
        <v>2275</v>
      </c>
      <c r="AR260" s="30">
        <v>25</v>
      </c>
      <c r="AS260" s="30"/>
      <c r="AT260" s="30"/>
      <c r="AU260" s="30"/>
      <c r="AV260" s="30"/>
      <c r="AW260" s="30"/>
      <c r="AX260" s="30"/>
      <c r="AY260" s="30"/>
      <c r="AZ260" s="30"/>
      <c r="BA260" s="24"/>
      <c r="BB260" s="32"/>
      <c r="BC260" s="32"/>
      <c r="BD260" s="32"/>
      <c r="BE260" s="32"/>
      <c r="BF260" s="32"/>
      <c r="BG260" s="32"/>
      <c r="BH260" s="32"/>
      <c r="BI260" s="32"/>
      <c r="BJ260" s="32"/>
      <c r="BK260" s="32"/>
      <c r="BL260" s="32"/>
      <c r="BM260" s="32"/>
    </row>
    <row r="261" spans="1:65" ht="120" customHeight="1" x14ac:dyDescent="0.25">
      <c r="A261" s="13">
        <v>106</v>
      </c>
      <c r="B261" s="14" t="s">
        <v>2143</v>
      </c>
      <c r="C261" s="14"/>
      <c r="D261" s="14" t="s">
        <v>72</v>
      </c>
      <c r="E261" s="14" t="s">
        <v>73</v>
      </c>
      <c r="F261" s="14">
        <v>4587</v>
      </c>
      <c r="G261" s="14" t="s">
        <v>2276</v>
      </c>
      <c r="H261" s="14">
        <v>2004</v>
      </c>
      <c r="I261" s="14" t="s">
        <v>2277</v>
      </c>
      <c r="J261" s="15">
        <v>52228.55</v>
      </c>
      <c r="K261" s="14" t="s">
        <v>149</v>
      </c>
      <c r="L261" s="14" t="s">
        <v>2278</v>
      </c>
      <c r="M261" s="14" t="s">
        <v>2279</v>
      </c>
      <c r="N261" s="14" t="s">
        <v>2280</v>
      </c>
      <c r="O261" s="14" t="s">
        <v>2281</v>
      </c>
      <c r="P261" s="14">
        <v>41790</v>
      </c>
      <c r="Q261" s="16" t="e">
        <f>#REF!</f>
        <v>#REF!</v>
      </c>
      <c r="R261" s="16">
        <f t="shared" si="16"/>
        <v>5.0219759615384616</v>
      </c>
      <c r="S261" s="14">
        <v>17.88</v>
      </c>
      <c r="T261" s="14">
        <v>12.38</v>
      </c>
      <c r="U261" s="16">
        <f t="shared" si="17"/>
        <v>35.281975961538464</v>
      </c>
      <c r="V261" s="415">
        <v>100</v>
      </c>
      <c r="W261" s="61">
        <v>100</v>
      </c>
      <c r="X261" s="440" t="s">
        <v>2152</v>
      </c>
      <c r="Y261" s="14">
        <v>6</v>
      </c>
      <c r="Z261" s="14">
        <v>3</v>
      </c>
      <c r="AA261" s="14">
        <v>4</v>
      </c>
      <c r="AB261" s="14">
        <v>44</v>
      </c>
      <c r="AC261" s="14" t="s">
        <v>149</v>
      </c>
      <c r="AD261" s="30">
        <v>0</v>
      </c>
      <c r="AE261" s="30">
        <v>5</v>
      </c>
      <c r="AF261" s="116">
        <v>100</v>
      </c>
      <c r="AG261" s="30" t="s">
        <v>72</v>
      </c>
      <c r="AH261" s="30" t="s">
        <v>73</v>
      </c>
      <c r="AI261" s="30">
        <v>25</v>
      </c>
      <c r="AJ261" s="30" t="s">
        <v>2183</v>
      </c>
      <c r="AK261" s="30" t="s">
        <v>2184</v>
      </c>
      <c r="AL261" s="30">
        <v>25</v>
      </c>
      <c r="AM261" s="30" t="s">
        <v>2282</v>
      </c>
      <c r="AN261" s="30" t="s">
        <v>2283</v>
      </c>
      <c r="AO261" s="30">
        <v>25</v>
      </c>
      <c r="AP261" s="30" t="s">
        <v>2183</v>
      </c>
      <c r="AQ261" s="30" t="s">
        <v>2184</v>
      </c>
      <c r="AR261" s="30">
        <v>25</v>
      </c>
      <c r="AS261" s="30"/>
      <c r="AT261" s="30"/>
      <c r="AU261" s="30"/>
      <c r="AV261" s="30"/>
      <c r="AW261" s="30"/>
      <c r="AX261" s="30"/>
      <c r="AY261" s="30"/>
      <c r="AZ261" s="30"/>
      <c r="BA261" s="24"/>
      <c r="BB261" s="32"/>
      <c r="BC261" s="32"/>
      <c r="BD261" s="32"/>
      <c r="BE261" s="32"/>
      <c r="BF261" s="32"/>
      <c r="BG261" s="32"/>
      <c r="BH261" s="32"/>
      <c r="BI261" s="32"/>
      <c r="BJ261" s="32"/>
      <c r="BK261" s="32"/>
      <c r="BL261" s="32"/>
      <c r="BM261" s="32"/>
    </row>
    <row r="262" spans="1:65" ht="120" customHeight="1" x14ac:dyDescent="0.25">
      <c r="A262" s="13">
        <v>106</v>
      </c>
      <c r="B262" s="14" t="s">
        <v>2143</v>
      </c>
      <c r="C262" s="14"/>
      <c r="D262" s="14" t="s">
        <v>72</v>
      </c>
      <c r="E262" s="14" t="s">
        <v>73</v>
      </c>
      <c r="F262" s="14">
        <v>4587</v>
      </c>
      <c r="G262" s="14" t="s">
        <v>2284</v>
      </c>
      <c r="H262" s="14">
        <v>2002</v>
      </c>
      <c r="I262" s="14" t="s">
        <v>2285</v>
      </c>
      <c r="J262" s="15">
        <v>112852.06</v>
      </c>
      <c r="K262" s="14" t="s">
        <v>155</v>
      </c>
      <c r="L262" s="14" t="s">
        <v>2286</v>
      </c>
      <c r="M262" s="14" t="s">
        <v>2287</v>
      </c>
      <c r="N262" s="14" t="s">
        <v>2288</v>
      </c>
      <c r="O262" s="14" t="s">
        <v>2289</v>
      </c>
      <c r="P262" s="14">
        <v>39264</v>
      </c>
      <c r="Q262" s="16" t="e">
        <f>#REF!</f>
        <v>#REF!</v>
      </c>
      <c r="R262" s="16">
        <f t="shared" si="16"/>
        <v>10.851159615384615</v>
      </c>
      <c r="S262" s="14">
        <v>17.88</v>
      </c>
      <c r="T262" s="14">
        <v>12.38</v>
      </c>
      <c r="U262" s="16">
        <f t="shared" si="17"/>
        <v>41.111159615384615</v>
      </c>
      <c r="V262" s="415">
        <v>100</v>
      </c>
      <c r="W262" s="61">
        <v>100</v>
      </c>
      <c r="X262" s="440" t="s">
        <v>2152</v>
      </c>
      <c r="Y262" s="14">
        <v>1</v>
      </c>
      <c r="Z262" s="14">
        <v>1</v>
      </c>
      <c r="AA262" s="14">
        <v>7</v>
      </c>
      <c r="AB262" s="14">
        <v>44</v>
      </c>
      <c r="AC262" s="14" t="s">
        <v>155</v>
      </c>
      <c r="AD262" s="30">
        <v>0</v>
      </c>
      <c r="AE262" s="30">
        <v>5</v>
      </c>
      <c r="AF262" s="116">
        <v>100</v>
      </c>
      <c r="AG262" s="30" t="s">
        <v>72</v>
      </c>
      <c r="AH262" s="30" t="s">
        <v>73</v>
      </c>
      <c r="AI262" s="30">
        <v>25</v>
      </c>
      <c r="AJ262" s="30" t="s">
        <v>2182</v>
      </c>
      <c r="AK262" s="30" t="s">
        <v>73</v>
      </c>
      <c r="AL262" s="30">
        <v>25</v>
      </c>
      <c r="AM262" s="30" t="s">
        <v>2290</v>
      </c>
      <c r="AN262" s="30" t="s">
        <v>2184</v>
      </c>
      <c r="AO262" s="30">
        <v>25</v>
      </c>
      <c r="AP262" s="30" t="s">
        <v>2282</v>
      </c>
      <c r="AQ262" s="30" t="s">
        <v>2283</v>
      </c>
      <c r="AR262" s="30">
        <v>25</v>
      </c>
      <c r="AS262" s="30"/>
      <c r="AT262" s="30"/>
      <c r="AU262" s="30"/>
      <c r="AV262" s="30"/>
      <c r="AW262" s="30"/>
      <c r="AX262" s="30"/>
      <c r="AY262" s="30"/>
      <c r="AZ262" s="30"/>
      <c r="BA262" s="24"/>
      <c r="BB262" s="32"/>
      <c r="BC262" s="32"/>
      <c r="BD262" s="32"/>
      <c r="BE262" s="32"/>
      <c r="BF262" s="32"/>
      <c r="BG262" s="32"/>
      <c r="BH262" s="32"/>
      <c r="BI262" s="32"/>
      <c r="BJ262" s="32"/>
      <c r="BK262" s="32"/>
      <c r="BL262" s="32"/>
      <c r="BM262" s="32"/>
    </row>
    <row r="263" spans="1:65" ht="120" customHeight="1" x14ac:dyDescent="0.25">
      <c r="A263" s="13">
        <v>106</v>
      </c>
      <c r="B263" s="14" t="s">
        <v>2143</v>
      </c>
      <c r="C263" s="14"/>
      <c r="D263" s="14" t="s">
        <v>2291</v>
      </c>
      <c r="E263" s="14" t="s">
        <v>2292</v>
      </c>
      <c r="F263" s="14">
        <v>9089</v>
      </c>
      <c r="G263" s="14" t="s">
        <v>2293</v>
      </c>
      <c r="H263" s="14">
        <v>2007</v>
      </c>
      <c r="I263" s="14" t="s">
        <v>2294</v>
      </c>
      <c r="J263" s="15">
        <v>141378</v>
      </c>
      <c r="K263" s="14" t="s">
        <v>109</v>
      </c>
      <c r="L263" s="14" t="s">
        <v>2295</v>
      </c>
      <c r="M263" s="14" t="s">
        <v>2296</v>
      </c>
      <c r="N263" s="14" t="s">
        <v>2297</v>
      </c>
      <c r="O263" s="14" t="s">
        <v>2298</v>
      </c>
      <c r="P263" s="14" t="s">
        <v>2299</v>
      </c>
      <c r="Q263" s="16" t="e">
        <f>#REF!</f>
        <v>#REF!</v>
      </c>
      <c r="R263" s="16">
        <f t="shared" si="16"/>
        <v>13.594038461538462</v>
      </c>
      <c r="S263" s="14">
        <v>17.88</v>
      </c>
      <c r="T263" s="14">
        <v>12.38</v>
      </c>
      <c r="U263" s="16">
        <f t="shared" si="17"/>
        <v>43.854038461538465</v>
      </c>
      <c r="V263" s="415">
        <v>100</v>
      </c>
      <c r="W263" s="61">
        <v>100</v>
      </c>
      <c r="X263" s="440" t="s">
        <v>2152</v>
      </c>
      <c r="Y263" s="14">
        <v>4</v>
      </c>
      <c r="Z263" s="14">
        <v>4</v>
      </c>
      <c r="AA263" s="14">
        <v>6</v>
      </c>
      <c r="AB263" s="14">
        <v>30</v>
      </c>
      <c r="AC263" s="14" t="s">
        <v>109</v>
      </c>
      <c r="AD263" s="30">
        <v>0</v>
      </c>
      <c r="AE263" s="30">
        <v>5</v>
      </c>
      <c r="AF263" s="116">
        <v>100</v>
      </c>
      <c r="AG263" s="30" t="s">
        <v>2291</v>
      </c>
      <c r="AH263" s="30" t="s">
        <v>2292</v>
      </c>
      <c r="AI263" s="30">
        <v>100</v>
      </c>
      <c r="AJ263" s="30"/>
      <c r="AK263" s="30"/>
      <c r="AL263" s="30"/>
      <c r="AM263" s="30"/>
      <c r="AN263" s="30"/>
      <c r="AO263" s="30"/>
      <c r="AP263" s="30"/>
      <c r="AQ263" s="30"/>
      <c r="AR263" s="30"/>
      <c r="AS263" s="30"/>
      <c r="AT263" s="30"/>
      <c r="AU263" s="30"/>
      <c r="AV263" s="30"/>
      <c r="AW263" s="30"/>
      <c r="AX263" s="30"/>
      <c r="AY263" s="30"/>
      <c r="AZ263" s="30"/>
      <c r="BA263" s="24"/>
      <c r="BB263" s="32"/>
      <c r="BC263" s="32"/>
      <c r="BD263" s="32"/>
      <c r="BE263" s="32"/>
      <c r="BF263" s="32"/>
      <c r="BG263" s="32"/>
      <c r="BH263" s="32"/>
      <c r="BI263" s="32"/>
      <c r="BJ263" s="32"/>
      <c r="BK263" s="32"/>
      <c r="BL263" s="32"/>
      <c r="BM263" s="32"/>
    </row>
    <row r="264" spans="1:65" ht="120" customHeight="1" x14ac:dyDescent="0.25">
      <c r="A264" s="13">
        <v>106</v>
      </c>
      <c r="B264" s="14" t="s">
        <v>2143</v>
      </c>
      <c r="C264" s="14"/>
      <c r="D264" s="14" t="s">
        <v>64</v>
      </c>
      <c r="E264" s="14" t="s">
        <v>2300</v>
      </c>
      <c r="F264" s="14">
        <v>7518</v>
      </c>
      <c r="G264" s="14" t="s">
        <v>2301</v>
      </c>
      <c r="H264" s="14">
        <v>2002</v>
      </c>
      <c r="I264" s="14" t="s">
        <v>2302</v>
      </c>
      <c r="J264" s="15">
        <v>129196.9</v>
      </c>
      <c r="K264" s="14" t="s">
        <v>155</v>
      </c>
      <c r="L264" s="14" t="s">
        <v>2303</v>
      </c>
      <c r="M264" s="14" t="s">
        <v>2304</v>
      </c>
      <c r="N264" s="14" t="s">
        <v>2305</v>
      </c>
      <c r="O264" s="14" t="s">
        <v>2306</v>
      </c>
      <c r="P264" s="14">
        <v>39291</v>
      </c>
      <c r="Q264" s="16" t="e">
        <f>#REF!</f>
        <v>#REF!</v>
      </c>
      <c r="R264" s="16">
        <f t="shared" si="16"/>
        <v>12.422778846153847</v>
      </c>
      <c r="S264" s="14">
        <v>17.88</v>
      </c>
      <c r="T264" s="14">
        <v>12.38</v>
      </c>
      <c r="U264" s="16">
        <f t="shared" si="17"/>
        <v>42.682778846153845</v>
      </c>
      <c r="V264" s="415">
        <v>100</v>
      </c>
      <c r="W264" s="61">
        <v>100</v>
      </c>
      <c r="X264" s="440" t="s">
        <v>2152</v>
      </c>
      <c r="Y264" s="14">
        <v>3</v>
      </c>
      <c r="Z264" s="14">
        <v>1</v>
      </c>
      <c r="AA264" s="14">
        <v>3</v>
      </c>
      <c r="AB264" s="14">
        <v>44</v>
      </c>
      <c r="AC264" s="14" t="s">
        <v>155</v>
      </c>
      <c r="AD264" s="30">
        <v>0</v>
      </c>
      <c r="AE264" s="30">
        <v>5</v>
      </c>
      <c r="AF264" s="116">
        <v>100</v>
      </c>
      <c r="AG264" s="30" t="s">
        <v>64</v>
      </c>
      <c r="AH264" s="30" t="s">
        <v>2300</v>
      </c>
      <c r="AI264" s="30">
        <v>100</v>
      </c>
      <c r="AJ264" s="30"/>
      <c r="AK264" s="30"/>
      <c r="AL264" s="30"/>
      <c r="AM264" s="30"/>
      <c r="AN264" s="30"/>
      <c r="AO264" s="30"/>
      <c r="AP264" s="30"/>
      <c r="AQ264" s="30"/>
      <c r="AR264" s="30"/>
      <c r="AS264" s="30"/>
      <c r="AT264" s="30"/>
      <c r="AU264" s="30"/>
      <c r="AV264" s="30"/>
      <c r="AW264" s="30"/>
      <c r="AX264" s="30"/>
      <c r="AY264" s="30"/>
      <c r="AZ264" s="30"/>
      <c r="BA264" s="24"/>
      <c r="BB264" s="32"/>
      <c r="BC264" s="32"/>
      <c r="BD264" s="32"/>
      <c r="BE264" s="32"/>
      <c r="BF264" s="32"/>
      <c r="BG264" s="32"/>
      <c r="BH264" s="32"/>
      <c r="BI264" s="32"/>
      <c r="BJ264" s="32"/>
      <c r="BK264" s="32"/>
      <c r="BL264" s="32"/>
      <c r="BM264" s="32"/>
    </row>
    <row r="265" spans="1:65" ht="120" customHeight="1" x14ac:dyDescent="0.25">
      <c r="A265" s="13">
        <v>106</v>
      </c>
      <c r="B265" s="14" t="s">
        <v>2143</v>
      </c>
      <c r="C265" s="14"/>
      <c r="D265" s="14" t="s">
        <v>2307</v>
      </c>
      <c r="E265" s="14" t="s">
        <v>2308</v>
      </c>
      <c r="F265" s="14">
        <v>9090</v>
      </c>
      <c r="G265" s="14" t="s">
        <v>2309</v>
      </c>
      <c r="H265" s="14">
        <v>2007</v>
      </c>
      <c r="I265" s="14" t="s">
        <v>2310</v>
      </c>
      <c r="J265" s="15">
        <v>52450</v>
      </c>
      <c r="K265" s="14" t="s">
        <v>109</v>
      </c>
      <c r="L265" s="14" t="s">
        <v>2311</v>
      </c>
      <c r="M265" s="14" t="s">
        <v>2312</v>
      </c>
      <c r="N265" s="14" t="s">
        <v>2313</v>
      </c>
      <c r="O265" s="14" t="s">
        <v>2314</v>
      </c>
      <c r="P265" s="14" t="s">
        <v>2315</v>
      </c>
      <c r="Q265" s="16" t="e">
        <f>#REF!</f>
        <v>#REF!</v>
      </c>
      <c r="R265" s="16">
        <f t="shared" si="16"/>
        <v>5.0432692307692308</v>
      </c>
      <c r="S265" s="14">
        <v>17.88</v>
      </c>
      <c r="T265" s="14">
        <v>12.38</v>
      </c>
      <c r="U265" s="16">
        <f t="shared" si="17"/>
        <v>35.303269230769232</v>
      </c>
      <c r="V265" s="415">
        <v>100</v>
      </c>
      <c r="W265" s="61">
        <v>100</v>
      </c>
      <c r="X265" s="440" t="s">
        <v>2152</v>
      </c>
      <c r="Y265" s="14">
        <v>1</v>
      </c>
      <c r="Z265" s="14">
        <v>1</v>
      </c>
      <c r="AA265" s="14">
        <v>3</v>
      </c>
      <c r="AB265" s="14">
        <v>44</v>
      </c>
      <c r="AC265" s="14" t="s">
        <v>109</v>
      </c>
      <c r="AD265" s="30">
        <v>0</v>
      </c>
      <c r="AE265" s="30">
        <v>5</v>
      </c>
      <c r="AF265" s="116">
        <v>100</v>
      </c>
      <c r="AG265" s="30" t="s">
        <v>2307</v>
      </c>
      <c r="AH265" s="30" t="s">
        <v>2308</v>
      </c>
      <c r="AI265" s="30">
        <v>25</v>
      </c>
      <c r="AJ265" s="30" t="s">
        <v>2316</v>
      </c>
      <c r="AK265" s="30" t="s">
        <v>2317</v>
      </c>
      <c r="AL265" s="30">
        <v>25</v>
      </c>
      <c r="AM265" s="30" t="s">
        <v>2318</v>
      </c>
      <c r="AN265" s="30" t="s">
        <v>2319</v>
      </c>
      <c r="AO265" s="30">
        <v>25</v>
      </c>
      <c r="AP265" s="30" t="s">
        <v>2320</v>
      </c>
      <c r="AQ265" s="30" t="s">
        <v>2308</v>
      </c>
      <c r="AR265" s="30">
        <v>25</v>
      </c>
      <c r="AS265" s="30"/>
      <c r="AT265" s="30"/>
      <c r="AU265" s="30"/>
      <c r="AV265" s="30"/>
      <c r="AW265" s="30"/>
      <c r="AX265" s="30"/>
      <c r="AY265" s="30"/>
      <c r="AZ265" s="30"/>
      <c r="BA265" s="24"/>
      <c r="BB265" s="32"/>
      <c r="BC265" s="32"/>
      <c r="BD265" s="32"/>
      <c r="BE265" s="32"/>
      <c r="BF265" s="32"/>
      <c r="BG265" s="32"/>
      <c r="BH265" s="32"/>
      <c r="BI265" s="32"/>
      <c r="BJ265" s="32"/>
      <c r="BK265" s="32"/>
      <c r="BL265" s="32"/>
      <c r="BM265" s="32"/>
    </row>
    <row r="266" spans="1:65" ht="120" customHeight="1" x14ac:dyDescent="0.25">
      <c r="A266" s="13">
        <v>106</v>
      </c>
      <c r="B266" s="14" t="s">
        <v>2143</v>
      </c>
      <c r="C266" s="14"/>
      <c r="D266" s="14" t="s">
        <v>70</v>
      </c>
      <c r="E266" s="14" t="s">
        <v>2321</v>
      </c>
      <c r="F266" s="14">
        <v>3317</v>
      </c>
      <c r="G266" s="14" t="s">
        <v>2322</v>
      </c>
      <c r="H266" s="14">
        <v>2012</v>
      </c>
      <c r="I266" s="14" t="s">
        <v>2323</v>
      </c>
      <c r="J266" s="15">
        <v>144840</v>
      </c>
      <c r="K266" s="14" t="s">
        <v>87</v>
      </c>
      <c r="L266" s="14" t="s">
        <v>2324</v>
      </c>
      <c r="M266" s="14" t="s">
        <v>2325</v>
      </c>
      <c r="N266" s="14" t="s">
        <v>2326</v>
      </c>
      <c r="O266" s="14" t="s">
        <v>2327</v>
      </c>
      <c r="P266" s="14" t="s">
        <v>2328</v>
      </c>
      <c r="Q266" s="16" t="e">
        <f>#REF!</f>
        <v>#REF!</v>
      </c>
      <c r="R266" s="16">
        <f t="shared" si="16"/>
        <v>13.926923076923076</v>
      </c>
      <c r="S266" s="14">
        <v>8</v>
      </c>
      <c r="T266" s="14">
        <v>14.1</v>
      </c>
      <c r="U266" s="16">
        <f t="shared" si="17"/>
        <v>36.026923076923076</v>
      </c>
      <c r="V266" s="415">
        <v>100</v>
      </c>
      <c r="W266" s="61">
        <v>100</v>
      </c>
      <c r="X266" s="440" t="s">
        <v>2152</v>
      </c>
      <c r="Y266" s="14">
        <v>3</v>
      </c>
      <c r="Z266" s="14">
        <v>2</v>
      </c>
      <c r="AA266" s="14">
        <v>3</v>
      </c>
      <c r="AB266" s="14">
        <v>44</v>
      </c>
      <c r="AC266" s="14" t="s">
        <v>87</v>
      </c>
      <c r="AD266" s="30">
        <v>0</v>
      </c>
      <c r="AE266" s="30">
        <v>5</v>
      </c>
      <c r="AF266" s="116">
        <v>100</v>
      </c>
      <c r="AG266" s="30" t="s">
        <v>70</v>
      </c>
      <c r="AH266" s="30" t="s">
        <v>2321</v>
      </c>
      <c r="AI266" s="30">
        <v>100</v>
      </c>
      <c r="AJ266" s="30"/>
      <c r="AK266" s="30"/>
      <c r="AL266" s="30"/>
      <c r="AM266" s="30"/>
      <c r="AN266" s="30"/>
      <c r="AO266" s="30"/>
      <c r="AP266" s="30"/>
      <c r="AQ266" s="30"/>
      <c r="AR266" s="30"/>
      <c r="AS266" s="30"/>
      <c r="AT266" s="30"/>
      <c r="AU266" s="30"/>
      <c r="AV266" s="30"/>
      <c r="AW266" s="30"/>
      <c r="AX266" s="30"/>
      <c r="AY266" s="30"/>
      <c r="AZ266" s="30"/>
      <c r="BA266" s="24"/>
      <c r="BB266" s="32"/>
      <c r="BC266" s="32"/>
      <c r="BD266" s="32"/>
      <c r="BE266" s="32"/>
      <c r="BF266" s="32"/>
      <c r="BG266" s="32"/>
      <c r="BH266" s="32"/>
      <c r="BI266" s="32"/>
      <c r="BJ266" s="32"/>
      <c r="BK266" s="32"/>
      <c r="BL266" s="32"/>
      <c r="BM266" s="32"/>
    </row>
    <row r="267" spans="1:65" ht="120" customHeight="1" x14ac:dyDescent="0.25">
      <c r="A267" s="13">
        <v>106</v>
      </c>
      <c r="B267" s="14" t="s">
        <v>2143</v>
      </c>
      <c r="C267" s="14"/>
      <c r="D267" s="14" t="s">
        <v>225</v>
      </c>
      <c r="E267" s="14" t="s">
        <v>2329</v>
      </c>
      <c r="F267" s="14">
        <v>18801</v>
      </c>
      <c r="G267" s="14" t="s">
        <v>2330</v>
      </c>
      <c r="H267" s="14">
        <v>2010</v>
      </c>
      <c r="I267" s="14" t="s">
        <v>2331</v>
      </c>
      <c r="J267" s="15">
        <v>901938</v>
      </c>
      <c r="K267" s="14" t="s">
        <v>87</v>
      </c>
      <c r="L267" s="14" t="s">
        <v>2332</v>
      </c>
      <c r="M267" s="14" t="s">
        <v>2333</v>
      </c>
      <c r="N267" s="14" t="s">
        <v>2334</v>
      </c>
      <c r="O267" s="14" t="s">
        <v>2335</v>
      </c>
      <c r="P267" s="14" t="s">
        <v>2336</v>
      </c>
      <c r="Q267" s="16" t="e">
        <f>#REF!</f>
        <v>#REF!</v>
      </c>
      <c r="R267" s="16">
        <f t="shared" si="16"/>
        <v>86.724807692307692</v>
      </c>
      <c r="S267" s="14">
        <v>17.88</v>
      </c>
      <c r="T267" s="14">
        <v>12.38</v>
      </c>
      <c r="U267" s="16">
        <f t="shared" si="17"/>
        <v>116.98480769230768</v>
      </c>
      <c r="V267" s="415">
        <v>100</v>
      </c>
      <c r="W267" s="61">
        <v>100</v>
      </c>
      <c r="X267" s="440" t="s">
        <v>2152</v>
      </c>
      <c r="Y267" s="14">
        <v>4</v>
      </c>
      <c r="Z267" s="14">
        <v>6</v>
      </c>
      <c r="AA267" s="14">
        <v>3</v>
      </c>
      <c r="AB267" s="14">
        <v>11</v>
      </c>
      <c r="AC267" s="14" t="s">
        <v>87</v>
      </c>
      <c r="AD267" s="30">
        <v>0</v>
      </c>
      <c r="AE267" s="30">
        <v>5</v>
      </c>
      <c r="AF267" s="116">
        <v>100</v>
      </c>
      <c r="AG267" s="30" t="s">
        <v>225</v>
      </c>
      <c r="AH267" s="30" t="s">
        <v>2329</v>
      </c>
      <c r="AI267" s="30">
        <v>100</v>
      </c>
      <c r="AJ267" s="30"/>
      <c r="AK267" s="30"/>
      <c r="AL267" s="30"/>
      <c r="AM267" s="30"/>
      <c r="AN267" s="30"/>
      <c r="AO267" s="30"/>
      <c r="AP267" s="30"/>
      <c r="AQ267" s="30"/>
      <c r="AR267" s="30"/>
      <c r="AS267" s="30"/>
      <c r="AT267" s="30"/>
      <c r="AU267" s="30"/>
      <c r="AV267" s="30"/>
      <c r="AW267" s="30"/>
      <c r="AX267" s="30"/>
      <c r="AY267" s="30"/>
      <c r="AZ267" s="30"/>
      <c r="BA267" s="24"/>
      <c r="BB267" s="32"/>
      <c r="BC267" s="32"/>
      <c r="BD267" s="32"/>
      <c r="BE267" s="32"/>
      <c r="BF267" s="32"/>
      <c r="BG267" s="32"/>
      <c r="BH267" s="32"/>
      <c r="BI267" s="32"/>
      <c r="BJ267" s="32"/>
      <c r="BK267" s="32"/>
      <c r="BL267" s="32"/>
      <c r="BM267" s="32"/>
    </row>
    <row r="268" spans="1:65" ht="120" customHeight="1" x14ac:dyDescent="0.25">
      <c r="A268" s="13">
        <v>106</v>
      </c>
      <c r="B268" s="14" t="s">
        <v>2143</v>
      </c>
      <c r="C268" s="14"/>
      <c r="D268" s="14" t="s">
        <v>2307</v>
      </c>
      <c r="E268" s="14" t="s">
        <v>2337</v>
      </c>
      <c r="F268" s="14">
        <v>15703</v>
      </c>
      <c r="G268" s="14" t="s">
        <v>2338</v>
      </c>
      <c r="H268" s="14">
        <v>2011</v>
      </c>
      <c r="I268" s="14" t="s">
        <v>2339</v>
      </c>
      <c r="J268" s="15">
        <v>690000</v>
      </c>
      <c r="K268" s="14" t="s">
        <v>87</v>
      </c>
      <c r="L268" s="14" t="s">
        <v>2340</v>
      </c>
      <c r="M268" s="14" t="s">
        <v>2341</v>
      </c>
      <c r="N268" s="14" t="s">
        <v>2342</v>
      </c>
      <c r="O268" s="14" t="s">
        <v>2343</v>
      </c>
      <c r="P268" s="14" t="s">
        <v>2344</v>
      </c>
      <c r="Q268" s="16" t="e">
        <f>#REF!</f>
        <v>#REF!</v>
      </c>
      <c r="R268" s="16">
        <f t="shared" si="16"/>
        <v>66.34615384615384</v>
      </c>
      <c r="S268" s="14">
        <v>5.33</v>
      </c>
      <c r="T268" s="14">
        <v>14.1</v>
      </c>
      <c r="U268" s="16">
        <f t="shared" si="17"/>
        <v>85.776153846153832</v>
      </c>
      <c r="V268" s="415">
        <v>100</v>
      </c>
      <c r="W268" s="61">
        <v>100</v>
      </c>
      <c r="X268" s="440" t="s">
        <v>2152</v>
      </c>
      <c r="Y268" s="14">
        <v>3</v>
      </c>
      <c r="Z268" s="14">
        <v>2</v>
      </c>
      <c r="AA268" s="14">
        <v>1</v>
      </c>
      <c r="AB268" s="14">
        <v>44</v>
      </c>
      <c r="AC268" s="14" t="s">
        <v>87</v>
      </c>
      <c r="AD268" s="30">
        <v>40</v>
      </c>
      <c r="AE268" s="30">
        <v>5</v>
      </c>
      <c r="AF268" s="116">
        <v>100</v>
      </c>
      <c r="AG268" s="30" t="s">
        <v>2307</v>
      </c>
      <c r="AH268" s="30" t="s">
        <v>2337</v>
      </c>
      <c r="AI268" s="30">
        <v>100</v>
      </c>
      <c r="AJ268" s="30"/>
      <c r="AK268" s="30"/>
      <c r="AL268" s="30"/>
      <c r="AM268" s="30"/>
      <c r="AN268" s="30"/>
      <c r="AO268" s="30"/>
      <c r="AP268" s="30"/>
      <c r="AQ268" s="30"/>
      <c r="AR268" s="30"/>
      <c r="AS268" s="30"/>
      <c r="AT268" s="30"/>
      <c r="AU268" s="30"/>
      <c r="AV268" s="30"/>
      <c r="AW268" s="30"/>
      <c r="AX268" s="30"/>
      <c r="AY268" s="30"/>
      <c r="AZ268" s="30"/>
      <c r="BA268" s="24"/>
      <c r="BB268" s="32"/>
      <c r="BC268" s="32"/>
      <c r="BD268" s="32"/>
      <c r="BE268" s="32"/>
      <c r="BF268" s="32"/>
      <c r="BG268" s="32"/>
      <c r="BH268" s="32"/>
      <c r="BI268" s="32"/>
      <c r="BJ268" s="32"/>
      <c r="BK268" s="32"/>
      <c r="BL268" s="32"/>
      <c r="BM268" s="32"/>
    </row>
    <row r="269" spans="1:65" ht="120" customHeight="1" x14ac:dyDescent="0.25">
      <c r="A269" s="13">
        <v>106</v>
      </c>
      <c r="B269" s="14" t="s">
        <v>2143</v>
      </c>
      <c r="C269" s="14"/>
      <c r="D269" s="14" t="s">
        <v>2223</v>
      </c>
      <c r="E269" s="14" t="s">
        <v>2224</v>
      </c>
      <c r="F269" s="14">
        <v>5027</v>
      </c>
      <c r="G269" s="14" t="s">
        <v>2345</v>
      </c>
      <c r="H269" s="14">
        <v>2006</v>
      </c>
      <c r="I269" s="14" t="s">
        <v>2346</v>
      </c>
      <c r="J269" s="15">
        <v>806123.71</v>
      </c>
      <c r="K269" s="14" t="s">
        <v>149</v>
      </c>
      <c r="L269" s="14" t="s">
        <v>2227</v>
      </c>
      <c r="M269" s="14" t="s">
        <v>2228</v>
      </c>
      <c r="N269" s="14" t="s">
        <v>2347</v>
      </c>
      <c r="O269" s="14" t="s">
        <v>2348</v>
      </c>
      <c r="P269" s="14">
        <v>43149</v>
      </c>
      <c r="Q269" s="16" t="e">
        <f>#REF!</f>
        <v>#REF!</v>
      </c>
      <c r="R269" s="16">
        <f t="shared" si="16"/>
        <v>77.511895192307691</v>
      </c>
      <c r="S269" s="14">
        <v>17.88</v>
      </c>
      <c r="T269" s="14">
        <v>12.38</v>
      </c>
      <c r="U269" s="16">
        <f t="shared" si="17"/>
        <v>107.77189519230768</v>
      </c>
      <c r="V269" s="415">
        <v>100</v>
      </c>
      <c r="W269" s="61">
        <v>100</v>
      </c>
      <c r="X269" s="440" t="s">
        <v>2152</v>
      </c>
      <c r="Y269" s="14">
        <v>3</v>
      </c>
      <c r="Z269" s="14">
        <v>2</v>
      </c>
      <c r="AA269" s="14">
        <v>3</v>
      </c>
      <c r="AB269" s="14">
        <v>32</v>
      </c>
      <c r="AC269" s="14" t="s">
        <v>149</v>
      </c>
      <c r="AD269" s="30">
        <v>0</v>
      </c>
      <c r="AE269" s="30">
        <v>5</v>
      </c>
      <c r="AF269" s="116">
        <v>100</v>
      </c>
      <c r="AG269" s="30" t="s">
        <v>2223</v>
      </c>
      <c r="AH269" s="30" t="s">
        <v>2224</v>
      </c>
      <c r="AI269" s="30">
        <v>25</v>
      </c>
      <c r="AJ269" s="30" t="s">
        <v>2349</v>
      </c>
      <c r="AK269" s="30"/>
      <c r="AL269" s="30">
        <v>25</v>
      </c>
      <c r="AM269" s="30" t="s">
        <v>2350</v>
      </c>
      <c r="AN269" s="30" t="s">
        <v>2351</v>
      </c>
      <c r="AO269" s="30">
        <v>25</v>
      </c>
      <c r="AP269" s="30" t="s">
        <v>2352</v>
      </c>
      <c r="AQ269" s="30" t="s">
        <v>1302</v>
      </c>
      <c r="AR269" s="30">
        <v>25</v>
      </c>
      <c r="AS269" s="30"/>
      <c r="AT269" s="30"/>
      <c r="AU269" s="30"/>
      <c r="AV269" s="30"/>
      <c r="AW269" s="30"/>
      <c r="AX269" s="30"/>
      <c r="AY269" s="30"/>
      <c r="AZ269" s="30"/>
      <c r="BA269" s="24"/>
      <c r="BB269" s="32"/>
      <c r="BC269" s="32"/>
      <c r="BD269" s="32"/>
      <c r="BE269" s="32"/>
      <c r="BF269" s="32"/>
      <c r="BG269" s="32"/>
      <c r="BH269" s="32"/>
      <c r="BI269" s="32"/>
      <c r="BJ269" s="32"/>
      <c r="BK269" s="32"/>
      <c r="BL269" s="32"/>
      <c r="BM269" s="32"/>
    </row>
    <row r="270" spans="1:65" ht="120" customHeight="1" x14ac:dyDescent="0.25">
      <c r="A270" s="13">
        <v>106</v>
      </c>
      <c r="B270" s="14" t="s">
        <v>2143</v>
      </c>
      <c r="C270" s="14"/>
      <c r="D270" s="14" t="s">
        <v>2223</v>
      </c>
      <c r="E270" s="14" t="s">
        <v>2353</v>
      </c>
      <c r="F270" s="14">
        <v>8314</v>
      </c>
      <c r="G270" s="14" t="s">
        <v>2354</v>
      </c>
      <c r="H270" s="14">
        <v>2010</v>
      </c>
      <c r="I270" s="14" t="s">
        <v>2355</v>
      </c>
      <c r="J270" s="15">
        <v>191069</v>
      </c>
      <c r="K270" s="14" t="s">
        <v>87</v>
      </c>
      <c r="L270" s="14" t="s">
        <v>2356</v>
      </c>
      <c r="M270" s="14" t="s">
        <v>2357</v>
      </c>
      <c r="N270" s="14" t="s">
        <v>2358</v>
      </c>
      <c r="O270" s="14" t="s">
        <v>2359</v>
      </c>
      <c r="P270" s="14" t="s">
        <v>2360</v>
      </c>
      <c r="Q270" s="16" t="e">
        <f>#REF!</f>
        <v>#REF!</v>
      </c>
      <c r="R270" s="16">
        <f t="shared" si="16"/>
        <v>18.372019230769233</v>
      </c>
      <c r="S270" s="14">
        <v>17.88</v>
      </c>
      <c r="T270" s="14">
        <v>12.38</v>
      </c>
      <c r="U270" s="16">
        <f t="shared" si="17"/>
        <v>48.632019230769238</v>
      </c>
      <c r="V270" s="415">
        <v>100</v>
      </c>
      <c r="W270" s="61">
        <v>100</v>
      </c>
      <c r="X270" s="440" t="s">
        <v>2152</v>
      </c>
      <c r="Y270" s="14">
        <v>1</v>
      </c>
      <c r="Z270" s="14">
        <v>8</v>
      </c>
      <c r="AA270" s="14">
        <v>1</v>
      </c>
      <c r="AB270" s="14">
        <v>32</v>
      </c>
      <c r="AC270" s="14" t="s">
        <v>87</v>
      </c>
      <c r="AD270" s="30">
        <v>0</v>
      </c>
      <c r="AE270" s="30">
        <v>5</v>
      </c>
      <c r="AF270" s="116">
        <v>100</v>
      </c>
      <c r="AG270" s="30" t="s">
        <v>2223</v>
      </c>
      <c r="AH270" s="30" t="s">
        <v>2353</v>
      </c>
      <c r="AI270" s="30">
        <v>100</v>
      </c>
      <c r="AJ270" s="30"/>
      <c r="AK270" s="30"/>
      <c r="AL270" s="30"/>
      <c r="AM270" s="30"/>
      <c r="AN270" s="30"/>
      <c r="AO270" s="30"/>
      <c r="AP270" s="30"/>
      <c r="AQ270" s="30"/>
      <c r="AR270" s="30"/>
      <c r="AS270" s="30"/>
      <c r="AT270" s="30"/>
      <c r="AU270" s="30"/>
      <c r="AV270" s="30"/>
      <c r="AW270" s="30"/>
      <c r="AX270" s="30"/>
      <c r="AY270" s="30"/>
      <c r="AZ270" s="30"/>
      <c r="BA270" s="24"/>
      <c r="BB270" s="32"/>
      <c r="BC270" s="32"/>
      <c r="BD270" s="32"/>
      <c r="BE270" s="32"/>
      <c r="BF270" s="32"/>
      <c r="BG270" s="32"/>
      <c r="BH270" s="32"/>
      <c r="BI270" s="32"/>
      <c r="BJ270" s="32"/>
      <c r="BK270" s="32"/>
      <c r="BL270" s="32"/>
      <c r="BM270" s="32"/>
    </row>
    <row r="271" spans="1:65" ht="120" customHeight="1" x14ac:dyDescent="0.25">
      <c r="A271" s="13">
        <v>106</v>
      </c>
      <c r="B271" s="14" t="s">
        <v>2143</v>
      </c>
      <c r="C271" s="14"/>
      <c r="D271" s="14" t="s">
        <v>2154</v>
      </c>
      <c r="E271" s="14" t="s">
        <v>2361</v>
      </c>
      <c r="F271" s="14">
        <v>4763</v>
      </c>
      <c r="G271" s="14" t="s">
        <v>2362</v>
      </c>
      <c r="H271" s="14">
        <v>2004</v>
      </c>
      <c r="I271" s="14" t="s">
        <v>2363</v>
      </c>
      <c r="J271" s="15">
        <v>43886.05</v>
      </c>
      <c r="K271" s="14" t="s">
        <v>149</v>
      </c>
      <c r="L271" s="14" t="s">
        <v>2364</v>
      </c>
      <c r="M271" s="14" t="s">
        <v>2365</v>
      </c>
      <c r="N271" s="14" t="s">
        <v>2366</v>
      </c>
      <c r="O271" s="14" t="s">
        <v>2367</v>
      </c>
      <c r="P271" s="14">
        <v>41206</v>
      </c>
      <c r="Q271" s="16" t="e">
        <f>#REF!</f>
        <v>#REF!</v>
      </c>
      <c r="R271" s="16">
        <f t="shared" si="16"/>
        <v>4.2198125000000006</v>
      </c>
      <c r="S271" s="14">
        <v>17.88</v>
      </c>
      <c r="T271" s="14">
        <v>12.38</v>
      </c>
      <c r="U271" s="16">
        <f t="shared" si="17"/>
        <v>34.479812500000001</v>
      </c>
      <c r="V271" s="415">
        <v>100</v>
      </c>
      <c r="W271" s="61">
        <v>100</v>
      </c>
      <c r="X271" s="440" t="s">
        <v>2152</v>
      </c>
      <c r="Y271" s="14">
        <v>4</v>
      </c>
      <c r="Z271" s="14">
        <v>2</v>
      </c>
      <c r="AA271" s="14">
        <v>3</v>
      </c>
      <c r="AB271" s="14">
        <v>30</v>
      </c>
      <c r="AC271" s="14" t="s">
        <v>149</v>
      </c>
      <c r="AD271" s="30">
        <v>0</v>
      </c>
      <c r="AE271" s="30">
        <v>5</v>
      </c>
      <c r="AF271" s="116">
        <v>100</v>
      </c>
      <c r="AG271" s="30" t="s">
        <v>2154</v>
      </c>
      <c r="AH271" s="30" t="s">
        <v>2361</v>
      </c>
      <c r="AI271" s="30">
        <v>50</v>
      </c>
      <c r="AJ271" s="30" t="s">
        <v>2368</v>
      </c>
      <c r="AK271" s="30" t="s">
        <v>2369</v>
      </c>
      <c r="AL271" s="30">
        <v>50</v>
      </c>
      <c r="AM271" s="30"/>
      <c r="AN271" s="30"/>
      <c r="AO271" s="30"/>
      <c r="AP271" s="30"/>
      <c r="AQ271" s="30"/>
      <c r="AR271" s="30"/>
      <c r="AS271" s="30"/>
      <c r="AT271" s="30"/>
      <c r="AU271" s="30"/>
      <c r="AV271" s="30"/>
      <c r="AW271" s="30"/>
      <c r="AX271" s="30"/>
      <c r="AY271" s="30"/>
      <c r="AZ271" s="30"/>
      <c r="BA271" s="24"/>
      <c r="BB271" s="32"/>
      <c r="BC271" s="32"/>
      <c r="BD271" s="32"/>
      <c r="BE271" s="32"/>
      <c r="BF271" s="32"/>
      <c r="BG271" s="32"/>
      <c r="BH271" s="32"/>
      <c r="BI271" s="32"/>
      <c r="BJ271" s="32"/>
      <c r="BK271" s="32"/>
      <c r="BL271" s="32"/>
      <c r="BM271" s="32"/>
    </row>
    <row r="272" spans="1:65" ht="120" customHeight="1" x14ac:dyDescent="0.25">
      <c r="A272" s="13">
        <v>106</v>
      </c>
      <c r="B272" s="14" t="s">
        <v>2143</v>
      </c>
      <c r="C272" s="14"/>
      <c r="D272" s="14" t="s">
        <v>2223</v>
      </c>
      <c r="E272" s="14" t="s">
        <v>2224</v>
      </c>
      <c r="F272" s="14">
        <v>5027</v>
      </c>
      <c r="G272" s="14" t="s">
        <v>2370</v>
      </c>
      <c r="H272" s="14">
        <v>2003</v>
      </c>
      <c r="I272" s="14" t="s">
        <v>2371</v>
      </c>
      <c r="J272" s="15">
        <v>70881.63</v>
      </c>
      <c r="K272" s="14" t="s">
        <v>155</v>
      </c>
      <c r="L272" s="14" t="s">
        <v>2372</v>
      </c>
      <c r="M272" s="14" t="s">
        <v>2373</v>
      </c>
      <c r="N272" s="14" t="s">
        <v>2374</v>
      </c>
      <c r="O272" s="14" t="s">
        <v>2375</v>
      </c>
      <c r="P272" s="14">
        <v>39601</v>
      </c>
      <c r="Q272" s="16" t="e">
        <f>#REF!</f>
        <v>#REF!</v>
      </c>
      <c r="R272" s="16">
        <f t="shared" si="16"/>
        <v>6.8155413461538465</v>
      </c>
      <c r="S272" s="14">
        <v>17.88</v>
      </c>
      <c r="T272" s="14">
        <v>12.38</v>
      </c>
      <c r="U272" s="16">
        <f t="shared" si="17"/>
        <v>37.075541346153848</v>
      </c>
      <c r="V272" s="415">
        <v>100</v>
      </c>
      <c r="W272" s="61">
        <v>100</v>
      </c>
      <c r="X272" s="440" t="s">
        <v>2152</v>
      </c>
      <c r="Y272" s="14">
        <v>3</v>
      </c>
      <c r="Z272" s="14">
        <v>2</v>
      </c>
      <c r="AA272" s="14">
        <v>2</v>
      </c>
      <c r="AB272" s="14">
        <v>32</v>
      </c>
      <c r="AC272" s="14" t="s">
        <v>155</v>
      </c>
      <c r="AD272" s="30">
        <v>0</v>
      </c>
      <c r="AE272" s="30">
        <v>5</v>
      </c>
      <c r="AF272" s="116">
        <v>100</v>
      </c>
      <c r="AG272" s="30" t="s">
        <v>2223</v>
      </c>
      <c r="AH272" s="30" t="s">
        <v>2224</v>
      </c>
      <c r="AI272" s="30">
        <v>25</v>
      </c>
      <c r="AJ272" s="30" t="s">
        <v>2376</v>
      </c>
      <c r="AK272" s="30" t="s">
        <v>1302</v>
      </c>
      <c r="AL272" s="30">
        <v>25</v>
      </c>
      <c r="AM272" s="30" t="s">
        <v>2377</v>
      </c>
      <c r="AN272" s="30" t="s">
        <v>1302</v>
      </c>
      <c r="AO272" s="30">
        <v>25</v>
      </c>
      <c r="AP272" s="30" t="s">
        <v>2378</v>
      </c>
      <c r="AQ272" s="30" t="s">
        <v>1302</v>
      </c>
      <c r="AR272" s="30">
        <v>25</v>
      </c>
      <c r="AS272" s="30"/>
      <c r="AT272" s="30"/>
      <c r="AU272" s="30"/>
      <c r="AV272" s="30"/>
      <c r="AW272" s="30"/>
      <c r="AX272" s="30"/>
      <c r="AY272" s="30"/>
      <c r="AZ272" s="30"/>
      <c r="BA272" s="24"/>
      <c r="BB272" s="32"/>
      <c r="BC272" s="32"/>
      <c r="BD272" s="32"/>
      <c r="BE272" s="32"/>
      <c r="BF272" s="32"/>
      <c r="BG272" s="32"/>
      <c r="BH272" s="32"/>
      <c r="BI272" s="32"/>
      <c r="BJ272" s="32"/>
      <c r="BK272" s="32"/>
      <c r="BL272" s="32"/>
      <c r="BM272" s="32"/>
    </row>
    <row r="273" spans="1:65" ht="120" customHeight="1" x14ac:dyDescent="0.25">
      <c r="A273" s="13">
        <v>106</v>
      </c>
      <c r="B273" s="14" t="s">
        <v>2143</v>
      </c>
      <c r="C273" s="14"/>
      <c r="D273" s="14" t="s">
        <v>2307</v>
      </c>
      <c r="E273" s="14" t="s">
        <v>2308</v>
      </c>
      <c r="F273" s="14">
        <v>9090</v>
      </c>
      <c r="G273" s="14" t="s">
        <v>2379</v>
      </c>
      <c r="H273" s="14">
        <v>2004</v>
      </c>
      <c r="I273" s="14" t="s">
        <v>2380</v>
      </c>
      <c r="J273" s="15">
        <v>62455.37</v>
      </c>
      <c r="K273" s="14" t="s">
        <v>149</v>
      </c>
      <c r="L273" s="14" t="s">
        <v>2381</v>
      </c>
      <c r="M273" s="14" t="s">
        <v>2382</v>
      </c>
      <c r="N273" s="14" t="s">
        <v>2383</v>
      </c>
      <c r="O273" s="14" t="s">
        <v>2384</v>
      </c>
      <c r="P273" s="14" t="s">
        <v>2385</v>
      </c>
      <c r="Q273" s="16" t="e">
        <f>#REF!</f>
        <v>#REF!</v>
      </c>
      <c r="R273" s="16">
        <f t="shared" si="16"/>
        <v>6.0053240384615387</v>
      </c>
      <c r="S273" s="14">
        <v>17.88</v>
      </c>
      <c r="T273" s="14">
        <v>12.38</v>
      </c>
      <c r="U273" s="16">
        <f t="shared" si="17"/>
        <v>36.265324038461536</v>
      </c>
      <c r="V273" s="415">
        <v>100</v>
      </c>
      <c r="W273" s="61">
        <v>100</v>
      </c>
      <c r="X273" s="440" t="s">
        <v>2152</v>
      </c>
      <c r="Y273" s="14">
        <v>3</v>
      </c>
      <c r="Z273" s="14">
        <v>10</v>
      </c>
      <c r="AA273" s="14">
        <v>4</v>
      </c>
      <c r="AB273" s="14">
        <v>44</v>
      </c>
      <c r="AC273" s="14" t="s">
        <v>149</v>
      </c>
      <c r="AD273" s="30">
        <v>0</v>
      </c>
      <c r="AE273" s="30">
        <v>5</v>
      </c>
      <c r="AF273" s="116">
        <v>100</v>
      </c>
      <c r="AG273" s="30" t="s">
        <v>2307</v>
      </c>
      <c r="AH273" s="30" t="s">
        <v>2308</v>
      </c>
      <c r="AI273" s="30">
        <v>20</v>
      </c>
      <c r="AJ273" s="30" t="s">
        <v>2316</v>
      </c>
      <c r="AK273" s="30" t="s">
        <v>2317</v>
      </c>
      <c r="AL273" s="30">
        <v>20</v>
      </c>
      <c r="AM273" s="30" t="s">
        <v>2318</v>
      </c>
      <c r="AN273" s="30" t="s">
        <v>2319</v>
      </c>
      <c r="AO273" s="30">
        <v>20</v>
      </c>
      <c r="AP273" s="30" t="s">
        <v>2320</v>
      </c>
      <c r="AQ273" s="30" t="s">
        <v>2308</v>
      </c>
      <c r="AR273" s="30">
        <v>20</v>
      </c>
      <c r="AS273" s="30" t="s">
        <v>2386</v>
      </c>
      <c r="AT273" s="30" t="s">
        <v>2387</v>
      </c>
      <c r="AU273" s="30">
        <v>20</v>
      </c>
      <c r="AV273" s="30"/>
      <c r="AW273" s="30"/>
      <c r="AX273" s="30"/>
      <c r="AY273" s="30"/>
      <c r="AZ273" s="30"/>
      <c r="BA273" s="24"/>
      <c r="BB273" s="32"/>
      <c r="BC273" s="32"/>
      <c r="BD273" s="32"/>
      <c r="BE273" s="32"/>
      <c r="BF273" s="32"/>
      <c r="BG273" s="32"/>
      <c r="BH273" s="32"/>
      <c r="BI273" s="32"/>
      <c r="BJ273" s="32"/>
      <c r="BK273" s="32"/>
      <c r="BL273" s="32"/>
      <c r="BM273" s="32"/>
    </row>
    <row r="274" spans="1:65" ht="120" customHeight="1" x14ac:dyDescent="0.25">
      <c r="A274" s="13">
        <v>106</v>
      </c>
      <c r="B274" s="14" t="s">
        <v>2143</v>
      </c>
      <c r="C274" s="14"/>
      <c r="D274" s="14" t="s">
        <v>216</v>
      </c>
      <c r="E274" s="14" t="s">
        <v>2388</v>
      </c>
      <c r="F274" s="14">
        <v>412</v>
      </c>
      <c r="G274" s="14" t="s">
        <v>2389</v>
      </c>
      <c r="H274" s="14">
        <v>2008</v>
      </c>
      <c r="I274" s="14" t="s">
        <v>2390</v>
      </c>
      <c r="J274" s="15">
        <v>76263.839999999997</v>
      </c>
      <c r="K274" s="14" t="s">
        <v>109</v>
      </c>
      <c r="L274" s="14" t="s">
        <v>126</v>
      </c>
      <c r="M274" s="14" t="s">
        <v>2391</v>
      </c>
      <c r="N274" s="14" t="s">
        <v>2392</v>
      </c>
      <c r="O274" s="14" t="s">
        <v>2393</v>
      </c>
      <c r="P274" s="14" t="s">
        <v>2394</v>
      </c>
      <c r="Q274" s="16" t="e">
        <f>#REF!</f>
        <v>#REF!</v>
      </c>
      <c r="R274" s="16">
        <f t="shared" si="16"/>
        <v>7.3330615384615383</v>
      </c>
      <c r="S274" s="14">
        <v>17.88</v>
      </c>
      <c r="T274" s="14">
        <v>12.38</v>
      </c>
      <c r="U274" s="16">
        <f t="shared" si="17"/>
        <v>37.593061538461541</v>
      </c>
      <c r="V274" s="415">
        <v>100</v>
      </c>
      <c r="W274" s="61">
        <v>100</v>
      </c>
      <c r="X274" s="440" t="s">
        <v>2152</v>
      </c>
      <c r="Y274" s="14">
        <v>2</v>
      </c>
      <c r="Z274" s="14">
        <v>5</v>
      </c>
      <c r="AA274" s="14">
        <v>6</v>
      </c>
      <c r="AB274" s="14">
        <v>66</v>
      </c>
      <c r="AC274" s="14" t="s">
        <v>109</v>
      </c>
      <c r="AD274" s="30">
        <v>0</v>
      </c>
      <c r="AE274" s="30">
        <v>5</v>
      </c>
      <c r="AF274" s="116">
        <v>100</v>
      </c>
      <c r="AG274" s="30" t="s">
        <v>216</v>
      </c>
      <c r="AH274" s="30" t="s">
        <v>2388</v>
      </c>
      <c r="AI274" s="30">
        <v>25</v>
      </c>
      <c r="AJ274" s="30" t="s">
        <v>2395</v>
      </c>
      <c r="AK274" s="30" t="s">
        <v>2388</v>
      </c>
      <c r="AL274" s="30">
        <v>25</v>
      </c>
      <c r="AM274" s="30" t="s">
        <v>2396</v>
      </c>
      <c r="AN274" s="30" t="s">
        <v>2397</v>
      </c>
      <c r="AO274" s="30">
        <v>25</v>
      </c>
      <c r="AP274" s="30" t="s">
        <v>2398</v>
      </c>
      <c r="AQ274" s="30" t="s">
        <v>2399</v>
      </c>
      <c r="AR274" s="30">
        <v>25</v>
      </c>
      <c r="AS274" s="30"/>
      <c r="AT274" s="30"/>
      <c r="AU274" s="30"/>
      <c r="AV274" s="30"/>
      <c r="AW274" s="30"/>
      <c r="AX274" s="30"/>
      <c r="AY274" s="30"/>
      <c r="AZ274" s="30"/>
      <c r="BA274" s="24"/>
      <c r="BB274" s="32"/>
      <c r="BC274" s="32"/>
      <c r="BD274" s="32"/>
      <c r="BE274" s="32"/>
      <c r="BF274" s="32"/>
      <c r="BG274" s="32"/>
      <c r="BH274" s="32"/>
      <c r="BI274" s="32"/>
      <c r="BJ274" s="32"/>
      <c r="BK274" s="32"/>
      <c r="BL274" s="32"/>
      <c r="BM274" s="32"/>
    </row>
    <row r="275" spans="1:65" ht="120" customHeight="1" x14ac:dyDescent="0.25">
      <c r="A275" s="13">
        <v>106</v>
      </c>
      <c r="B275" s="14" t="s">
        <v>2143</v>
      </c>
      <c r="C275" s="14"/>
      <c r="D275" s="14" t="s">
        <v>699</v>
      </c>
      <c r="E275" s="14" t="s">
        <v>2400</v>
      </c>
      <c r="F275" s="14">
        <v>4355</v>
      </c>
      <c r="G275" s="14" t="s">
        <v>2401</v>
      </c>
      <c r="H275" s="14">
        <v>2007</v>
      </c>
      <c r="I275" s="14" t="s">
        <v>2402</v>
      </c>
      <c r="J275" s="15">
        <v>183609</v>
      </c>
      <c r="K275" s="14" t="s">
        <v>109</v>
      </c>
      <c r="L275" s="14" t="s">
        <v>2403</v>
      </c>
      <c r="M275" s="14" t="s">
        <v>2404</v>
      </c>
      <c r="N275" s="14" t="s">
        <v>2405</v>
      </c>
      <c r="O275" s="14" t="s">
        <v>2406</v>
      </c>
      <c r="P275" s="14" t="s">
        <v>2407</v>
      </c>
      <c r="Q275" s="16" t="e">
        <f>#REF!</f>
        <v>#REF!</v>
      </c>
      <c r="R275" s="16">
        <f t="shared" si="16"/>
        <v>17.654711538461541</v>
      </c>
      <c r="S275" s="14">
        <v>17.88</v>
      </c>
      <c r="T275" s="14">
        <v>12.38</v>
      </c>
      <c r="U275" s="16">
        <f t="shared" si="17"/>
        <v>47.914711538461539</v>
      </c>
      <c r="V275" s="415">
        <v>100</v>
      </c>
      <c r="W275" s="61">
        <v>100</v>
      </c>
      <c r="X275" s="440" t="s">
        <v>2152</v>
      </c>
      <c r="Y275" s="14">
        <v>3</v>
      </c>
      <c r="Z275" s="14">
        <v>6</v>
      </c>
      <c r="AA275" s="14">
        <v>1</v>
      </c>
      <c r="AB275" s="14">
        <v>44</v>
      </c>
      <c r="AC275" s="14" t="s">
        <v>109</v>
      </c>
      <c r="AD275" s="30">
        <v>0</v>
      </c>
      <c r="AE275" s="30">
        <v>5</v>
      </c>
      <c r="AF275" s="116">
        <v>100</v>
      </c>
      <c r="AG275" s="30" t="s">
        <v>699</v>
      </c>
      <c r="AH275" s="30" t="s">
        <v>2400</v>
      </c>
      <c r="AI275" s="30">
        <v>25</v>
      </c>
      <c r="AJ275" s="30" t="s">
        <v>2408</v>
      </c>
      <c r="AK275" s="30" t="s">
        <v>2409</v>
      </c>
      <c r="AL275" s="30">
        <v>25</v>
      </c>
      <c r="AM275" s="30" t="s">
        <v>2410</v>
      </c>
      <c r="AN275" s="30" t="s">
        <v>2411</v>
      </c>
      <c r="AO275" s="30">
        <v>25</v>
      </c>
      <c r="AP275" s="30" t="s">
        <v>2412</v>
      </c>
      <c r="AQ275" s="30" t="s">
        <v>2413</v>
      </c>
      <c r="AR275" s="30">
        <v>25</v>
      </c>
      <c r="AS275" s="30"/>
      <c r="AT275" s="30"/>
      <c r="AU275" s="30"/>
      <c r="AV275" s="30"/>
      <c r="AW275" s="30"/>
      <c r="AX275" s="30"/>
      <c r="AY275" s="30"/>
      <c r="AZ275" s="30"/>
      <c r="BA275" s="24"/>
      <c r="BB275" s="32"/>
      <c r="BC275" s="32"/>
      <c r="BD275" s="32"/>
      <c r="BE275" s="32"/>
      <c r="BF275" s="32"/>
      <c r="BG275" s="32"/>
      <c r="BH275" s="32"/>
      <c r="BI275" s="32"/>
      <c r="BJ275" s="32"/>
      <c r="BK275" s="32"/>
      <c r="BL275" s="32"/>
      <c r="BM275" s="32"/>
    </row>
    <row r="276" spans="1:65" ht="120" customHeight="1" x14ac:dyDescent="0.25">
      <c r="A276" s="13">
        <v>106</v>
      </c>
      <c r="B276" s="14" t="s">
        <v>2143</v>
      </c>
      <c r="C276" s="14"/>
      <c r="D276" s="14" t="s">
        <v>2307</v>
      </c>
      <c r="E276" s="14" t="s">
        <v>2337</v>
      </c>
      <c r="F276" s="14">
        <v>15703</v>
      </c>
      <c r="G276" s="14" t="s">
        <v>2414</v>
      </c>
      <c r="H276" s="14">
        <v>2006</v>
      </c>
      <c r="I276" s="14" t="s">
        <v>2415</v>
      </c>
      <c r="J276" s="15">
        <v>45450</v>
      </c>
      <c r="K276" s="14" t="s">
        <v>149</v>
      </c>
      <c r="L276" s="14" t="s">
        <v>2416</v>
      </c>
      <c r="M276" s="14" t="s">
        <v>2417</v>
      </c>
      <c r="N276" s="14" t="s">
        <v>2418</v>
      </c>
      <c r="O276" s="14" t="s">
        <v>2419</v>
      </c>
      <c r="P276" s="14">
        <v>43990</v>
      </c>
      <c r="Q276" s="16" t="e">
        <f>#REF!</f>
        <v>#REF!</v>
      </c>
      <c r="R276" s="16">
        <f t="shared" si="16"/>
        <v>4.3701923076923075</v>
      </c>
      <c r="S276" s="14">
        <v>17.88</v>
      </c>
      <c r="T276" s="14">
        <v>12.38</v>
      </c>
      <c r="U276" s="16">
        <f t="shared" si="17"/>
        <v>34.630192307692305</v>
      </c>
      <c r="V276" s="415">
        <v>100</v>
      </c>
      <c r="W276" s="61">
        <v>100</v>
      </c>
      <c r="X276" s="440" t="s">
        <v>2152</v>
      </c>
      <c r="Y276" s="14">
        <v>3</v>
      </c>
      <c r="Z276" s="14">
        <v>6</v>
      </c>
      <c r="AA276" s="14">
        <v>1</v>
      </c>
      <c r="AB276" s="14">
        <v>44</v>
      </c>
      <c r="AC276" s="14" t="s">
        <v>149</v>
      </c>
      <c r="AD276" s="30">
        <v>35</v>
      </c>
      <c r="AE276" s="30">
        <v>5</v>
      </c>
      <c r="AF276" s="116">
        <v>100</v>
      </c>
      <c r="AG276" s="30" t="s">
        <v>2307</v>
      </c>
      <c r="AH276" s="30" t="s">
        <v>2337</v>
      </c>
      <c r="AI276" s="30">
        <v>100</v>
      </c>
      <c r="AJ276" s="30"/>
      <c r="AK276" s="30"/>
      <c r="AL276" s="30"/>
      <c r="AM276" s="30"/>
      <c r="AN276" s="30"/>
      <c r="AO276" s="30"/>
      <c r="AP276" s="30"/>
      <c r="AQ276" s="30"/>
      <c r="AR276" s="30"/>
      <c r="AS276" s="30"/>
      <c r="AT276" s="30"/>
      <c r="AU276" s="30"/>
      <c r="AV276" s="30"/>
      <c r="AW276" s="30"/>
      <c r="AX276" s="30"/>
      <c r="AY276" s="30"/>
      <c r="AZ276" s="30"/>
      <c r="BA276" s="24"/>
      <c r="BB276" s="32"/>
      <c r="BC276" s="32"/>
      <c r="BD276" s="32"/>
      <c r="BE276" s="32"/>
      <c r="BF276" s="32"/>
      <c r="BG276" s="32"/>
      <c r="BH276" s="32"/>
      <c r="BI276" s="32"/>
      <c r="BJ276" s="32"/>
      <c r="BK276" s="32"/>
      <c r="BL276" s="32"/>
      <c r="BM276" s="32"/>
    </row>
    <row r="277" spans="1:65" ht="120" customHeight="1" x14ac:dyDescent="0.25">
      <c r="A277" s="13">
        <v>106</v>
      </c>
      <c r="B277" s="14" t="s">
        <v>2143</v>
      </c>
      <c r="C277" s="14"/>
      <c r="D277" s="14" t="s">
        <v>2223</v>
      </c>
      <c r="E277" s="14" t="s">
        <v>2224</v>
      </c>
      <c r="F277" s="14">
        <v>5027</v>
      </c>
      <c r="G277" s="14" t="s">
        <v>2420</v>
      </c>
      <c r="H277" s="14">
        <v>2008</v>
      </c>
      <c r="I277" s="14" t="s">
        <v>2421</v>
      </c>
      <c r="J277" s="15">
        <v>51327</v>
      </c>
      <c r="K277" s="14" t="s">
        <v>109</v>
      </c>
      <c r="L277" s="14" t="s">
        <v>2227</v>
      </c>
      <c r="M277" s="14" t="s">
        <v>2422</v>
      </c>
      <c r="N277" s="14" t="s">
        <v>2423</v>
      </c>
      <c r="O277" s="14" t="s">
        <v>2424</v>
      </c>
      <c r="P277" s="14" t="s">
        <v>2425</v>
      </c>
      <c r="Q277" s="16" t="e">
        <f>#REF!</f>
        <v>#REF!</v>
      </c>
      <c r="R277" s="16">
        <f t="shared" si="16"/>
        <v>4.9352884615384625</v>
      </c>
      <c r="S277" s="14">
        <v>17.88</v>
      </c>
      <c r="T277" s="14">
        <v>12.38</v>
      </c>
      <c r="U277" s="16">
        <f t="shared" si="17"/>
        <v>35.19528846153846</v>
      </c>
      <c r="V277" s="415">
        <v>100</v>
      </c>
      <c r="W277" s="61">
        <v>100</v>
      </c>
      <c r="X277" s="440" t="s">
        <v>2152</v>
      </c>
      <c r="Y277" s="14">
        <v>4</v>
      </c>
      <c r="Z277" s="14">
        <v>2</v>
      </c>
      <c r="AA277" s="14">
        <v>2</v>
      </c>
      <c r="AB277" s="14">
        <v>32</v>
      </c>
      <c r="AC277" s="14" t="s">
        <v>109</v>
      </c>
      <c r="AD277" s="30">
        <v>0</v>
      </c>
      <c r="AE277" s="30">
        <v>5</v>
      </c>
      <c r="AF277" s="116">
        <v>100</v>
      </c>
      <c r="AG277" s="30" t="s">
        <v>2223</v>
      </c>
      <c r="AH277" s="30" t="s">
        <v>2224</v>
      </c>
      <c r="AI277" s="30">
        <v>50</v>
      </c>
      <c r="AJ277" s="30" t="s">
        <v>2231</v>
      </c>
      <c r="AK277" s="30" t="s">
        <v>1302</v>
      </c>
      <c r="AL277" s="30">
        <v>50</v>
      </c>
      <c r="AM277" s="30"/>
      <c r="AN277" s="30"/>
      <c r="AO277" s="30"/>
      <c r="AP277" s="30"/>
      <c r="AQ277" s="30"/>
      <c r="AR277" s="30"/>
      <c r="AS277" s="30"/>
      <c r="AT277" s="30"/>
      <c r="AU277" s="30"/>
      <c r="AV277" s="30"/>
      <c r="AW277" s="30"/>
      <c r="AX277" s="30"/>
      <c r="AY277" s="30"/>
      <c r="AZ277" s="30"/>
      <c r="BA277" s="24"/>
      <c r="BB277" s="32"/>
      <c r="BC277" s="32"/>
      <c r="BD277" s="32"/>
      <c r="BE277" s="32"/>
      <c r="BF277" s="32"/>
      <c r="BG277" s="32"/>
      <c r="BH277" s="32"/>
      <c r="BI277" s="32"/>
      <c r="BJ277" s="32"/>
      <c r="BK277" s="32"/>
      <c r="BL277" s="32"/>
      <c r="BM277" s="32"/>
    </row>
    <row r="278" spans="1:65" ht="120" customHeight="1" x14ac:dyDescent="0.25">
      <c r="A278" s="13">
        <v>106</v>
      </c>
      <c r="B278" s="14" t="s">
        <v>2143</v>
      </c>
      <c r="C278" s="14"/>
      <c r="D278" s="14" t="s">
        <v>2154</v>
      </c>
      <c r="E278" s="14" t="s">
        <v>2361</v>
      </c>
      <c r="F278" s="14">
        <v>4763</v>
      </c>
      <c r="G278" s="14" t="s">
        <v>2426</v>
      </c>
      <c r="H278" s="14">
        <v>2002</v>
      </c>
      <c r="I278" s="14" t="s">
        <v>2427</v>
      </c>
      <c r="J278" s="15">
        <v>63209.42</v>
      </c>
      <c r="K278" s="14" t="s">
        <v>155</v>
      </c>
      <c r="L278" s="14" t="s">
        <v>2364</v>
      </c>
      <c r="M278" s="14" t="s">
        <v>2365</v>
      </c>
      <c r="N278" s="14" t="s">
        <v>2366</v>
      </c>
      <c r="O278" s="14" t="s">
        <v>2367</v>
      </c>
      <c r="P278" s="14">
        <v>39109</v>
      </c>
      <c r="Q278" s="16" t="e">
        <f>#REF!</f>
        <v>#REF!</v>
      </c>
      <c r="R278" s="16">
        <f t="shared" si="16"/>
        <v>6.0778288461538459</v>
      </c>
      <c r="S278" s="14">
        <v>17.88</v>
      </c>
      <c r="T278" s="14">
        <v>12.38</v>
      </c>
      <c r="U278" s="16">
        <f t="shared" si="17"/>
        <v>36.337828846153847</v>
      </c>
      <c r="V278" s="415">
        <v>100</v>
      </c>
      <c r="W278" s="61">
        <v>100</v>
      </c>
      <c r="X278" s="440" t="s">
        <v>2152</v>
      </c>
      <c r="Y278" s="14">
        <v>4</v>
      </c>
      <c r="Z278" s="14">
        <v>2</v>
      </c>
      <c r="AA278" s="14">
        <v>3</v>
      </c>
      <c r="AB278" s="14">
        <v>21</v>
      </c>
      <c r="AC278" s="14" t="s">
        <v>155</v>
      </c>
      <c r="AD278" s="30">
        <v>0</v>
      </c>
      <c r="AE278" s="30">
        <v>5</v>
      </c>
      <c r="AF278" s="116">
        <v>100</v>
      </c>
      <c r="AG278" s="30" t="s">
        <v>2154</v>
      </c>
      <c r="AH278" s="30" t="s">
        <v>2361</v>
      </c>
      <c r="AI278" s="30">
        <v>50</v>
      </c>
      <c r="AJ278" s="30" t="s">
        <v>2368</v>
      </c>
      <c r="AK278" s="30" t="s">
        <v>2369</v>
      </c>
      <c r="AL278" s="30">
        <v>50</v>
      </c>
      <c r="AM278" s="30"/>
      <c r="AN278" s="30"/>
      <c r="AO278" s="30"/>
      <c r="AP278" s="30"/>
      <c r="AQ278" s="30"/>
      <c r="AR278" s="30"/>
      <c r="AS278" s="30"/>
      <c r="AT278" s="30"/>
      <c r="AU278" s="30"/>
      <c r="AV278" s="30"/>
      <c r="AW278" s="30"/>
      <c r="AX278" s="30"/>
      <c r="AY278" s="30"/>
      <c r="AZ278" s="30"/>
      <c r="BA278" s="24"/>
      <c r="BB278" s="32"/>
      <c r="BC278" s="32"/>
      <c r="BD278" s="32"/>
      <c r="BE278" s="32"/>
      <c r="BF278" s="32"/>
      <c r="BG278" s="32"/>
      <c r="BH278" s="32"/>
      <c r="BI278" s="32"/>
      <c r="BJ278" s="32"/>
      <c r="BK278" s="32"/>
      <c r="BL278" s="32"/>
      <c r="BM278" s="32"/>
    </row>
    <row r="279" spans="1:65" ht="120" customHeight="1" x14ac:dyDescent="0.25">
      <c r="A279" s="13">
        <v>106</v>
      </c>
      <c r="B279" s="14" t="s">
        <v>2143</v>
      </c>
      <c r="C279" s="14"/>
      <c r="D279" s="14" t="s">
        <v>225</v>
      </c>
      <c r="E279" s="14" t="s">
        <v>2428</v>
      </c>
      <c r="F279" s="14">
        <v>7561</v>
      </c>
      <c r="G279" s="14" t="s">
        <v>2429</v>
      </c>
      <c r="H279" s="14">
        <v>2006</v>
      </c>
      <c r="I279" s="14" t="s">
        <v>2429</v>
      </c>
      <c r="J279" s="15">
        <v>93769.75</v>
      </c>
      <c r="K279" s="14" t="s">
        <v>149</v>
      </c>
      <c r="L279" s="14" t="s">
        <v>2430</v>
      </c>
      <c r="M279" s="14" t="s">
        <v>2431</v>
      </c>
      <c r="N279" s="14" t="s">
        <v>2432</v>
      </c>
      <c r="O279" s="14"/>
      <c r="P279" s="14">
        <v>40973</v>
      </c>
      <c r="Q279" s="16" t="e">
        <f>#REF!</f>
        <v>#REF!</v>
      </c>
      <c r="R279" s="16">
        <f t="shared" si="16"/>
        <v>9.0163221153846163</v>
      </c>
      <c r="S279" s="14">
        <v>17.88</v>
      </c>
      <c r="T279" s="14">
        <v>12.38</v>
      </c>
      <c r="U279" s="16">
        <f t="shared" si="17"/>
        <v>39.276322115384616</v>
      </c>
      <c r="V279" s="415">
        <v>100</v>
      </c>
      <c r="W279" s="61">
        <v>100</v>
      </c>
      <c r="X279" s="440" t="s">
        <v>2152</v>
      </c>
      <c r="Y279" s="14">
        <v>4</v>
      </c>
      <c r="Z279" s="14">
        <v>6</v>
      </c>
      <c r="AA279" s="14">
        <v>3</v>
      </c>
      <c r="AB279" s="14">
        <v>66</v>
      </c>
      <c r="AC279" s="14" t="s">
        <v>149</v>
      </c>
      <c r="AD279" s="30">
        <v>0</v>
      </c>
      <c r="AE279" s="30">
        <v>5</v>
      </c>
      <c r="AF279" s="116">
        <v>100</v>
      </c>
      <c r="AG279" s="30" t="s">
        <v>225</v>
      </c>
      <c r="AH279" s="30" t="s">
        <v>2428</v>
      </c>
      <c r="AI279" s="30">
        <v>25</v>
      </c>
      <c r="AJ279" s="30" t="s">
        <v>2433</v>
      </c>
      <c r="AK279" s="30" t="s">
        <v>2434</v>
      </c>
      <c r="AL279" s="30">
        <v>25</v>
      </c>
      <c r="AM279" s="30" t="s">
        <v>216</v>
      </c>
      <c r="AN279" s="30" t="s">
        <v>2388</v>
      </c>
      <c r="AO279" s="30">
        <v>25</v>
      </c>
      <c r="AP279" s="30" t="s">
        <v>2435</v>
      </c>
      <c r="AQ279" s="30" t="s">
        <v>2436</v>
      </c>
      <c r="AR279" s="30">
        <v>25</v>
      </c>
      <c r="AS279" s="30"/>
      <c r="AT279" s="30"/>
      <c r="AU279" s="30"/>
      <c r="AV279" s="30"/>
      <c r="AW279" s="30"/>
      <c r="AX279" s="30"/>
      <c r="AY279" s="30"/>
      <c r="AZ279" s="30"/>
      <c r="BA279" s="24"/>
      <c r="BB279" s="32"/>
      <c r="BC279" s="32"/>
      <c r="BD279" s="32"/>
      <c r="BE279" s="32"/>
      <c r="BF279" s="32"/>
      <c r="BG279" s="32"/>
      <c r="BH279" s="32"/>
      <c r="BI279" s="32"/>
      <c r="BJ279" s="32"/>
      <c r="BK279" s="32"/>
      <c r="BL279" s="32"/>
      <c r="BM279" s="32"/>
    </row>
    <row r="280" spans="1:65" ht="120" customHeight="1" x14ac:dyDescent="0.25">
      <c r="A280" s="13">
        <v>106</v>
      </c>
      <c r="B280" s="14" t="s">
        <v>2143</v>
      </c>
      <c r="C280" s="14"/>
      <c r="D280" s="14" t="s">
        <v>2291</v>
      </c>
      <c r="E280" s="14" t="s">
        <v>2292</v>
      </c>
      <c r="F280" s="14">
        <v>9089</v>
      </c>
      <c r="G280" s="14" t="s">
        <v>2437</v>
      </c>
      <c r="H280" s="14">
        <v>2010</v>
      </c>
      <c r="I280" s="14" t="s">
        <v>2438</v>
      </c>
      <c r="J280" s="15">
        <v>149933</v>
      </c>
      <c r="K280" s="14" t="s">
        <v>87</v>
      </c>
      <c r="L280" s="14" t="s">
        <v>2439</v>
      </c>
      <c r="M280" s="14" t="s">
        <v>2440</v>
      </c>
      <c r="N280" s="14" t="s">
        <v>2441</v>
      </c>
      <c r="O280" s="14" t="s">
        <v>2442</v>
      </c>
      <c r="P280" s="14" t="s">
        <v>2443</v>
      </c>
      <c r="Q280" s="16" t="e">
        <f>#REF!</f>
        <v>#REF!</v>
      </c>
      <c r="R280" s="16">
        <f t="shared" si="16"/>
        <v>14.416634615384616</v>
      </c>
      <c r="S280" s="14">
        <v>17.88</v>
      </c>
      <c r="T280" s="14">
        <v>12.38</v>
      </c>
      <c r="U280" s="16">
        <f t="shared" si="17"/>
        <v>44.676634615384621</v>
      </c>
      <c r="V280" s="415">
        <v>100</v>
      </c>
      <c r="W280" s="61">
        <v>100</v>
      </c>
      <c r="X280" s="440" t="s">
        <v>2152</v>
      </c>
      <c r="Y280" s="14">
        <v>4</v>
      </c>
      <c r="Z280" s="14">
        <v>4</v>
      </c>
      <c r="AA280" s="14">
        <v>6</v>
      </c>
      <c r="AB280" s="14">
        <v>30</v>
      </c>
      <c r="AC280" s="14" t="s">
        <v>87</v>
      </c>
      <c r="AD280" s="30">
        <v>0</v>
      </c>
      <c r="AE280" s="30">
        <v>5</v>
      </c>
      <c r="AF280" s="116">
        <v>100</v>
      </c>
      <c r="AG280" s="30" t="s">
        <v>2291</v>
      </c>
      <c r="AH280" s="30" t="s">
        <v>2292</v>
      </c>
      <c r="AI280" s="30">
        <v>100</v>
      </c>
      <c r="AJ280" s="30"/>
      <c r="AK280" s="30"/>
      <c r="AL280" s="30"/>
      <c r="AM280" s="30"/>
      <c r="AN280" s="30"/>
      <c r="AO280" s="30"/>
      <c r="AP280" s="30"/>
      <c r="AQ280" s="30"/>
      <c r="AR280" s="30"/>
      <c r="AS280" s="30"/>
      <c r="AT280" s="30"/>
      <c r="AU280" s="30"/>
      <c r="AV280" s="30"/>
      <c r="AW280" s="30"/>
      <c r="AX280" s="30"/>
      <c r="AY280" s="30"/>
      <c r="AZ280" s="30"/>
      <c r="BA280" s="24"/>
      <c r="BB280" s="32"/>
      <c r="BC280" s="32"/>
      <c r="BD280" s="32"/>
      <c r="BE280" s="32"/>
      <c r="BF280" s="32"/>
      <c r="BG280" s="32"/>
      <c r="BH280" s="32"/>
      <c r="BI280" s="32"/>
      <c r="BJ280" s="32"/>
      <c r="BK280" s="32"/>
      <c r="BL280" s="32"/>
      <c r="BM280" s="32"/>
    </row>
    <row r="281" spans="1:65" ht="120" customHeight="1" x14ac:dyDescent="0.25">
      <c r="A281" s="13">
        <v>106</v>
      </c>
      <c r="B281" s="14" t="s">
        <v>2143</v>
      </c>
      <c r="C281" s="14"/>
      <c r="D281" s="14" t="s">
        <v>2154</v>
      </c>
      <c r="E281" s="14" t="s">
        <v>2444</v>
      </c>
      <c r="F281" s="14">
        <v>7525</v>
      </c>
      <c r="G281" s="14" t="s">
        <v>2445</v>
      </c>
      <c r="H281" s="14">
        <v>2009</v>
      </c>
      <c r="I281" s="14" t="s">
        <v>2446</v>
      </c>
      <c r="J281" s="15">
        <v>139812</v>
      </c>
      <c r="K281" s="14" t="s">
        <v>87</v>
      </c>
      <c r="L281" s="14" t="s">
        <v>2447</v>
      </c>
      <c r="M281" s="14" t="s">
        <v>2448</v>
      </c>
      <c r="N281" s="14" t="s">
        <v>2449</v>
      </c>
      <c r="O281" s="14" t="s">
        <v>2450</v>
      </c>
      <c r="P281" s="14" t="s">
        <v>2451</v>
      </c>
      <c r="Q281" s="16" t="e">
        <f>#REF!</f>
        <v>#REF!</v>
      </c>
      <c r="R281" s="16">
        <v>0</v>
      </c>
      <c r="S281" s="14">
        <v>17.88</v>
      </c>
      <c r="T281" s="14">
        <v>12.38</v>
      </c>
      <c r="U281" s="16">
        <f t="shared" si="17"/>
        <v>30.259999999999998</v>
      </c>
      <c r="V281" s="415">
        <v>100</v>
      </c>
      <c r="W281" s="61">
        <v>100</v>
      </c>
      <c r="X281" s="440" t="s">
        <v>2152</v>
      </c>
      <c r="Y281" s="14">
        <v>6</v>
      </c>
      <c r="Z281" s="14">
        <v>6</v>
      </c>
      <c r="AA281" s="14">
        <v>6</v>
      </c>
      <c r="AB281" s="14">
        <v>14</v>
      </c>
      <c r="AC281" s="14" t="s">
        <v>87</v>
      </c>
      <c r="AD281" s="30">
        <v>0</v>
      </c>
      <c r="AE281" s="30">
        <v>4</v>
      </c>
      <c r="AF281" s="116">
        <v>100</v>
      </c>
      <c r="AG281" s="30" t="s">
        <v>2154</v>
      </c>
      <c r="AH281" s="30" t="s">
        <v>2444</v>
      </c>
      <c r="AI281" s="30">
        <v>100</v>
      </c>
      <c r="AJ281" s="30"/>
      <c r="AK281" s="30"/>
      <c r="AL281" s="30"/>
      <c r="AM281" s="30"/>
      <c r="AN281" s="30"/>
      <c r="AO281" s="30"/>
      <c r="AP281" s="30"/>
      <c r="AQ281" s="30"/>
      <c r="AR281" s="30"/>
      <c r="AS281" s="30"/>
      <c r="AT281" s="30"/>
      <c r="AU281" s="30"/>
      <c r="AV281" s="30"/>
      <c r="AW281" s="30"/>
      <c r="AX281" s="30"/>
      <c r="AY281" s="30"/>
      <c r="AZ281" s="30"/>
      <c r="BA281" s="24"/>
      <c r="BB281" s="32"/>
      <c r="BC281" s="32"/>
      <c r="BD281" s="32"/>
      <c r="BE281" s="32"/>
      <c r="BF281" s="32"/>
      <c r="BG281" s="32"/>
      <c r="BH281" s="32"/>
      <c r="BI281" s="32"/>
      <c r="BJ281" s="32"/>
      <c r="BK281" s="32"/>
      <c r="BL281" s="32"/>
      <c r="BM281" s="32"/>
    </row>
    <row r="282" spans="1:65" ht="120" customHeight="1" x14ac:dyDescent="0.25">
      <c r="A282" s="13">
        <v>106</v>
      </c>
      <c r="B282" s="14" t="s">
        <v>2143</v>
      </c>
      <c r="C282" s="14"/>
      <c r="D282" s="14" t="s">
        <v>2452</v>
      </c>
      <c r="E282" s="14" t="s">
        <v>2453</v>
      </c>
      <c r="F282" s="14">
        <v>1100</v>
      </c>
      <c r="G282" s="14" t="s">
        <v>2454</v>
      </c>
      <c r="H282" s="14">
        <v>2012</v>
      </c>
      <c r="I282" s="14" t="s">
        <v>2455</v>
      </c>
      <c r="J282" s="15">
        <v>134912</v>
      </c>
      <c r="K282" s="14" t="s">
        <v>87</v>
      </c>
      <c r="L282" s="14" t="s">
        <v>2456</v>
      </c>
      <c r="M282" s="14" t="s">
        <v>2457</v>
      </c>
      <c r="N282" s="14" t="s">
        <v>2458</v>
      </c>
      <c r="O282" s="14" t="s">
        <v>2459</v>
      </c>
      <c r="P282" s="14" t="s">
        <v>2460</v>
      </c>
      <c r="Q282" s="16" t="e">
        <f>#REF!</f>
        <v>#REF!</v>
      </c>
      <c r="R282" s="16">
        <v>0</v>
      </c>
      <c r="S282" s="14">
        <v>8.2899999999999991</v>
      </c>
      <c r="T282" s="14">
        <v>14.1</v>
      </c>
      <c r="U282" s="16">
        <f t="shared" si="17"/>
        <v>22.39</v>
      </c>
      <c r="V282" s="415">
        <v>100</v>
      </c>
      <c r="W282" s="61">
        <v>100</v>
      </c>
      <c r="X282" s="440" t="s">
        <v>2152</v>
      </c>
      <c r="Y282" s="14">
        <v>6</v>
      </c>
      <c r="Z282" s="14">
        <v>1</v>
      </c>
      <c r="AA282" s="14">
        <v>1</v>
      </c>
      <c r="AB282" s="14">
        <v>12</v>
      </c>
      <c r="AC282" s="14" t="s">
        <v>87</v>
      </c>
      <c r="AD282" s="30">
        <v>0</v>
      </c>
      <c r="AE282" s="30">
        <v>4</v>
      </c>
      <c r="AF282" s="116">
        <v>100</v>
      </c>
      <c r="AG282" s="30" t="s">
        <v>2452</v>
      </c>
      <c r="AH282" s="30" t="s">
        <v>2453</v>
      </c>
      <c r="AI282" s="30">
        <v>40</v>
      </c>
      <c r="AJ282" s="30" t="s">
        <v>2461</v>
      </c>
      <c r="AK282" s="30" t="s">
        <v>2462</v>
      </c>
      <c r="AL282" s="30">
        <v>40</v>
      </c>
      <c r="AM282" s="30" t="s">
        <v>2463</v>
      </c>
      <c r="AN282" s="30" t="s">
        <v>2464</v>
      </c>
      <c r="AO282" s="30">
        <v>20</v>
      </c>
      <c r="AP282" s="30"/>
      <c r="AQ282" s="30"/>
      <c r="AR282" s="30"/>
      <c r="AS282" s="30"/>
      <c r="AT282" s="30"/>
      <c r="AU282" s="30"/>
      <c r="AV282" s="30"/>
      <c r="AW282" s="30"/>
      <c r="AX282" s="30"/>
      <c r="AY282" s="30"/>
      <c r="AZ282" s="30"/>
      <c r="BA282" s="24"/>
      <c r="BB282" s="32"/>
      <c r="BC282" s="32"/>
      <c r="BD282" s="32"/>
      <c r="BE282" s="32"/>
      <c r="BF282" s="32"/>
      <c r="BG282" s="32"/>
      <c r="BH282" s="32"/>
      <c r="BI282" s="32"/>
      <c r="BJ282" s="32"/>
      <c r="BK282" s="32"/>
      <c r="BL282" s="32"/>
      <c r="BM282" s="32"/>
    </row>
    <row r="283" spans="1:65" ht="120" customHeight="1" x14ac:dyDescent="0.25">
      <c r="A283" s="13">
        <v>106</v>
      </c>
      <c r="B283" s="14" t="s">
        <v>2143</v>
      </c>
      <c r="C283" s="14"/>
      <c r="D283" s="14" t="s">
        <v>2154</v>
      </c>
      <c r="E283" s="14" t="s">
        <v>2361</v>
      </c>
      <c r="F283" s="14">
        <v>4763</v>
      </c>
      <c r="G283" s="14" t="s">
        <v>2465</v>
      </c>
      <c r="H283" s="14">
        <v>2008</v>
      </c>
      <c r="I283" s="14" t="s">
        <v>2466</v>
      </c>
      <c r="J283" s="15">
        <v>700000</v>
      </c>
      <c r="K283" s="14" t="s">
        <v>109</v>
      </c>
      <c r="L283" s="14" t="s">
        <v>2364</v>
      </c>
      <c r="M283" s="14" t="s">
        <v>2365</v>
      </c>
      <c r="N283" s="14" t="s">
        <v>2467</v>
      </c>
      <c r="O283" s="14" t="s">
        <v>2468</v>
      </c>
      <c r="P283" s="14" t="s">
        <v>2469</v>
      </c>
      <c r="Q283" s="16" t="e">
        <f>#REF!</f>
        <v>#REF!</v>
      </c>
      <c r="R283" s="16">
        <f t="shared" ref="R283" si="18">J283*0.2/2080</f>
        <v>67.307692307692307</v>
      </c>
      <c r="S283" s="14">
        <v>17.88</v>
      </c>
      <c r="T283" s="14">
        <v>12.38</v>
      </c>
      <c r="U283" s="16">
        <f t="shared" si="17"/>
        <v>97.567692307692298</v>
      </c>
      <c r="V283" s="415">
        <v>100</v>
      </c>
      <c r="W283" s="61">
        <v>100</v>
      </c>
      <c r="X283" s="440" t="s">
        <v>2152</v>
      </c>
      <c r="Y283" s="14">
        <v>4</v>
      </c>
      <c r="Z283" s="14">
        <v>2</v>
      </c>
      <c r="AA283" s="14">
        <v>3</v>
      </c>
      <c r="AB283" s="14">
        <v>38</v>
      </c>
      <c r="AC283" s="14" t="s">
        <v>109</v>
      </c>
      <c r="AD283" s="30">
        <v>0</v>
      </c>
      <c r="AE283" s="30">
        <v>5</v>
      </c>
      <c r="AF283" s="116">
        <v>100</v>
      </c>
      <c r="AG283" s="30" t="s">
        <v>2154</v>
      </c>
      <c r="AH283" s="30" t="s">
        <v>2361</v>
      </c>
      <c r="AI283" s="30">
        <v>100</v>
      </c>
      <c r="AJ283" s="30"/>
      <c r="AK283" s="30"/>
      <c r="AL283" s="30"/>
      <c r="AM283" s="30"/>
      <c r="AN283" s="30"/>
      <c r="AO283" s="30"/>
      <c r="AP283" s="30"/>
      <c r="AQ283" s="30"/>
      <c r="AR283" s="30"/>
      <c r="AS283" s="30"/>
      <c r="AT283" s="30"/>
      <c r="AU283" s="30"/>
      <c r="AV283" s="30"/>
      <c r="AW283" s="30"/>
      <c r="AX283" s="30"/>
      <c r="AY283" s="30"/>
      <c r="AZ283" s="30"/>
      <c r="BA283" s="24"/>
      <c r="BB283" s="32"/>
      <c r="BC283" s="32"/>
      <c r="BD283" s="32"/>
      <c r="BE283" s="32"/>
      <c r="BF283" s="32"/>
      <c r="BG283" s="32"/>
      <c r="BH283" s="32"/>
      <c r="BI283" s="32"/>
      <c r="BJ283" s="32"/>
      <c r="BK283" s="32"/>
      <c r="BL283" s="32"/>
      <c r="BM283" s="32"/>
    </row>
    <row r="284" spans="1:65" ht="120" customHeight="1" x14ac:dyDescent="0.25">
      <c r="A284" s="13">
        <v>106</v>
      </c>
      <c r="B284" s="14" t="s">
        <v>2143</v>
      </c>
      <c r="C284" s="14"/>
      <c r="D284" s="14" t="s">
        <v>2154</v>
      </c>
      <c r="E284" s="14" t="s">
        <v>2361</v>
      </c>
      <c r="F284" s="14">
        <v>4763</v>
      </c>
      <c r="G284" s="14" t="s">
        <v>2470</v>
      </c>
      <c r="H284" s="14">
        <v>2005</v>
      </c>
      <c r="I284" s="14" t="s">
        <v>2471</v>
      </c>
      <c r="J284" s="15">
        <v>43805.21</v>
      </c>
      <c r="K284" s="14" t="s">
        <v>149</v>
      </c>
      <c r="L284" s="14" t="s">
        <v>2472</v>
      </c>
      <c r="M284" s="14" t="s">
        <v>2473</v>
      </c>
      <c r="N284" s="14" t="s">
        <v>2474</v>
      </c>
      <c r="O284" s="14" t="s">
        <v>2475</v>
      </c>
      <c r="P284" s="14">
        <v>42669</v>
      </c>
      <c r="Q284" s="16" t="e">
        <f>#REF!</f>
        <v>#REF!</v>
      </c>
      <c r="R284" s="16">
        <v>0</v>
      </c>
      <c r="S284" s="14">
        <v>17.88</v>
      </c>
      <c r="T284" s="14">
        <v>12.38</v>
      </c>
      <c r="U284" s="16">
        <f t="shared" si="17"/>
        <v>30.259999999999998</v>
      </c>
      <c r="V284" s="415">
        <v>100</v>
      </c>
      <c r="W284" s="61">
        <v>100</v>
      </c>
      <c r="X284" s="440" t="s">
        <v>2152</v>
      </c>
      <c r="Y284" s="14">
        <v>6</v>
      </c>
      <c r="Z284" s="14">
        <v>1</v>
      </c>
      <c r="AA284" s="14">
        <v>5</v>
      </c>
      <c r="AB284" s="14">
        <v>14</v>
      </c>
      <c r="AC284" s="14" t="s">
        <v>149</v>
      </c>
      <c r="AD284" s="30">
        <v>0</v>
      </c>
      <c r="AE284" s="30">
        <v>4</v>
      </c>
      <c r="AF284" s="116">
        <v>100</v>
      </c>
      <c r="AG284" s="30" t="s">
        <v>2154</v>
      </c>
      <c r="AH284" s="30" t="s">
        <v>2361</v>
      </c>
      <c r="AI284" s="30">
        <v>50</v>
      </c>
      <c r="AJ284" s="30" t="s">
        <v>2368</v>
      </c>
      <c r="AK284" s="30" t="s">
        <v>2369</v>
      </c>
      <c r="AL284" s="30">
        <v>50</v>
      </c>
      <c r="AM284" s="30"/>
      <c r="AN284" s="30"/>
      <c r="AO284" s="30"/>
      <c r="AP284" s="30"/>
      <c r="AQ284" s="30"/>
      <c r="AR284" s="30"/>
      <c r="AS284" s="30"/>
      <c r="AT284" s="30"/>
      <c r="AU284" s="30"/>
      <c r="AV284" s="30"/>
      <c r="AW284" s="30"/>
      <c r="AX284" s="30"/>
      <c r="AY284" s="30"/>
      <c r="AZ284" s="30"/>
      <c r="BA284" s="24"/>
      <c r="BB284" s="32"/>
      <c r="BC284" s="32"/>
      <c r="BD284" s="32"/>
      <c r="BE284" s="32"/>
      <c r="BF284" s="32"/>
      <c r="BG284" s="32"/>
      <c r="BH284" s="32"/>
      <c r="BI284" s="32"/>
      <c r="BJ284" s="32"/>
      <c r="BK284" s="32"/>
      <c r="BL284" s="32"/>
      <c r="BM284" s="32"/>
    </row>
    <row r="285" spans="1:65" ht="120" customHeight="1" x14ac:dyDescent="0.25">
      <c r="A285" s="13">
        <v>106</v>
      </c>
      <c r="B285" s="14" t="s">
        <v>2143</v>
      </c>
      <c r="C285" s="14"/>
      <c r="D285" s="14" t="s">
        <v>64</v>
      </c>
      <c r="E285" s="14" t="s">
        <v>2144</v>
      </c>
      <c r="F285" s="14">
        <v>18274</v>
      </c>
      <c r="G285" s="14" t="s">
        <v>2476</v>
      </c>
      <c r="H285" s="14">
        <v>2002</v>
      </c>
      <c r="I285" s="14" t="s">
        <v>2477</v>
      </c>
      <c r="J285" s="15">
        <v>74577.23</v>
      </c>
      <c r="K285" s="14" t="s">
        <v>155</v>
      </c>
      <c r="L285" s="14" t="s">
        <v>2303</v>
      </c>
      <c r="M285" s="14" t="s">
        <v>2304</v>
      </c>
      <c r="N285" s="14" t="s">
        <v>2478</v>
      </c>
      <c r="O285" s="14" t="s">
        <v>2479</v>
      </c>
      <c r="P285" s="14">
        <v>38884</v>
      </c>
      <c r="Q285" s="16" t="e">
        <f>#REF!</f>
        <v>#REF!</v>
      </c>
      <c r="R285" s="16">
        <f t="shared" ref="R285:R290" si="19">J285*0.2/2080</f>
        <v>7.1708875000000001</v>
      </c>
      <c r="S285" s="14">
        <v>17.88</v>
      </c>
      <c r="T285" s="14">
        <v>12.38</v>
      </c>
      <c r="U285" s="16">
        <f t="shared" si="17"/>
        <v>37.430887499999997</v>
      </c>
      <c r="V285" s="415">
        <v>100</v>
      </c>
      <c r="W285" s="61">
        <v>100</v>
      </c>
      <c r="X285" s="440" t="s">
        <v>2152</v>
      </c>
      <c r="Y285" s="14">
        <v>1</v>
      </c>
      <c r="Z285" s="14">
        <v>7</v>
      </c>
      <c r="AA285" s="14">
        <v>4</v>
      </c>
      <c r="AB285" s="14">
        <v>4</v>
      </c>
      <c r="AC285" s="14" t="s">
        <v>155</v>
      </c>
      <c r="AD285" s="30">
        <v>0</v>
      </c>
      <c r="AE285" s="30">
        <v>5</v>
      </c>
      <c r="AF285" s="116">
        <v>100</v>
      </c>
      <c r="AG285" s="30" t="s">
        <v>64</v>
      </c>
      <c r="AH285" s="30" t="s">
        <v>2144</v>
      </c>
      <c r="AI285" s="30">
        <v>100</v>
      </c>
      <c r="AJ285" s="30"/>
      <c r="AK285" s="30"/>
      <c r="AL285" s="30"/>
      <c r="AM285" s="30"/>
      <c r="AN285" s="30"/>
      <c r="AO285" s="30"/>
      <c r="AP285" s="30"/>
      <c r="AQ285" s="30"/>
      <c r="AR285" s="30"/>
      <c r="AS285" s="30"/>
      <c r="AT285" s="30"/>
      <c r="AU285" s="30"/>
      <c r="AV285" s="30"/>
      <c r="AW285" s="30"/>
      <c r="AX285" s="30"/>
      <c r="AY285" s="30"/>
      <c r="AZ285" s="30"/>
      <c r="BA285" s="24"/>
      <c r="BB285" s="32"/>
      <c r="BC285" s="32"/>
      <c r="BD285" s="32"/>
      <c r="BE285" s="32"/>
      <c r="BF285" s="32"/>
      <c r="BG285" s="32"/>
      <c r="BH285" s="32"/>
      <c r="BI285" s="32"/>
      <c r="BJ285" s="32"/>
      <c r="BK285" s="32"/>
      <c r="BL285" s="32"/>
      <c r="BM285" s="32"/>
    </row>
    <row r="286" spans="1:65" ht="120" customHeight="1" x14ac:dyDescent="0.25">
      <c r="A286" s="13">
        <v>106</v>
      </c>
      <c r="B286" s="14" t="s">
        <v>2143</v>
      </c>
      <c r="C286" s="14"/>
      <c r="D286" s="14" t="s">
        <v>2307</v>
      </c>
      <c r="E286" s="14" t="s">
        <v>2337</v>
      </c>
      <c r="F286" s="14">
        <v>15703</v>
      </c>
      <c r="G286" s="14" t="s">
        <v>2480</v>
      </c>
      <c r="H286" s="14">
        <v>2007</v>
      </c>
      <c r="I286" s="14" t="s">
        <v>2481</v>
      </c>
      <c r="J286" s="15">
        <v>145260</v>
      </c>
      <c r="K286" s="14" t="s">
        <v>109</v>
      </c>
      <c r="L286" s="14" t="s">
        <v>2416</v>
      </c>
      <c r="M286" s="14" t="s">
        <v>2417</v>
      </c>
      <c r="N286" s="14" t="s">
        <v>2482</v>
      </c>
      <c r="O286" s="14" t="s">
        <v>2483</v>
      </c>
      <c r="P286" s="14" t="s">
        <v>2484</v>
      </c>
      <c r="Q286" s="16" t="e">
        <f>#REF!</f>
        <v>#REF!</v>
      </c>
      <c r="R286" s="16">
        <f t="shared" si="19"/>
        <v>13.967307692307692</v>
      </c>
      <c r="S286" s="14">
        <v>17.88</v>
      </c>
      <c r="T286" s="14">
        <v>12.38</v>
      </c>
      <c r="U286" s="16">
        <f t="shared" si="17"/>
        <v>44.22730769230769</v>
      </c>
      <c r="V286" s="415">
        <v>100</v>
      </c>
      <c r="W286" s="61">
        <v>100</v>
      </c>
      <c r="X286" s="440" t="s">
        <v>2152</v>
      </c>
      <c r="Y286" s="14">
        <v>1</v>
      </c>
      <c r="Z286" s="14">
        <v>1</v>
      </c>
      <c r="AA286" s="14">
        <v>1</v>
      </c>
      <c r="AB286" s="14">
        <v>44</v>
      </c>
      <c r="AC286" s="14" t="s">
        <v>109</v>
      </c>
      <c r="AD286" s="30">
        <v>40</v>
      </c>
      <c r="AE286" s="30">
        <v>5</v>
      </c>
      <c r="AF286" s="116">
        <v>100</v>
      </c>
      <c r="AG286" s="30" t="s">
        <v>2307</v>
      </c>
      <c r="AH286" s="30" t="s">
        <v>2337</v>
      </c>
      <c r="AI286" s="30">
        <v>100</v>
      </c>
      <c r="AJ286" s="30"/>
      <c r="AK286" s="30"/>
      <c r="AL286" s="30"/>
      <c r="AM286" s="30"/>
      <c r="AN286" s="30"/>
      <c r="AO286" s="30"/>
      <c r="AP286" s="30"/>
      <c r="AQ286" s="30"/>
      <c r="AR286" s="30"/>
      <c r="AS286" s="30"/>
      <c r="AT286" s="30"/>
      <c r="AU286" s="30"/>
      <c r="AV286" s="30"/>
      <c r="AW286" s="30"/>
      <c r="AX286" s="30"/>
      <c r="AY286" s="30"/>
      <c r="AZ286" s="30"/>
      <c r="BA286" s="24"/>
      <c r="BB286" s="32"/>
      <c r="BC286" s="32"/>
      <c r="BD286" s="32"/>
      <c r="BE286" s="32"/>
      <c r="BF286" s="32"/>
      <c r="BG286" s="32"/>
      <c r="BH286" s="32"/>
      <c r="BI286" s="32"/>
      <c r="BJ286" s="32"/>
      <c r="BK286" s="32"/>
      <c r="BL286" s="32"/>
      <c r="BM286" s="32"/>
    </row>
    <row r="287" spans="1:65" ht="120" customHeight="1" x14ac:dyDescent="0.25">
      <c r="A287" s="13">
        <v>106</v>
      </c>
      <c r="B287" s="14" t="s">
        <v>2143</v>
      </c>
      <c r="C287" s="14"/>
      <c r="D287" s="14" t="s">
        <v>699</v>
      </c>
      <c r="E287" s="14" t="s">
        <v>2409</v>
      </c>
      <c r="F287" s="14">
        <v>3937</v>
      </c>
      <c r="G287" s="14" t="s">
        <v>2485</v>
      </c>
      <c r="H287" s="14">
        <v>2002</v>
      </c>
      <c r="I287" s="14" t="s">
        <v>2486</v>
      </c>
      <c r="J287" s="15">
        <v>53892.47</v>
      </c>
      <c r="K287" s="14" t="s">
        <v>155</v>
      </c>
      <c r="L287" s="14" t="s">
        <v>2487</v>
      </c>
      <c r="M287" s="14" t="s">
        <v>2404</v>
      </c>
      <c r="N287" s="14" t="s">
        <v>2488</v>
      </c>
      <c r="O287" s="14" t="s">
        <v>2489</v>
      </c>
      <c r="P287" s="14">
        <v>39874</v>
      </c>
      <c r="Q287" s="16" t="e">
        <f>#REF!</f>
        <v>#REF!</v>
      </c>
      <c r="R287" s="16">
        <f t="shared" si="19"/>
        <v>5.1819682692307696</v>
      </c>
      <c r="S287" s="14">
        <v>17.88</v>
      </c>
      <c r="T287" s="14">
        <v>12.38</v>
      </c>
      <c r="U287" s="16">
        <f t="shared" si="17"/>
        <v>35.44196826923077</v>
      </c>
      <c r="V287" s="415">
        <v>100</v>
      </c>
      <c r="W287" s="61">
        <v>100</v>
      </c>
      <c r="X287" s="440" t="s">
        <v>2152</v>
      </c>
      <c r="Y287" s="14">
        <v>1</v>
      </c>
      <c r="Z287" s="14">
        <v>3</v>
      </c>
      <c r="AA287" s="14">
        <v>1</v>
      </c>
      <c r="AB287" s="14">
        <v>44</v>
      </c>
      <c r="AC287" s="14" t="s">
        <v>155</v>
      </c>
      <c r="AD287" s="30">
        <v>0</v>
      </c>
      <c r="AE287" s="30">
        <v>5</v>
      </c>
      <c r="AF287" s="116">
        <v>100</v>
      </c>
      <c r="AG287" s="30" t="s">
        <v>699</v>
      </c>
      <c r="AH287" s="30" t="s">
        <v>2409</v>
      </c>
      <c r="AI287" s="30">
        <v>25</v>
      </c>
      <c r="AJ287" s="30" t="s">
        <v>2408</v>
      </c>
      <c r="AK287" s="30" t="s">
        <v>2409</v>
      </c>
      <c r="AL287" s="30">
        <v>25</v>
      </c>
      <c r="AM287" s="30" t="s">
        <v>2490</v>
      </c>
      <c r="AN287" s="30" t="s">
        <v>2400</v>
      </c>
      <c r="AO287" s="30">
        <v>25</v>
      </c>
      <c r="AP287" s="30" t="s">
        <v>2491</v>
      </c>
      <c r="AQ287" s="30" t="s">
        <v>2492</v>
      </c>
      <c r="AR287" s="30">
        <v>25</v>
      </c>
      <c r="AS287" s="30"/>
      <c r="AT287" s="30"/>
      <c r="AU287" s="30"/>
      <c r="AV287" s="30"/>
      <c r="AW287" s="30"/>
      <c r="AX287" s="30"/>
      <c r="AY287" s="30"/>
      <c r="AZ287" s="30"/>
      <c r="BA287" s="24"/>
      <c r="BB287" s="32"/>
      <c r="BC287" s="32"/>
      <c r="BD287" s="32"/>
      <c r="BE287" s="32"/>
      <c r="BF287" s="32"/>
      <c r="BG287" s="32"/>
      <c r="BH287" s="32"/>
      <c r="BI287" s="32"/>
      <c r="BJ287" s="32"/>
      <c r="BK287" s="32"/>
      <c r="BL287" s="32"/>
      <c r="BM287" s="32"/>
    </row>
    <row r="288" spans="1:65" ht="120" customHeight="1" x14ac:dyDescent="0.25">
      <c r="A288" s="13">
        <v>106</v>
      </c>
      <c r="B288" s="14" t="s">
        <v>2143</v>
      </c>
      <c r="C288" s="14"/>
      <c r="D288" s="14" t="s">
        <v>64</v>
      </c>
      <c r="E288" s="14" t="s">
        <v>2493</v>
      </c>
      <c r="F288" s="14">
        <v>1106</v>
      </c>
      <c r="G288" s="14" t="s">
        <v>2494</v>
      </c>
      <c r="H288" s="14">
        <v>2005</v>
      </c>
      <c r="I288" s="14" t="s">
        <v>2495</v>
      </c>
      <c r="J288" s="15">
        <v>214015.54</v>
      </c>
      <c r="K288" s="14" t="s">
        <v>149</v>
      </c>
      <c r="L288" s="14" t="s">
        <v>2303</v>
      </c>
      <c r="M288" s="14" t="s">
        <v>2304</v>
      </c>
      <c r="N288" s="14" t="s">
        <v>2496</v>
      </c>
      <c r="O288" s="14" t="s">
        <v>2497</v>
      </c>
      <c r="P288" s="14">
        <v>43705</v>
      </c>
      <c r="Q288" s="16" t="e">
        <f>#REF!</f>
        <v>#REF!</v>
      </c>
      <c r="R288" s="16">
        <f t="shared" si="19"/>
        <v>20.578417307692312</v>
      </c>
      <c r="S288" s="14">
        <v>17.88</v>
      </c>
      <c r="T288" s="14">
        <v>12.38</v>
      </c>
      <c r="U288" s="16">
        <f t="shared" si="17"/>
        <v>50.838417307692318</v>
      </c>
      <c r="V288" s="415">
        <v>100</v>
      </c>
      <c r="W288" s="61">
        <v>100</v>
      </c>
      <c r="X288" s="440" t="s">
        <v>2152</v>
      </c>
      <c r="Y288" s="14">
        <v>3</v>
      </c>
      <c r="Z288" s="14">
        <v>1</v>
      </c>
      <c r="AA288" s="14">
        <v>5</v>
      </c>
      <c r="AB288" s="14">
        <v>44</v>
      </c>
      <c r="AC288" s="14" t="s">
        <v>149</v>
      </c>
      <c r="AD288" s="30">
        <v>0</v>
      </c>
      <c r="AE288" s="30">
        <v>5</v>
      </c>
      <c r="AF288" s="116">
        <v>100</v>
      </c>
      <c r="AG288" s="30" t="s">
        <v>64</v>
      </c>
      <c r="AH288" s="30" t="s">
        <v>2493</v>
      </c>
      <c r="AI288" s="30">
        <v>100</v>
      </c>
      <c r="AJ288" s="30"/>
      <c r="AK288" s="30" t="s">
        <v>1302</v>
      </c>
      <c r="AL288" s="30"/>
      <c r="AM288" s="30"/>
      <c r="AN288" s="30"/>
      <c r="AO288" s="30"/>
      <c r="AP288" s="30"/>
      <c r="AQ288" s="30"/>
      <c r="AR288" s="30"/>
      <c r="AS288" s="30"/>
      <c r="AT288" s="30"/>
      <c r="AU288" s="30"/>
      <c r="AV288" s="30"/>
      <c r="AW288" s="30"/>
      <c r="AX288" s="30"/>
      <c r="AY288" s="30"/>
      <c r="AZ288" s="30"/>
      <c r="BA288" s="24"/>
      <c r="BB288" s="32"/>
      <c r="BC288" s="32"/>
      <c r="BD288" s="32"/>
      <c r="BE288" s="32"/>
      <c r="BF288" s="32"/>
      <c r="BG288" s="32"/>
      <c r="BH288" s="32"/>
      <c r="BI288" s="32"/>
      <c r="BJ288" s="32"/>
      <c r="BK288" s="32"/>
      <c r="BL288" s="32"/>
      <c r="BM288" s="32"/>
    </row>
    <row r="289" spans="1:65" ht="120" customHeight="1" x14ac:dyDescent="0.25">
      <c r="A289" s="13">
        <v>106</v>
      </c>
      <c r="B289" s="14" t="s">
        <v>2143</v>
      </c>
      <c r="C289" s="14"/>
      <c r="D289" s="14" t="s">
        <v>2498</v>
      </c>
      <c r="E289" s="14" t="s">
        <v>2499</v>
      </c>
      <c r="F289" s="14">
        <v>3323</v>
      </c>
      <c r="G289" s="14" t="s">
        <v>2500</v>
      </c>
      <c r="H289" s="14">
        <v>2010</v>
      </c>
      <c r="I289" s="14" t="s">
        <v>2501</v>
      </c>
      <c r="J289" s="15">
        <v>91925</v>
      </c>
      <c r="K289" s="14" t="s">
        <v>87</v>
      </c>
      <c r="L289" s="14" t="s">
        <v>2502</v>
      </c>
      <c r="M289" s="14" t="s">
        <v>2503</v>
      </c>
      <c r="N289" s="14" t="s">
        <v>2504</v>
      </c>
      <c r="O289" s="14" t="s">
        <v>2505</v>
      </c>
      <c r="P289" s="14" t="s">
        <v>2506</v>
      </c>
      <c r="Q289" s="16" t="e">
        <f>#REF!</f>
        <v>#REF!</v>
      </c>
      <c r="R289" s="16">
        <f t="shared" si="19"/>
        <v>8.8389423076923084</v>
      </c>
      <c r="S289" s="14">
        <v>17.88</v>
      </c>
      <c r="T289" s="14">
        <v>12.38</v>
      </c>
      <c r="U289" s="16">
        <f t="shared" si="17"/>
        <v>39.098942307692312</v>
      </c>
      <c r="V289" s="415">
        <v>100</v>
      </c>
      <c r="W289" s="61">
        <v>100</v>
      </c>
      <c r="X289" s="440" t="s">
        <v>2152</v>
      </c>
      <c r="Y289" s="14">
        <v>6</v>
      </c>
      <c r="Z289" s="14">
        <v>1</v>
      </c>
      <c r="AA289" s="14">
        <v>5</v>
      </c>
      <c r="AB289" s="14">
        <v>59</v>
      </c>
      <c r="AC289" s="14" t="s">
        <v>87</v>
      </c>
      <c r="AD289" s="30">
        <v>0</v>
      </c>
      <c r="AE289" s="30">
        <v>5</v>
      </c>
      <c r="AF289" s="116">
        <v>100</v>
      </c>
      <c r="AG289" s="30" t="s">
        <v>2498</v>
      </c>
      <c r="AH289" s="30" t="s">
        <v>2499</v>
      </c>
      <c r="AI289" s="30">
        <v>100</v>
      </c>
      <c r="AJ289" s="30"/>
      <c r="AK289" s="30"/>
      <c r="AL289" s="30"/>
      <c r="AM289" s="30"/>
      <c r="AN289" s="30"/>
      <c r="AO289" s="30"/>
      <c r="AP289" s="30"/>
      <c r="AQ289" s="30"/>
      <c r="AR289" s="30"/>
      <c r="AS289" s="30"/>
      <c r="AT289" s="30"/>
      <c r="AU289" s="30"/>
      <c r="AV289" s="30"/>
      <c r="AW289" s="30"/>
      <c r="AX289" s="30"/>
      <c r="AY289" s="30"/>
      <c r="AZ289" s="30"/>
      <c r="BA289" s="24"/>
      <c r="BB289" s="32"/>
      <c r="BC289" s="32"/>
      <c r="BD289" s="32"/>
      <c r="BE289" s="32"/>
      <c r="BF289" s="32"/>
      <c r="BG289" s="32"/>
      <c r="BH289" s="32"/>
      <c r="BI289" s="32"/>
      <c r="BJ289" s="32"/>
      <c r="BK289" s="32"/>
      <c r="BL289" s="32"/>
      <c r="BM289" s="32"/>
    </row>
    <row r="290" spans="1:65" ht="120" customHeight="1" x14ac:dyDescent="0.25">
      <c r="A290" s="13">
        <v>106</v>
      </c>
      <c r="B290" s="14" t="s">
        <v>2143</v>
      </c>
      <c r="C290" s="14"/>
      <c r="D290" s="14" t="s">
        <v>216</v>
      </c>
      <c r="E290" s="14" t="s">
        <v>2388</v>
      </c>
      <c r="F290" s="14">
        <v>412</v>
      </c>
      <c r="G290" s="14" t="s">
        <v>2507</v>
      </c>
      <c r="H290" s="14">
        <v>2010</v>
      </c>
      <c r="I290" s="14" t="s">
        <v>2508</v>
      </c>
      <c r="J290" s="15">
        <v>209563.86</v>
      </c>
      <c r="K290" s="14" t="s">
        <v>87</v>
      </c>
      <c r="L290" s="14" t="s">
        <v>2509</v>
      </c>
      <c r="M290" s="14" t="s">
        <v>2510</v>
      </c>
      <c r="N290" s="14" t="s">
        <v>2511</v>
      </c>
      <c r="O290" s="14" t="s">
        <v>2512</v>
      </c>
      <c r="P290" s="14" t="s">
        <v>2513</v>
      </c>
      <c r="Q290" s="16" t="e">
        <f>#REF!</f>
        <v>#REF!</v>
      </c>
      <c r="R290" s="16">
        <f t="shared" si="19"/>
        <v>20.150371153846152</v>
      </c>
      <c r="S290" s="14">
        <v>17.88</v>
      </c>
      <c r="T290" s="14">
        <v>12.38</v>
      </c>
      <c r="U290" s="16">
        <f t="shared" si="17"/>
        <v>50.41037115384615</v>
      </c>
      <c r="V290" s="415">
        <v>100</v>
      </c>
      <c r="W290" s="61">
        <v>100</v>
      </c>
      <c r="X290" s="440" t="s">
        <v>2152</v>
      </c>
      <c r="Y290" s="14">
        <v>4</v>
      </c>
      <c r="Z290" s="14">
        <v>7</v>
      </c>
      <c r="AA290" s="14">
        <v>5</v>
      </c>
      <c r="AB290" s="14">
        <v>66</v>
      </c>
      <c r="AC290" s="14" t="s">
        <v>87</v>
      </c>
      <c r="AD290" s="30">
        <v>0</v>
      </c>
      <c r="AE290" s="30">
        <v>5</v>
      </c>
      <c r="AF290" s="116">
        <v>100</v>
      </c>
      <c r="AG290" s="30" t="s">
        <v>216</v>
      </c>
      <c r="AH290" s="30" t="s">
        <v>2388</v>
      </c>
      <c r="AI290" s="30">
        <v>100</v>
      </c>
      <c r="AJ290" s="30"/>
      <c r="AK290" s="30"/>
      <c r="AL290" s="30"/>
      <c r="AM290" s="30"/>
      <c r="AN290" s="30"/>
      <c r="AO290" s="30"/>
      <c r="AP290" s="30"/>
      <c r="AQ290" s="30"/>
      <c r="AR290" s="30"/>
      <c r="AS290" s="30"/>
      <c r="AT290" s="30"/>
      <c r="AU290" s="30"/>
      <c r="AV290" s="30"/>
      <c r="AW290" s="30"/>
      <c r="AX290" s="30"/>
      <c r="AY290" s="30"/>
      <c r="AZ290" s="30"/>
      <c r="BA290" s="24"/>
      <c r="BB290" s="32"/>
      <c r="BC290" s="32"/>
      <c r="BD290" s="32"/>
      <c r="BE290" s="32"/>
      <c r="BF290" s="32"/>
      <c r="BG290" s="32"/>
      <c r="BH290" s="32"/>
      <c r="BI290" s="32"/>
      <c r="BJ290" s="32"/>
      <c r="BK290" s="32"/>
      <c r="BL290" s="32"/>
      <c r="BM290" s="32"/>
    </row>
    <row r="291" spans="1:65" ht="120" customHeight="1" x14ac:dyDescent="0.25">
      <c r="A291" s="13">
        <v>106</v>
      </c>
      <c r="B291" s="14" t="s">
        <v>2143</v>
      </c>
      <c r="C291" s="14"/>
      <c r="D291" s="14" t="s">
        <v>2498</v>
      </c>
      <c r="E291" s="14" t="s">
        <v>2514</v>
      </c>
      <c r="F291" s="14">
        <v>8949</v>
      </c>
      <c r="G291" s="14" t="s">
        <v>2515</v>
      </c>
      <c r="H291" s="14">
        <v>2008</v>
      </c>
      <c r="I291" s="14" t="s">
        <v>2516</v>
      </c>
      <c r="J291" s="15">
        <v>148000</v>
      </c>
      <c r="K291" s="14" t="s">
        <v>109</v>
      </c>
      <c r="L291" s="14" t="s">
        <v>2517</v>
      </c>
      <c r="M291" s="14" t="s">
        <v>2518</v>
      </c>
      <c r="N291" s="14" t="s">
        <v>2519</v>
      </c>
      <c r="O291" s="14" t="s">
        <v>2520</v>
      </c>
      <c r="P291" s="14" t="s">
        <v>2521</v>
      </c>
      <c r="Q291" s="16" t="e">
        <f>#REF!</f>
        <v>#REF!</v>
      </c>
      <c r="R291" s="16">
        <f>J291*0.25/2080</f>
        <v>17.78846153846154</v>
      </c>
      <c r="S291" s="14">
        <v>17.88</v>
      </c>
      <c r="T291" s="14">
        <v>12.38</v>
      </c>
      <c r="U291" s="16">
        <f t="shared" si="17"/>
        <v>48.048461538461545</v>
      </c>
      <c r="V291" s="415">
        <v>100</v>
      </c>
      <c r="W291" s="61">
        <v>100</v>
      </c>
      <c r="X291" s="440" t="s">
        <v>2152</v>
      </c>
      <c r="Y291" s="14">
        <v>6</v>
      </c>
      <c r="Z291" s="14">
        <v>1</v>
      </c>
      <c r="AA291" s="14">
        <v>5</v>
      </c>
      <c r="AB291" s="14">
        <v>25</v>
      </c>
      <c r="AC291" s="14" t="s">
        <v>109</v>
      </c>
      <c r="AD291" s="30">
        <v>0</v>
      </c>
      <c r="AE291" s="30">
        <v>4</v>
      </c>
      <c r="AF291" s="116">
        <v>100</v>
      </c>
      <c r="AG291" s="30" t="s">
        <v>2498</v>
      </c>
      <c r="AH291" s="30" t="s">
        <v>2514</v>
      </c>
      <c r="AI291" s="30">
        <v>25</v>
      </c>
      <c r="AJ291" s="30" t="s">
        <v>2522</v>
      </c>
      <c r="AK291" s="30" t="s">
        <v>1302</v>
      </c>
      <c r="AL291" s="30">
        <v>25</v>
      </c>
      <c r="AM291" s="30" t="s">
        <v>2523</v>
      </c>
      <c r="AN291" s="30" t="s">
        <v>1302</v>
      </c>
      <c r="AO291" s="30">
        <v>25</v>
      </c>
      <c r="AP291" s="30" t="s">
        <v>2524</v>
      </c>
      <c r="AQ291" s="30" t="s">
        <v>1302</v>
      </c>
      <c r="AR291" s="30">
        <v>25</v>
      </c>
      <c r="AS291" s="30"/>
      <c r="AT291" s="30"/>
      <c r="AU291" s="30"/>
      <c r="AV291" s="30"/>
      <c r="AW291" s="30"/>
      <c r="AX291" s="30"/>
      <c r="AY291" s="30"/>
      <c r="AZ291" s="30"/>
      <c r="BA291" s="24"/>
      <c r="BB291" s="32"/>
      <c r="BC291" s="32"/>
      <c r="BD291" s="32"/>
      <c r="BE291" s="32"/>
      <c r="BF291" s="32"/>
      <c r="BG291" s="32"/>
      <c r="BH291" s="32"/>
      <c r="BI291" s="32"/>
      <c r="BJ291" s="32"/>
      <c r="BK291" s="32"/>
      <c r="BL291" s="32"/>
      <c r="BM291" s="32"/>
    </row>
    <row r="292" spans="1:65" ht="120" customHeight="1" x14ac:dyDescent="0.25">
      <c r="A292" s="13">
        <v>106</v>
      </c>
      <c r="B292" s="14" t="s">
        <v>2143</v>
      </c>
      <c r="C292" s="14"/>
      <c r="D292" s="14" t="s">
        <v>2234</v>
      </c>
      <c r="E292" s="14" t="s">
        <v>2235</v>
      </c>
      <c r="F292" s="14">
        <v>3332</v>
      </c>
      <c r="G292" s="14" t="s">
        <v>2525</v>
      </c>
      <c r="H292" s="14">
        <v>2004</v>
      </c>
      <c r="I292" s="14" t="s">
        <v>2526</v>
      </c>
      <c r="J292" s="15">
        <v>92262.75</v>
      </c>
      <c r="K292" s="14" t="s">
        <v>155</v>
      </c>
      <c r="L292" s="14" t="s">
        <v>2527</v>
      </c>
      <c r="M292" s="14" t="s">
        <v>2528</v>
      </c>
      <c r="N292" s="14" t="s">
        <v>2529</v>
      </c>
      <c r="O292" s="14" t="s">
        <v>2530</v>
      </c>
      <c r="P292" s="14">
        <v>36658</v>
      </c>
      <c r="Q292" s="16" t="e">
        <f>#REF!</f>
        <v>#REF!</v>
      </c>
      <c r="R292" s="16">
        <f t="shared" ref="R292:R299" si="20">J292*0.2/2080</f>
        <v>8.8714182692307695</v>
      </c>
      <c r="S292" s="14">
        <v>17.88</v>
      </c>
      <c r="T292" s="14">
        <v>12.38</v>
      </c>
      <c r="U292" s="16">
        <f t="shared" si="17"/>
        <v>39.131418269230771</v>
      </c>
      <c r="V292" s="415">
        <v>100</v>
      </c>
      <c r="W292" s="61">
        <v>100</v>
      </c>
      <c r="X292" s="440" t="s">
        <v>2152</v>
      </c>
      <c r="Y292" s="14">
        <v>4</v>
      </c>
      <c r="Z292" s="14">
        <v>3</v>
      </c>
      <c r="AA292" s="14">
        <v>2</v>
      </c>
      <c r="AB292" s="14">
        <v>46</v>
      </c>
      <c r="AC292" s="14" t="s">
        <v>155</v>
      </c>
      <c r="AD292" s="30">
        <v>0</v>
      </c>
      <c r="AE292" s="30">
        <v>5</v>
      </c>
      <c r="AF292" s="116">
        <v>100</v>
      </c>
      <c r="AG292" s="30" t="s">
        <v>2234</v>
      </c>
      <c r="AH292" s="30" t="s">
        <v>2235</v>
      </c>
      <c r="AI292" s="30">
        <v>100</v>
      </c>
      <c r="AJ292" s="30"/>
      <c r="AK292" s="30"/>
      <c r="AL292" s="30"/>
      <c r="AM292" s="30"/>
      <c r="AN292" s="30"/>
      <c r="AO292" s="30"/>
      <c r="AP292" s="30"/>
      <c r="AQ292" s="30"/>
      <c r="AR292" s="30"/>
      <c r="AS292" s="30"/>
      <c r="AT292" s="30"/>
      <c r="AU292" s="30"/>
      <c r="AV292" s="30"/>
      <c r="AW292" s="30"/>
      <c r="AX292" s="30"/>
      <c r="AY292" s="30"/>
      <c r="AZ292" s="30"/>
      <c r="BA292" s="24"/>
      <c r="BB292" s="32"/>
      <c r="BC292" s="32"/>
      <c r="BD292" s="32"/>
      <c r="BE292" s="32"/>
      <c r="BF292" s="32"/>
      <c r="BG292" s="32"/>
      <c r="BH292" s="32"/>
      <c r="BI292" s="32"/>
      <c r="BJ292" s="32"/>
      <c r="BK292" s="32"/>
      <c r="BL292" s="32"/>
      <c r="BM292" s="32"/>
    </row>
    <row r="293" spans="1:65" ht="120" customHeight="1" x14ac:dyDescent="0.25">
      <c r="A293" s="13">
        <v>106</v>
      </c>
      <c r="B293" s="14" t="s">
        <v>2143</v>
      </c>
      <c r="C293" s="14"/>
      <c r="D293" s="14" t="s">
        <v>2223</v>
      </c>
      <c r="E293" s="14" t="s">
        <v>2531</v>
      </c>
      <c r="F293" s="14">
        <v>12315</v>
      </c>
      <c r="G293" s="14" t="s">
        <v>2532</v>
      </c>
      <c r="H293" s="14">
        <v>2010</v>
      </c>
      <c r="I293" s="14" t="s">
        <v>2533</v>
      </c>
      <c r="J293" s="15">
        <v>149885.1</v>
      </c>
      <c r="K293" s="14" t="s">
        <v>87</v>
      </c>
      <c r="L293" s="14" t="s">
        <v>2534</v>
      </c>
      <c r="M293" s="14" t="s">
        <v>2535</v>
      </c>
      <c r="N293" s="14" t="s">
        <v>2536</v>
      </c>
      <c r="O293" s="14" t="s">
        <v>2537</v>
      </c>
      <c r="P293" s="14" t="s">
        <v>2538</v>
      </c>
      <c r="Q293" s="16" t="e">
        <f>#REF!</f>
        <v>#REF!</v>
      </c>
      <c r="R293" s="16">
        <f t="shared" si="20"/>
        <v>14.412028846153849</v>
      </c>
      <c r="S293" s="14">
        <v>17.88</v>
      </c>
      <c r="T293" s="14">
        <v>12.38</v>
      </c>
      <c r="U293" s="16">
        <f t="shared" si="17"/>
        <v>44.67202884615385</v>
      </c>
      <c r="V293" s="415">
        <v>100</v>
      </c>
      <c r="W293" s="61">
        <v>100</v>
      </c>
      <c r="X293" s="440" t="s">
        <v>2152</v>
      </c>
      <c r="Y293" s="14">
        <v>3</v>
      </c>
      <c r="Z293" s="14">
        <v>2</v>
      </c>
      <c r="AA293" s="14">
        <v>3</v>
      </c>
      <c r="AB293" s="14">
        <v>4</v>
      </c>
      <c r="AC293" s="14" t="s">
        <v>87</v>
      </c>
      <c r="AD293" s="30">
        <v>0</v>
      </c>
      <c r="AE293" s="30">
        <v>5</v>
      </c>
      <c r="AF293" s="116">
        <v>100</v>
      </c>
      <c r="AG293" s="30" t="s">
        <v>2223</v>
      </c>
      <c r="AH293" s="30" t="s">
        <v>2531</v>
      </c>
      <c r="AI293" s="30">
        <v>100</v>
      </c>
      <c r="AJ293" s="30"/>
      <c r="AK293" s="30"/>
      <c r="AL293" s="30"/>
      <c r="AM293" s="30"/>
      <c r="AN293" s="30"/>
      <c r="AO293" s="30"/>
      <c r="AP293" s="30"/>
      <c r="AQ293" s="30"/>
      <c r="AR293" s="30"/>
      <c r="AS293" s="30"/>
      <c r="AT293" s="30"/>
      <c r="AU293" s="30"/>
      <c r="AV293" s="30"/>
      <c r="AW293" s="30"/>
      <c r="AX293" s="30"/>
      <c r="AY293" s="30"/>
      <c r="AZ293" s="30"/>
      <c r="BA293" s="24"/>
      <c r="BB293" s="32"/>
      <c r="BC293" s="32"/>
      <c r="BD293" s="32"/>
      <c r="BE293" s="32"/>
      <c r="BF293" s="32"/>
      <c r="BG293" s="32"/>
      <c r="BH293" s="32"/>
      <c r="BI293" s="32"/>
      <c r="BJ293" s="32"/>
      <c r="BK293" s="32"/>
      <c r="BL293" s="32"/>
      <c r="BM293" s="32"/>
    </row>
    <row r="294" spans="1:65" ht="120" customHeight="1" x14ac:dyDescent="0.25">
      <c r="A294" s="13">
        <v>106</v>
      </c>
      <c r="B294" s="14" t="s">
        <v>2143</v>
      </c>
      <c r="C294" s="14"/>
      <c r="D294" s="14" t="s">
        <v>2307</v>
      </c>
      <c r="E294" s="14" t="s">
        <v>2308</v>
      </c>
      <c r="F294" s="14">
        <v>9090</v>
      </c>
      <c r="G294" s="14" t="s">
        <v>2539</v>
      </c>
      <c r="H294" s="14">
        <v>2007</v>
      </c>
      <c r="I294" s="14" t="s">
        <v>2540</v>
      </c>
      <c r="J294" s="15">
        <v>52406</v>
      </c>
      <c r="K294" s="14" t="s">
        <v>109</v>
      </c>
      <c r="L294" s="14" t="s">
        <v>2381</v>
      </c>
      <c r="M294" s="14" t="s">
        <v>2541</v>
      </c>
      <c r="N294" s="14" t="s">
        <v>2542</v>
      </c>
      <c r="O294" s="14" t="s">
        <v>2543</v>
      </c>
      <c r="P294" s="14" t="s">
        <v>2544</v>
      </c>
      <c r="Q294" s="16" t="e">
        <f>#REF!</f>
        <v>#REF!</v>
      </c>
      <c r="R294" s="16">
        <f t="shared" si="20"/>
        <v>5.0390384615384622</v>
      </c>
      <c r="S294" s="14">
        <v>17.88</v>
      </c>
      <c r="T294" s="14">
        <v>12.38</v>
      </c>
      <c r="U294" s="16">
        <f t="shared" si="17"/>
        <v>35.299038461538466</v>
      </c>
      <c r="V294" s="415">
        <v>100</v>
      </c>
      <c r="W294" s="61">
        <v>100</v>
      </c>
      <c r="X294" s="440" t="s">
        <v>2152</v>
      </c>
      <c r="Y294" s="14">
        <v>1</v>
      </c>
      <c r="Z294" s="14">
        <v>6</v>
      </c>
      <c r="AA294" s="14">
        <v>2</v>
      </c>
      <c r="AB294" s="14">
        <v>44</v>
      </c>
      <c r="AC294" s="14" t="s">
        <v>109</v>
      </c>
      <c r="AD294" s="30">
        <v>0</v>
      </c>
      <c r="AE294" s="30">
        <v>5</v>
      </c>
      <c r="AF294" s="116">
        <v>100</v>
      </c>
      <c r="AG294" s="30" t="s">
        <v>2307</v>
      </c>
      <c r="AH294" s="30" t="s">
        <v>2308</v>
      </c>
      <c r="AI294" s="30">
        <v>20</v>
      </c>
      <c r="AJ294" s="30" t="s">
        <v>2316</v>
      </c>
      <c r="AK294" s="30" t="s">
        <v>2317</v>
      </c>
      <c r="AL294" s="30">
        <v>20</v>
      </c>
      <c r="AM294" s="30" t="s">
        <v>2318</v>
      </c>
      <c r="AN294" s="30" t="s">
        <v>2319</v>
      </c>
      <c r="AO294" s="30">
        <v>20</v>
      </c>
      <c r="AP294" s="30" t="s">
        <v>2320</v>
      </c>
      <c r="AQ294" s="30" t="s">
        <v>2308</v>
      </c>
      <c r="AR294" s="30">
        <v>20</v>
      </c>
      <c r="AS294" s="30" t="s">
        <v>2545</v>
      </c>
      <c r="AT294" s="30" t="s">
        <v>2546</v>
      </c>
      <c r="AU294" s="30">
        <v>20</v>
      </c>
      <c r="AV294" s="30"/>
      <c r="AW294" s="30"/>
      <c r="AX294" s="30"/>
      <c r="AY294" s="30"/>
      <c r="AZ294" s="30"/>
      <c r="BA294" s="24"/>
      <c r="BB294" s="32"/>
      <c r="BC294" s="32"/>
      <c r="BD294" s="32"/>
      <c r="BE294" s="32"/>
      <c r="BF294" s="32"/>
      <c r="BG294" s="32"/>
      <c r="BH294" s="32"/>
      <c r="BI294" s="32"/>
      <c r="BJ294" s="32"/>
      <c r="BK294" s="32"/>
      <c r="BL294" s="32"/>
      <c r="BM294" s="32"/>
    </row>
    <row r="295" spans="1:65" ht="120" customHeight="1" x14ac:dyDescent="0.25">
      <c r="A295" s="13">
        <v>106</v>
      </c>
      <c r="B295" s="14" t="s">
        <v>2143</v>
      </c>
      <c r="C295" s="14"/>
      <c r="D295" s="14" t="s">
        <v>701</v>
      </c>
      <c r="E295" s="14" t="s">
        <v>2547</v>
      </c>
      <c r="F295" s="14">
        <v>8012</v>
      </c>
      <c r="G295" s="14" t="s">
        <v>2548</v>
      </c>
      <c r="H295" s="14">
        <v>2002</v>
      </c>
      <c r="I295" s="14" t="s">
        <v>2549</v>
      </c>
      <c r="J295" s="15">
        <v>134161.38</v>
      </c>
      <c r="K295" s="14" t="s">
        <v>155</v>
      </c>
      <c r="L295" s="14" t="s">
        <v>2550</v>
      </c>
      <c r="M295" s="14" t="s">
        <v>2551</v>
      </c>
      <c r="N295" s="14" t="s">
        <v>2552</v>
      </c>
      <c r="O295" s="14" t="s">
        <v>2553</v>
      </c>
      <c r="P295" s="14">
        <v>38402</v>
      </c>
      <c r="Q295" s="16" t="e">
        <f>#REF!</f>
        <v>#REF!</v>
      </c>
      <c r="R295" s="16">
        <f t="shared" si="20"/>
        <v>12.900132692307693</v>
      </c>
      <c r="S295" s="14">
        <v>17.88</v>
      </c>
      <c r="T295" s="14">
        <v>12.38</v>
      </c>
      <c r="U295" s="16">
        <f t="shared" si="17"/>
        <v>43.160132692307691</v>
      </c>
      <c r="V295" s="415">
        <v>100</v>
      </c>
      <c r="W295" s="61">
        <v>100</v>
      </c>
      <c r="X295" s="440" t="s">
        <v>2152</v>
      </c>
      <c r="Y295" s="14">
        <v>3</v>
      </c>
      <c r="Z295" s="14">
        <v>8</v>
      </c>
      <c r="AA295" s="14">
        <v>1</v>
      </c>
      <c r="AB295" s="14">
        <v>4</v>
      </c>
      <c r="AC295" s="14" t="s">
        <v>155</v>
      </c>
      <c r="AD295" s="30">
        <v>0</v>
      </c>
      <c r="AE295" s="30">
        <v>5</v>
      </c>
      <c r="AF295" s="116">
        <v>100</v>
      </c>
      <c r="AG295" s="30" t="s">
        <v>701</v>
      </c>
      <c r="AH295" s="30" t="s">
        <v>2547</v>
      </c>
      <c r="AI295" s="30">
        <v>25</v>
      </c>
      <c r="AJ295" s="30" t="s">
        <v>2554</v>
      </c>
      <c r="AK295" s="30" t="s">
        <v>2555</v>
      </c>
      <c r="AL295" s="30">
        <v>25</v>
      </c>
      <c r="AM295" s="30" t="s">
        <v>2556</v>
      </c>
      <c r="AN295" s="30" t="s">
        <v>2547</v>
      </c>
      <c r="AO295" s="30">
        <v>25</v>
      </c>
      <c r="AP295" s="30" t="s">
        <v>2557</v>
      </c>
      <c r="AQ295" s="30" t="s">
        <v>1188</v>
      </c>
      <c r="AR295" s="30">
        <v>25</v>
      </c>
      <c r="AS295" s="30"/>
      <c r="AT295" s="30"/>
      <c r="AU295" s="30"/>
      <c r="AV295" s="30"/>
      <c r="AW295" s="30"/>
      <c r="AX295" s="30"/>
      <c r="AY295" s="30"/>
      <c r="AZ295" s="30"/>
      <c r="BA295" s="24"/>
      <c r="BB295" s="32"/>
      <c r="BC295" s="32"/>
      <c r="BD295" s="32"/>
      <c r="BE295" s="32"/>
      <c r="BF295" s="32"/>
      <c r="BG295" s="32"/>
      <c r="BH295" s="32"/>
      <c r="BI295" s="32"/>
      <c r="BJ295" s="32"/>
      <c r="BK295" s="32"/>
      <c r="BL295" s="32"/>
      <c r="BM295" s="32"/>
    </row>
    <row r="296" spans="1:65" ht="120" customHeight="1" x14ac:dyDescent="0.25">
      <c r="A296" s="13">
        <v>106</v>
      </c>
      <c r="B296" s="14" t="s">
        <v>2143</v>
      </c>
      <c r="C296" s="14"/>
      <c r="D296" s="14" t="s">
        <v>225</v>
      </c>
      <c r="E296" s="14" t="s">
        <v>2428</v>
      </c>
      <c r="F296" s="14">
        <v>7561</v>
      </c>
      <c r="G296" s="14" t="s">
        <v>2558</v>
      </c>
      <c r="H296" s="14">
        <v>2002</v>
      </c>
      <c r="I296" s="14" t="s">
        <v>2559</v>
      </c>
      <c r="J296" s="15">
        <v>39944.910000000003</v>
      </c>
      <c r="K296" s="14" t="s">
        <v>155</v>
      </c>
      <c r="L296" s="14" t="s">
        <v>2560</v>
      </c>
      <c r="M296" s="14" t="s">
        <v>2561</v>
      </c>
      <c r="N296" s="14" t="s">
        <v>2562</v>
      </c>
      <c r="O296" s="14"/>
      <c r="P296" s="14">
        <v>39167</v>
      </c>
      <c r="Q296" s="16" t="e">
        <f>#REF!</f>
        <v>#REF!</v>
      </c>
      <c r="R296" s="16">
        <f t="shared" si="20"/>
        <v>3.8408567307692314</v>
      </c>
      <c r="S296" s="14">
        <v>17.88</v>
      </c>
      <c r="T296" s="14">
        <v>12.38</v>
      </c>
      <c r="U296" s="16">
        <f t="shared" si="17"/>
        <v>34.10085673076923</v>
      </c>
      <c r="V296" s="415">
        <v>100</v>
      </c>
      <c r="W296" s="61">
        <v>100</v>
      </c>
      <c r="X296" s="440" t="s">
        <v>2152</v>
      </c>
      <c r="Y296" s="14">
        <v>2</v>
      </c>
      <c r="Z296" s="14">
        <v>2</v>
      </c>
      <c r="AA296" s="14">
        <v>2</v>
      </c>
      <c r="AB296" s="14">
        <v>4</v>
      </c>
      <c r="AC296" s="14" t="s">
        <v>155</v>
      </c>
      <c r="AD296" s="30">
        <v>0</v>
      </c>
      <c r="AE296" s="30">
        <v>5</v>
      </c>
      <c r="AF296" s="116">
        <v>100</v>
      </c>
      <c r="AG296" s="30" t="s">
        <v>225</v>
      </c>
      <c r="AH296" s="30" t="s">
        <v>2428</v>
      </c>
      <c r="AI296" s="30">
        <v>25</v>
      </c>
      <c r="AJ296" s="30" t="s">
        <v>2433</v>
      </c>
      <c r="AK296" s="30" t="s">
        <v>2434</v>
      </c>
      <c r="AL296" s="30">
        <v>25</v>
      </c>
      <c r="AM296" s="30" t="s">
        <v>2563</v>
      </c>
      <c r="AN296" s="30" t="s">
        <v>2428</v>
      </c>
      <c r="AO296" s="30">
        <v>25</v>
      </c>
      <c r="AP296" s="30" t="s">
        <v>2564</v>
      </c>
      <c r="AQ296" s="30" t="s">
        <v>2329</v>
      </c>
      <c r="AR296" s="30">
        <v>25</v>
      </c>
      <c r="AS296" s="30"/>
      <c r="AT296" s="30"/>
      <c r="AU296" s="30"/>
      <c r="AV296" s="30"/>
      <c r="AW296" s="30"/>
      <c r="AX296" s="30"/>
      <c r="AY296" s="30"/>
      <c r="AZ296" s="30"/>
      <c r="BA296" s="24"/>
      <c r="BB296" s="32"/>
      <c r="BC296" s="32"/>
      <c r="BD296" s="32"/>
      <c r="BE296" s="32"/>
      <c r="BF296" s="32"/>
      <c r="BG296" s="32"/>
      <c r="BH296" s="32"/>
      <c r="BI296" s="32"/>
      <c r="BJ296" s="32"/>
      <c r="BK296" s="32"/>
      <c r="BL296" s="32"/>
      <c r="BM296" s="32"/>
    </row>
    <row r="297" spans="1:65" ht="120" customHeight="1" x14ac:dyDescent="0.25">
      <c r="A297" s="13">
        <v>106</v>
      </c>
      <c r="B297" s="14" t="s">
        <v>2143</v>
      </c>
      <c r="C297" s="14"/>
      <c r="D297" s="14" t="s">
        <v>225</v>
      </c>
      <c r="E297" s="14" t="s">
        <v>2428</v>
      </c>
      <c r="F297" s="14">
        <v>7561</v>
      </c>
      <c r="G297" s="14" t="s">
        <v>2565</v>
      </c>
      <c r="H297" s="14">
        <v>2003</v>
      </c>
      <c r="I297" s="14" t="s">
        <v>2566</v>
      </c>
      <c r="J297" s="15">
        <v>49824.93</v>
      </c>
      <c r="K297" s="14" t="s">
        <v>155</v>
      </c>
      <c r="L297" s="14" t="s">
        <v>2567</v>
      </c>
      <c r="M297" s="14" t="s">
        <v>2568</v>
      </c>
      <c r="N297" s="14" t="s">
        <v>2569</v>
      </c>
      <c r="O297" s="14" t="s">
        <v>2570</v>
      </c>
      <c r="P297" s="14">
        <v>37061</v>
      </c>
      <c r="Q297" s="16" t="e">
        <f>#REF!</f>
        <v>#REF!</v>
      </c>
      <c r="R297" s="16">
        <f t="shared" si="20"/>
        <v>4.7908586538461542</v>
      </c>
      <c r="S297" s="14">
        <v>17.88</v>
      </c>
      <c r="T297" s="14">
        <v>12.38</v>
      </c>
      <c r="U297" s="16">
        <f t="shared" si="17"/>
        <v>35.050858653846156</v>
      </c>
      <c r="V297" s="415">
        <v>100</v>
      </c>
      <c r="W297" s="61">
        <v>100</v>
      </c>
      <c r="X297" s="440" t="s">
        <v>2152</v>
      </c>
      <c r="Y297" s="14">
        <v>2</v>
      </c>
      <c r="Z297" s="14">
        <v>5</v>
      </c>
      <c r="AA297" s="14">
        <v>4</v>
      </c>
      <c r="AB297" s="14">
        <v>11</v>
      </c>
      <c r="AC297" s="14" t="s">
        <v>155</v>
      </c>
      <c r="AD297" s="30">
        <v>0</v>
      </c>
      <c r="AE297" s="30">
        <v>5</v>
      </c>
      <c r="AF297" s="116">
        <v>100</v>
      </c>
      <c r="AG297" s="30" t="s">
        <v>225</v>
      </c>
      <c r="AH297" s="30" t="s">
        <v>2428</v>
      </c>
      <c r="AI297" s="30">
        <v>25</v>
      </c>
      <c r="AJ297" s="30" t="s">
        <v>2433</v>
      </c>
      <c r="AK297" s="30" t="s">
        <v>2434</v>
      </c>
      <c r="AL297" s="30">
        <v>25</v>
      </c>
      <c r="AM297" s="30" t="s">
        <v>2563</v>
      </c>
      <c r="AN297" s="30" t="s">
        <v>2428</v>
      </c>
      <c r="AO297" s="30">
        <v>25</v>
      </c>
      <c r="AP297" s="30" t="s">
        <v>216</v>
      </c>
      <c r="AQ297" s="30" t="s">
        <v>2388</v>
      </c>
      <c r="AR297" s="30">
        <v>25</v>
      </c>
      <c r="AS297" s="30"/>
      <c r="AT297" s="30"/>
      <c r="AU297" s="30"/>
      <c r="AV297" s="30"/>
      <c r="AW297" s="30"/>
      <c r="AX297" s="30"/>
      <c r="AY297" s="30"/>
      <c r="AZ297" s="30"/>
      <c r="BA297" s="24"/>
      <c r="BB297" s="32"/>
      <c r="BC297" s="32"/>
      <c r="BD297" s="32"/>
      <c r="BE297" s="32"/>
      <c r="BF297" s="32"/>
      <c r="BG297" s="32"/>
      <c r="BH297" s="32"/>
      <c r="BI297" s="32"/>
      <c r="BJ297" s="32"/>
      <c r="BK297" s="32"/>
      <c r="BL297" s="32"/>
      <c r="BM297" s="32"/>
    </row>
    <row r="298" spans="1:65" ht="120" customHeight="1" x14ac:dyDescent="0.25">
      <c r="A298" s="13">
        <v>106</v>
      </c>
      <c r="B298" s="14" t="s">
        <v>2143</v>
      </c>
      <c r="C298" s="14"/>
      <c r="D298" s="14" t="s">
        <v>2185</v>
      </c>
      <c r="E298" s="14" t="s">
        <v>2186</v>
      </c>
      <c r="F298" s="14">
        <v>2830</v>
      </c>
      <c r="G298" s="14" t="s">
        <v>2571</v>
      </c>
      <c r="H298" s="14">
        <v>2004</v>
      </c>
      <c r="I298" s="14" t="s">
        <v>2572</v>
      </c>
      <c r="J298" s="15">
        <v>55467.4</v>
      </c>
      <c r="K298" s="14" t="s">
        <v>149</v>
      </c>
      <c r="L298" s="14" t="s">
        <v>2190</v>
      </c>
      <c r="M298" s="14" t="s">
        <v>2191</v>
      </c>
      <c r="N298" s="14" t="s">
        <v>2573</v>
      </c>
      <c r="O298" s="14" t="s">
        <v>2574</v>
      </c>
      <c r="P298" s="14">
        <v>41202</v>
      </c>
      <c r="Q298" s="16" t="e">
        <f>#REF!</f>
        <v>#REF!</v>
      </c>
      <c r="R298" s="16">
        <f t="shared" si="20"/>
        <v>5.3334038461538471</v>
      </c>
      <c r="S298" s="14">
        <v>17.88</v>
      </c>
      <c r="T298" s="14">
        <v>12.38</v>
      </c>
      <c r="U298" s="16">
        <f t="shared" si="17"/>
        <v>35.593403846153848</v>
      </c>
      <c r="V298" s="415">
        <v>100</v>
      </c>
      <c r="W298" s="61">
        <v>100</v>
      </c>
      <c r="X298" s="440" t="s">
        <v>2152</v>
      </c>
      <c r="Y298" s="14">
        <v>6</v>
      </c>
      <c r="Z298" s="14">
        <v>1</v>
      </c>
      <c r="AA298" s="14">
        <v>5</v>
      </c>
      <c r="AB298" s="14">
        <v>1</v>
      </c>
      <c r="AC298" s="14" t="s">
        <v>149</v>
      </c>
      <c r="AD298" s="30">
        <v>0</v>
      </c>
      <c r="AE298" s="30">
        <v>5</v>
      </c>
      <c r="AF298" s="116">
        <v>100</v>
      </c>
      <c r="AG298" s="30" t="s">
        <v>2185</v>
      </c>
      <c r="AH298" s="30" t="s">
        <v>2186</v>
      </c>
      <c r="AI298" s="30">
        <v>25</v>
      </c>
      <c r="AJ298" s="30" t="s">
        <v>2575</v>
      </c>
      <c r="AK298" s="30" t="s">
        <v>2576</v>
      </c>
      <c r="AL298" s="30">
        <v>25</v>
      </c>
      <c r="AM298" s="30" t="s">
        <v>2577</v>
      </c>
      <c r="AN298" s="30" t="s">
        <v>2578</v>
      </c>
      <c r="AO298" s="30">
        <v>25</v>
      </c>
      <c r="AP298" s="30" t="s">
        <v>2579</v>
      </c>
      <c r="AQ298" s="30" t="s">
        <v>2186</v>
      </c>
      <c r="AR298" s="30">
        <v>25</v>
      </c>
      <c r="AS298" s="30"/>
      <c r="AT298" s="30"/>
      <c r="AU298" s="30"/>
      <c r="AV298" s="30"/>
      <c r="AW298" s="30"/>
      <c r="AX298" s="30"/>
      <c r="AY298" s="30"/>
      <c r="AZ298" s="30"/>
      <c r="BA298" s="24"/>
      <c r="BB298" s="32"/>
      <c r="BC298" s="32"/>
      <c r="BD298" s="32"/>
      <c r="BE298" s="32"/>
      <c r="BF298" s="32"/>
      <c r="BG298" s="32"/>
      <c r="BH298" s="32"/>
      <c r="BI298" s="32"/>
      <c r="BJ298" s="32"/>
      <c r="BK298" s="32"/>
      <c r="BL298" s="32"/>
      <c r="BM298" s="32"/>
    </row>
    <row r="299" spans="1:65" ht="120" customHeight="1" x14ac:dyDescent="0.25">
      <c r="A299" s="13">
        <v>106</v>
      </c>
      <c r="B299" s="14" t="s">
        <v>2143</v>
      </c>
      <c r="C299" s="14"/>
      <c r="D299" s="14" t="s">
        <v>2185</v>
      </c>
      <c r="E299" s="14" t="s">
        <v>2186</v>
      </c>
      <c r="F299" s="14">
        <v>2830</v>
      </c>
      <c r="G299" s="14" t="s">
        <v>2580</v>
      </c>
      <c r="H299" s="14">
        <v>2002</v>
      </c>
      <c r="I299" s="14" t="s">
        <v>2581</v>
      </c>
      <c r="J299" s="15">
        <v>45971.96</v>
      </c>
      <c r="K299" s="14" t="s">
        <v>155</v>
      </c>
      <c r="L299" s="14" t="s">
        <v>2190</v>
      </c>
      <c r="M299" s="14" t="s">
        <v>2191</v>
      </c>
      <c r="N299" s="14" t="s">
        <v>2582</v>
      </c>
      <c r="O299" s="14" t="s">
        <v>2583</v>
      </c>
      <c r="P299" s="14" t="s">
        <v>2584</v>
      </c>
      <c r="Q299" s="16" t="e">
        <f>#REF!</f>
        <v>#REF!</v>
      </c>
      <c r="R299" s="16">
        <f t="shared" si="20"/>
        <v>4.4203807692307695</v>
      </c>
      <c r="S299" s="14">
        <v>17.88</v>
      </c>
      <c r="T299" s="14">
        <v>12.38</v>
      </c>
      <c r="U299" s="16">
        <f t="shared" si="17"/>
        <v>34.680380769230773</v>
      </c>
      <c r="V299" s="415">
        <v>100</v>
      </c>
      <c r="W299" s="61">
        <v>100</v>
      </c>
      <c r="X299" s="440" t="s">
        <v>2152</v>
      </c>
      <c r="Y299" s="14">
        <v>6</v>
      </c>
      <c r="Z299" s="17">
        <v>4</v>
      </c>
      <c r="AA299" s="18"/>
      <c r="AB299" s="14">
        <v>46</v>
      </c>
      <c r="AC299" s="14" t="s">
        <v>155</v>
      </c>
      <c r="AD299" s="30">
        <v>0</v>
      </c>
      <c r="AE299" s="30">
        <v>5</v>
      </c>
      <c r="AF299" s="116">
        <v>100</v>
      </c>
      <c r="AG299" s="30" t="s">
        <v>2185</v>
      </c>
      <c r="AH299" s="30" t="s">
        <v>2186</v>
      </c>
      <c r="AI299" s="30">
        <v>33</v>
      </c>
      <c r="AJ299" s="30" t="s">
        <v>2185</v>
      </c>
      <c r="AK299" s="30" t="s">
        <v>2578</v>
      </c>
      <c r="AL299" s="30">
        <v>33</v>
      </c>
      <c r="AM299" s="30" t="s">
        <v>2585</v>
      </c>
      <c r="AN299" s="30" t="s">
        <v>2186</v>
      </c>
      <c r="AO299" s="30">
        <v>33</v>
      </c>
      <c r="AP299" s="30"/>
      <c r="AQ299" s="30"/>
      <c r="AR299" s="30"/>
      <c r="AS299" s="30"/>
      <c r="AT299" s="30"/>
      <c r="AU299" s="30"/>
      <c r="AV299" s="30"/>
      <c r="AW299" s="30"/>
      <c r="AX299" s="30"/>
      <c r="AY299" s="30"/>
      <c r="AZ299" s="30"/>
      <c r="BA299" s="24"/>
      <c r="BB299" s="32"/>
      <c r="BC299" s="32"/>
      <c r="BD299" s="32"/>
      <c r="BE299" s="32"/>
      <c r="BF299" s="32"/>
      <c r="BG299" s="32"/>
      <c r="BH299" s="32"/>
      <c r="BI299" s="32"/>
      <c r="BJ299" s="32"/>
      <c r="BK299" s="32"/>
      <c r="BL299" s="32"/>
      <c r="BM299" s="32"/>
    </row>
    <row r="300" spans="1:65" ht="120" customHeight="1" x14ac:dyDescent="0.25">
      <c r="A300" s="13">
        <v>106</v>
      </c>
      <c r="B300" s="14" t="s">
        <v>2143</v>
      </c>
      <c r="C300" s="14"/>
      <c r="D300" s="14" t="s">
        <v>2586</v>
      </c>
      <c r="E300" s="14" t="s">
        <v>2587</v>
      </c>
      <c r="F300" s="14">
        <v>8501</v>
      </c>
      <c r="G300" s="14" t="s">
        <v>2588</v>
      </c>
      <c r="H300" s="14">
        <v>2011</v>
      </c>
      <c r="I300" s="14" t="s">
        <v>2589</v>
      </c>
      <c r="J300" s="15">
        <v>120704.79</v>
      </c>
      <c r="K300" s="14" t="s">
        <v>87</v>
      </c>
      <c r="L300" s="14" t="s">
        <v>2590</v>
      </c>
      <c r="M300" s="14" t="s">
        <v>2591</v>
      </c>
      <c r="N300" s="14" t="s">
        <v>2592</v>
      </c>
      <c r="O300" s="14" t="s">
        <v>2593</v>
      </c>
      <c r="P300" s="14" t="s">
        <v>2594</v>
      </c>
      <c r="Q300" s="16" t="e">
        <f>#REF!</f>
        <v>#REF!</v>
      </c>
      <c r="R300" s="16">
        <f t="shared" ref="R300:R305" si="21">J300*0.25/2080</f>
        <v>14.507787259615384</v>
      </c>
      <c r="S300" s="14">
        <v>5.99</v>
      </c>
      <c r="T300" s="14">
        <v>14.1</v>
      </c>
      <c r="U300" s="16">
        <f t="shared" si="17"/>
        <v>34.597787259615387</v>
      </c>
      <c r="V300" s="415">
        <v>100</v>
      </c>
      <c r="W300" s="61">
        <v>100</v>
      </c>
      <c r="X300" s="440" t="s">
        <v>2152</v>
      </c>
      <c r="Y300" s="14">
        <v>6</v>
      </c>
      <c r="Z300" s="14">
        <v>1</v>
      </c>
      <c r="AA300" s="14">
        <v>5</v>
      </c>
      <c r="AB300" s="14">
        <v>14</v>
      </c>
      <c r="AC300" s="14" t="s">
        <v>87</v>
      </c>
      <c r="AD300" s="30">
        <v>0</v>
      </c>
      <c r="AE300" s="30">
        <v>4</v>
      </c>
      <c r="AF300" s="116">
        <v>100</v>
      </c>
      <c r="AG300" s="30" t="s">
        <v>2586</v>
      </c>
      <c r="AH300" s="30" t="s">
        <v>2587</v>
      </c>
      <c r="AI300" s="30">
        <v>25</v>
      </c>
      <c r="AJ300" s="30" t="s">
        <v>2595</v>
      </c>
      <c r="AK300" s="30" t="s">
        <v>2596</v>
      </c>
      <c r="AL300" s="30">
        <v>25</v>
      </c>
      <c r="AM300" s="30" t="s">
        <v>2597</v>
      </c>
      <c r="AN300" s="30" t="s">
        <v>2598</v>
      </c>
      <c r="AO300" s="30">
        <v>25</v>
      </c>
      <c r="AP300" s="30" t="s">
        <v>2599</v>
      </c>
      <c r="AQ300" s="30" t="s">
        <v>2600</v>
      </c>
      <c r="AR300" s="30">
        <v>25</v>
      </c>
      <c r="AS300" s="30"/>
      <c r="AT300" s="30"/>
      <c r="AU300" s="30"/>
      <c r="AV300" s="30"/>
      <c r="AW300" s="30"/>
      <c r="AX300" s="30"/>
      <c r="AY300" s="30"/>
      <c r="AZ300" s="30"/>
      <c r="BA300" s="24"/>
      <c r="BB300" s="32"/>
      <c r="BC300" s="32"/>
      <c r="BD300" s="32"/>
      <c r="BE300" s="32"/>
      <c r="BF300" s="32"/>
      <c r="BG300" s="32"/>
      <c r="BH300" s="32"/>
      <c r="BI300" s="32"/>
      <c r="BJ300" s="32"/>
      <c r="BK300" s="32"/>
      <c r="BL300" s="32"/>
      <c r="BM300" s="32"/>
    </row>
    <row r="301" spans="1:65" ht="120" customHeight="1" x14ac:dyDescent="0.25">
      <c r="A301" s="13">
        <v>106</v>
      </c>
      <c r="B301" s="14" t="s">
        <v>2143</v>
      </c>
      <c r="C301" s="14"/>
      <c r="D301" s="14" t="s">
        <v>2586</v>
      </c>
      <c r="E301" s="14" t="s">
        <v>2601</v>
      </c>
      <c r="F301" s="14">
        <v>2275</v>
      </c>
      <c r="G301" s="14" t="s">
        <v>2602</v>
      </c>
      <c r="H301" s="14">
        <v>2003</v>
      </c>
      <c r="I301" s="14" t="s">
        <v>2603</v>
      </c>
      <c r="J301" s="15">
        <v>89787.63</v>
      </c>
      <c r="K301" s="14" t="s">
        <v>155</v>
      </c>
      <c r="L301" s="14" t="s">
        <v>2604</v>
      </c>
      <c r="M301" s="14" t="s">
        <v>2605</v>
      </c>
      <c r="N301" s="14" t="s">
        <v>2606</v>
      </c>
      <c r="O301" s="14" t="s">
        <v>2607</v>
      </c>
      <c r="P301" s="14">
        <v>38457</v>
      </c>
      <c r="Q301" s="16" t="e">
        <f>#REF!</f>
        <v>#REF!</v>
      </c>
      <c r="R301" s="16">
        <f t="shared" si="21"/>
        <v>10.791782451923078</v>
      </c>
      <c r="S301" s="14">
        <v>17.88</v>
      </c>
      <c r="T301" s="14">
        <v>12.38</v>
      </c>
      <c r="U301" s="16">
        <f t="shared" si="17"/>
        <v>41.051782451923081</v>
      </c>
      <c r="V301" s="415">
        <v>100</v>
      </c>
      <c r="W301" s="61">
        <v>100</v>
      </c>
      <c r="X301" s="440" t="s">
        <v>2152</v>
      </c>
      <c r="Y301" s="14">
        <v>6</v>
      </c>
      <c r="Z301" s="14">
        <v>1</v>
      </c>
      <c r="AA301" s="14">
        <v>3</v>
      </c>
      <c r="AB301" s="14">
        <v>14</v>
      </c>
      <c r="AC301" s="14" t="s">
        <v>155</v>
      </c>
      <c r="AD301" s="30">
        <v>0</v>
      </c>
      <c r="AE301" s="30">
        <v>4</v>
      </c>
      <c r="AF301" s="116">
        <v>100</v>
      </c>
      <c r="AG301" s="30" t="s">
        <v>2586</v>
      </c>
      <c r="AH301" s="30" t="s">
        <v>2601</v>
      </c>
      <c r="AI301" s="30">
        <v>25</v>
      </c>
      <c r="AJ301" s="30" t="s">
        <v>2608</v>
      </c>
      <c r="AK301" s="30" t="s">
        <v>2587</v>
      </c>
      <c r="AL301" s="30">
        <v>25</v>
      </c>
      <c r="AM301" s="30" t="s">
        <v>2609</v>
      </c>
      <c r="AN301" s="30" t="s">
        <v>2610</v>
      </c>
      <c r="AO301" s="30">
        <v>25</v>
      </c>
      <c r="AP301" s="30" t="s">
        <v>2611</v>
      </c>
      <c r="AQ301" s="30" t="s">
        <v>2587</v>
      </c>
      <c r="AR301" s="30">
        <v>25</v>
      </c>
      <c r="AS301" s="30"/>
      <c r="AT301" s="30"/>
      <c r="AU301" s="30"/>
      <c r="AV301" s="30"/>
      <c r="AW301" s="30"/>
      <c r="AX301" s="30"/>
      <c r="AY301" s="30"/>
      <c r="AZ301" s="30"/>
      <c r="BA301" s="24"/>
      <c r="BB301" s="32"/>
      <c r="BC301" s="32"/>
      <c r="BD301" s="32"/>
      <c r="BE301" s="32"/>
      <c r="BF301" s="32"/>
      <c r="BG301" s="32"/>
      <c r="BH301" s="32"/>
      <c r="BI301" s="32"/>
      <c r="BJ301" s="32"/>
      <c r="BK301" s="32"/>
      <c r="BL301" s="32"/>
      <c r="BM301" s="32"/>
    </row>
    <row r="302" spans="1:65" ht="120" customHeight="1" x14ac:dyDescent="0.25">
      <c r="A302" s="13">
        <v>106</v>
      </c>
      <c r="B302" s="14" t="s">
        <v>2143</v>
      </c>
      <c r="C302" s="14"/>
      <c r="D302" s="14" t="s">
        <v>2586</v>
      </c>
      <c r="E302" s="14" t="s">
        <v>2587</v>
      </c>
      <c r="F302" s="14">
        <v>8501</v>
      </c>
      <c r="G302" s="14" t="s">
        <v>2612</v>
      </c>
      <c r="H302" s="14">
        <v>2004</v>
      </c>
      <c r="I302" s="14" t="s">
        <v>2613</v>
      </c>
      <c r="J302" s="15">
        <v>103792.37</v>
      </c>
      <c r="K302" s="14" t="s">
        <v>149</v>
      </c>
      <c r="L302" s="14" t="s">
        <v>2604</v>
      </c>
      <c r="M302" s="14" t="s">
        <v>2605</v>
      </c>
      <c r="N302" s="14" t="s">
        <v>2614</v>
      </c>
      <c r="O302" s="14" t="s">
        <v>2615</v>
      </c>
      <c r="P302" s="14">
        <v>35911</v>
      </c>
      <c r="Q302" s="16" t="e">
        <f>#REF!</f>
        <v>#REF!</v>
      </c>
      <c r="R302" s="16">
        <f t="shared" si="21"/>
        <v>12.475044471153845</v>
      </c>
      <c r="S302" s="14">
        <v>17.88</v>
      </c>
      <c r="T302" s="14">
        <v>12.38</v>
      </c>
      <c r="U302" s="16">
        <f t="shared" si="17"/>
        <v>42.735044471153849</v>
      </c>
      <c r="V302" s="415">
        <v>100</v>
      </c>
      <c r="W302" s="61">
        <v>100</v>
      </c>
      <c r="X302" s="440" t="s">
        <v>2152</v>
      </c>
      <c r="Y302" s="14">
        <v>6</v>
      </c>
      <c r="Z302" s="14">
        <v>1</v>
      </c>
      <c r="AA302" s="14">
        <v>4</v>
      </c>
      <c r="AB302" s="14">
        <v>14</v>
      </c>
      <c r="AC302" s="14" t="s">
        <v>149</v>
      </c>
      <c r="AD302" s="30">
        <v>0</v>
      </c>
      <c r="AE302" s="30">
        <v>4</v>
      </c>
      <c r="AF302" s="116">
        <v>100</v>
      </c>
      <c r="AG302" s="30" t="s">
        <v>2586</v>
      </c>
      <c r="AH302" s="30" t="s">
        <v>2587</v>
      </c>
      <c r="AI302" s="30">
        <v>25</v>
      </c>
      <c r="AJ302" s="30" t="s">
        <v>2616</v>
      </c>
      <c r="AK302" s="30" t="s">
        <v>2587</v>
      </c>
      <c r="AL302" s="30">
        <v>25</v>
      </c>
      <c r="AM302" s="30" t="s">
        <v>2617</v>
      </c>
      <c r="AN302" s="30" t="s">
        <v>2587</v>
      </c>
      <c r="AO302" s="30">
        <v>25</v>
      </c>
      <c r="AP302" s="30" t="s">
        <v>2618</v>
      </c>
      <c r="AQ302" s="30" t="s">
        <v>2587</v>
      </c>
      <c r="AR302" s="30">
        <v>25</v>
      </c>
      <c r="AS302" s="30"/>
      <c r="AT302" s="30"/>
      <c r="AU302" s="30"/>
      <c r="AV302" s="30"/>
      <c r="AW302" s="30"/>
      <c r="AX302" s="30"/>
      <c r="AY302" s="30"/>
      <c r="AZ302" s="30"/>
      <c r="BA302" s="24"/>
      <c r="BB302" s="32"/>
      <c r="BC302" s="32"/>
      <c r="BD302" s="32"/>
      <c r="BE302" s="32"/>
      <c r="BF302" s="32"/>
      <c r="BG302" s="32"/>
      <c r="BH302" s="32"/>
      <c r="BI302" s="32"/>
      <c r="BJ302" s="32"/>
      <c r="BK302" s="32"/>
      <c r="BL302" s="32"/>
      <c r="BM302" s="32"/>
    </row>
    <row r="303" spans="1:65" ht="120" customHeight="1" x14ac:dyDescent="0.25">
      <c r="A303" s="13">
        <v>106</v>
      </c>
      <c r="B303" s="14" t="s">
        <v>2143</v>
      </c>
      <c r="C303" s="14"/>
      <c r="D303" s="14" t="s">
        <v>2498</v>
      </c>
      <c r="E303" s="14" t="s">
        <v>2514</v>
      </c>
      <c r="F303" s="14">
        <v>8949</v>
      </c>
      <c r="G303" s="14" t="s">
        <v>2619</v>
      </c>
      <c r="H303" s="14">
        <v>2004</v>
      </c>
      <c r="I303" s="14" t="s">
        <v>2620</v>
      </c>
      <c r="J303" s="15">
        <v>118827.27</v>
      </c>
      <c r="K303" s="14" t="s">
        <v>149</v>
      </c>
      <c r="L303" s="14" t="s">
        <v>2621</v>
      </c>
      <c r="M303" s="14" t="s">
        <v>2622</v>
      </c>
      <c r="N303" s="14" t="s">
        <v>2623</v>
      </c>
      <c r="O303" s="14" t="s">
        <v>2624</v>
      </c>
      <c r="P303" s="14">
        <v>40973</v>
      </c>
      <c r="Q303" s="16" t="e">
        <f>#REF!</f>
        <v>#REF!</v>
      </c>
      <c r="R303" s="16">
        <f t="shared" si="21"/>
        <v>14.282123798076924</v>
      </c>
      <c r="S303" s="16">
        <v>17.88</v>
      </c>
      <c r="T303" s="16">
        <v>12.38</v>
      </c>
      <c r="U303" s="16">
        <f t="shared" si="17"/>
        <v>44.542123798076922</v>
      </c>
      <c r="V303" s="415">
        <v>100</v>
      </c>
      <c r="W303" s="61">
        <v>100</v>
      </c>
      <c r="X303" s="440" t="s">
        <v>2152</v>
      </c>
      <c r="Y303" s="14">
        <v>6</v>
      </c>
      <c r="Z303" s="14">
        <v>1</v>
      </c>
      <c r="AA303" s="14">
        <v>5</v>
      </c>
      <c r="AB303" s="14">
        <v>63</v>
      </c>
      <c r="AC303" s="14" t="s">
        <v>149</v>
      </c>
      <c r="AD303" s="30">
        <v>0</v>
      </c>
      <c r="AE303" s="30">
        <v>4</v>
      </c>
      <c r="AF303" s="116">
        <v>100</v>
      </c>
      <c r="AG303" s="30" t="s">
        <v>2498</v>
      </c>
      <c r="AH303" s="30" t="s">
        <v>2514</v>
      </c>
      <c r="AI303" s="30">
        <v>25</v>
      </c>
      <c r="AJ303" s="30" t="s">
        <v>2625</v>
      </c>
      <c r="AK303" s="30" t="s">
        <v>2626</v>
      </c>
      <c r="AL303" s="30">
        <v>25</v>
      </c>
      <c r="AM303" s="30" t="s">
        <v>2627</v>
      </c>
      <c r="AN303" s="30" t="s">
        <v>1302</v>
      </c>
      <c r="AO303" s="30">
        <v>25</v>
      </c>
      <c r="AP303" s="30" t="s">
        <v>2628</v>
      </c>
      <c r="AQ303" s="30" t="s">
        <v>1302</v>
      </c>
      <c r="AR303" s="30">
        <v>25</v>
      </c>
      <c r="AS303" s="30"/>
      <c r="AT303" s="30"/>
      <c r="AU303" s="30"/>
      <c r="AV303" s="30"/>
      <c r="AW303" s="30"/>
      <c r="AX303" s="30"/>
      <c r="AY303" s="30"/>
      <c r="AZ303" s="30"/>
      <c r="BA303" s="24"/>
      <c r="BB303" s="32"/>
      <c r="BC303" s="32"/>
      <c r="BD303" s="32"/>
      <c r="BE303" s="32"/>
      <c r="BF303" s="32"/>
      <c r="BG303" s="32"/>
      <c r="BH303" s="32"/>
      <c r="BI303" s="32"/>
      <c r="BJ303" s="32"/>
      <c r="BK303" s="32"/>
      <c r="BL303" s="32"/>
      <c r="BM303" s="32"/>
    </row>
    <row r="304" spans="1:65" ht="120" customHeight="1" x14ac:dyDescent="0.25">
      <c r="A304" s="13">
        <v>106</v>
      </c>
      <c r="B304" s="14" t="s">
        <v>2143</v>
      </c>
      <c r="C304" s="14"/>
      <c r="D304" s="14" t="s">
        <v>2629</v>
      </c>
      <c r="E304" s="14" t="s">
        <v>2630</v>
      </c>
      <c r="F304" s="14">
        <v>19910</v>
      </c>
      <c r="G304" s="14" t="s">
        <v>2631</v>
      </c>
      <c r="H304" s="14">
        <v>2007</v>
      </c>
      <c r="I304" s="14" t="s">
        <v>2632</v>
      </c>
      <c r="J304" s="15">
        <v>100000</v>
      </c>
      <c r="K304" s="14" t="s">
        <v>109</v>
      </c>
      <c r="L304" s="14" t="s">
        <v>2633</v>
      </c>
      <c r="M304" s="14" t="s">
        <v>2634</v>
      </c>
      <c r="N304" s="14" t="s">
        <v>2635</v>
      </c>
      <c r="O304" s="14" t="s">
        <v>2636</v>
      </c>
      <c r="P304" s="14" t="s">
        <v>2637</v>
      </c>
      <c r="Q304" s="16" t="e">
        <f>#REF!</f>
        <v>#REF!</v>
      </c>
      <c r="R304" s="16">
        <f t="shared" si="21"/>
        <v>12.01923076923077</v>
      </c>
      <c r="S304" s="14">
        <v>17.88</v>
      </c>
      <c r="T304" s="14">
        <v>12.38</v>
      </c>
      <c r="U304" s="16">
        <f t="shared" si="17"/>
        <v>42.279230769230772</v>
      </c>
      <c r="V304" s="415">
        <v>100</v>
      </c>
      <c r="W304" s="61">
        <v>100</v>
      </c>
      <c r="X304" s="440" t="s">
        <v>2152</v>
      </c>
      <c r="Y304" s="14">
        <v>6</v>
      </c>
      <c r="Z304" s="14">
        <v>1</v>
      </c>
      <c r="AA304" s="14">
        <v>4</v>
      </c>
      <c r="AB304" s="14">
        <v>14</v>
      </c>
      <c r="AC304" s="14" t="s">
        <v>109</v>
      </c>
      <c r="AD304" s="30">
        <v>0</v>
      </c>
      <c r="AE304" s="30">
        <v>4</v>
      </c>
      <c r="AF304" s="116">
        <v>100</v>
      </c>
      <c r="AG304" s="30" t="s">
        <v>2629</v>
      </c>
      <c r="AH304" s="30" t="s">
        <v>2630</v>
      </c>
      <c r="AI304" s="30">
        <v>25</v>
      </c>
      <c r="AJ304" s="30" t="s">
        <v>2638</v>
      </c>
      <c r="AK304" s="30" t="s">
        <v>1302</v>
      </c>
      <c r="AL304" s="30">
        <v>25</v>
      </c>
      <c r="AM304" s="30" t="s">
        <v>2639</v>
      </c>
      <c r="AN304" s="30" t="s">
        <v>1302</v>
      </c>
      <c r="AO304" s="30">
        <v>25</v>
      </c>
      <c r="AP304" s="30" t="s">
        <v>2640</v>
      </c>
      <c r="AQ304" s="30" t="s">
        <v>2630</v>
      </c>
      <c r="AR304" s="30">
        <v>25</v>
      </c>
      <c r="AS304" s="30"/>
      <c r="AT304" s="30"/>
      <c r="AU304" s="30"/>
      <c r="AV304" s="30"/>
      <c r="AW304" s="30"/>
      <c r="AX304" s="30"/>
      <c r="AY304" s="30"/>
      <c r="AZ304" s="30"/>
      <c r="BA304" s="24"/>
      <c r="BB304" s="32"/>
      <c r="BC304" s="32"/>
      <c r="BD304" s="32"/>
      <c r="BE304" s="32"/>
      <c r="BF304" s="32"/>
      <c r="BG304" s="32"/>
      <c r="BH304" s="32"/>
      <c r="BI304" s="32"/>
      <c r="BJ304" s="32"/>
      <c r="BK304" s="32"/>
      <c r="BL304" s="32"/>
      <c r="BM304" s="32"/>
    </row>
    <row r="305" spans="1:65" ht="120" customHeight="1" x14ac:dyDescent="0.25">
      <c r="A305" s="13">
        <v>106</v>
      </c>
      <c r="B305" s="14" t="s">
        <v>2143</v>
      </c>
      <c r="C305" s="14"/>
      <c r="D305" s="14" t="s">
        <v>2629</v>
      </c>
      <c r="E305" s="14" t="s">
        <v>2641</v>
      </c>
      <c r="F305" s="14">
        <v>12057</v>
      </c>
      <c r="G305" s="14" t="s">
        <v>2631</v>
      </c>
      <c r="H305" s="14">
        <v>2010</v>
      </c>
      <c r="I305" s="14" t="s">
        <v>2642</v>
      </c>
      <c r="J305" s="15">
        <v>179400</v>
      </c>
      <c r="K305" s="14" t="s">
        <v>87</v>
      </c>
      <c r="L305" s="14" t="s">
        <v>2643</v>
      </c>
      <c r="M305" s="14" t="s">
        <v>2644</v>
      </c>
      <c r="N305" s="14" t="s">
        <v>2645</v>
      </c>
      <c r="O305" s="14" t="s">
        <v>2646</v>
      </c>
      <c r="P305" s="14" t="s">
        <v>2647</v>
      </c>
      <c r="Q305" s="16" t="e">
        <f>#REF!</f>
        <v>#REF!</v>
      </c>
      <c r="R305" s="16">
        <f t="shared" si="21"/>
        <v>21.5625</v>
      </c>
      <c r="S305" s="14">
        <v>17.88</v>
      </c>
      <c r="T305" s="14">
        <v>12.38</v>
      </c>
      <c r="U305" s="16">
        <f t="shared" si="17"/>
        <v>51.822499999999998</v>
      </c>
      <c r="V305" s="415">
        <v>100</v>
      </c>
      <c r="W305" s="61">
        <v>100</v>
      </c>
      <c r="X305" s="440" t="s">
        <v>2152</v>
      </c>
      <c r="Y305" s="14">
        <v>6</v>
      </c>
      <c r="Z305" s="14">
        <v>1</v>
      </c>
      <c r="AA305" s="14">
        <v>4</v>
      </c>
      <c r="AB305" s="14">
        <v>14</v>
      </c>
      <c r="AC305" s="14" t="s">
        <v>87</v>
      </c>
      <c r="AD305" s="30">
        <v>0</v>
      </c>
      <c r="AE305" s="30">
        <v>4</v>
      </c>
      <c r="AF305" s="116">
        <v>100</v>
      </c>
      <c r="AG305" s="30" t="s">
        <v>2629</v>
      </c>
      <c r="AH305" s="30" t="s">
        <v>2641</v>
      </c>
      <c r="AI305" s="30">
        <v>100</v>
      </c>
      <c r="AJ305" s="30"/>
      <c r="AK305" s="30"/>
      <c r="AL305" s="30"/>
      <c r="AM305" s="30"/>
      <c r="AN305" s="30"/>
      <c r="AO305" s="30"/>
      <c r="AP305" s="30"/>
      <c r="AQ305" s="30"/>
      <c r="AR305" s="30"/>
      <c r="AS305" s="30"/>
      <c r="AT305" s="30"/>
      <c r="AU305" s="30"/>
      <c r="AV305" s="30"/>
      <c r="AW305" s="30"/>
      <c r="AX305" s="30"/>
      <c r="AY305" s="30"/>
      <c r="AZ305" s="30"/>
      <c r="BA305" s="24"/>
      <c r="BB305" s="32"/>
      <c r="BC305" s="32"/>
      <c r="BD305" s="32"/>
      <c r="BE305" s="32"/>
      <c r="BF305" s="32"/>
      <c r="BG305" s="32"/>
      <c r="BH305" s="32"/>
      <c r="BI305" s="32"/>
      <c r="BJ305" s="32"/>
      <c r="BK305" s="32"/>
      <c r="BL305" s="32"/>
      <c r="BM305" s="32"/>
    </row>
    <row r="306" spans="1:65" ht="120" customHeight="1" x14ac:dyDescent="0.25">
      <c r="A306" s="13">
        <v>106</v>
      </c>
      <c r="B306" s="14" t="s">
        <v>2143</v>
      </c>
      <c r="C306" s="14"/>
      <c r="D306" s="14" t="s">
        <v>70</v>
      </c>
      <c r="E306" s="14" t="s">
        <v>2321</v>
      </c>
      <c r="F306" s="14">
        <v>3317</v>
      </c>
      <c r="G306" s="14" t="s">
        <v>2648</v>
      </c>
      <c r="H306" s="14">
        <v>2010</v>
      </c>
      <c r="I306" s="14" t="s">
        <v>2649</v>
      </c>
      <c r="J306" s="15">
        <v>133200</v>
      </c>
      <c r="K306" s="14" t="s">
        <v>87</v>
      </c>
      <c r="L306" s="14" t="s">
        <v>2650</v>
      </c>
      <c r="M306" s="14" t="s">
        <v>2651</v>
      </c>
      <c r="N306" s="14" t="s">
        <v>2652</v>
      </c>
      <c r="O306" s="14" t="s">
        <v>2653</v>
      </c>
      <c r="P306" s="14" t="s">
        <v>2654</v>
      </c>
      <c r="Q306" s="16" t="e">
        <f>#REF!</f>
        <v>#REF!</v>
      </c>
      <c r="R306" s="16">
        <f t="shared" ref="R306" si="22">J306*0.2/2080</f>
        <v>12.807692307692308</v>
      </c>
      <c r="S306" s="14">
        <v>17.88</v>
      </c>
      <c r="T306" s="14">
        <v>12.38</v>
      </c>
      <c r="U306" s="16">
        <f t="shared" si="17"/>
        <v>43.067692307692312</v>
      </c>
      <c r="V306" s="415">
        <v>100</v>
      </c>
      <c r="W306" s="61">
        <v>100</v>
      </c>
      <c r="X306" s="440" t="s">
        <v>2152</v>
      </c>
      <c r="Y306" s="14">
        <v>3</v>
      </c>
      <c r="Z306" s="14">
        <v>1</v>
      </c>
      <c r="AA306" s="14">
        <v>1</v>
      </c>
      <c r="AB306" s="14">
        <v>4</v>
      </c>
      <c r="AC306" s="14" t="s">
        <v>87</v>
      </c>
      <c r="AD306" s="30">
        <v>0</v>
      </c>
      <c r="AE306" s="30">
        <v>5</v>
      </c>
      <c r="AF306" s="116">
        <v>100</v>
      </c>
      <c r="AG306" s="30" t="s">
        <v>70</v>
      </c>
      <c r="AH306" s="30" t="s">
        <v>2321</v>
      </c>
      <c r="AI306" s="30">
        <v>100</v>
      </c>
      <c r="AJ306" s="30"/>
      <c r="AK306" s="30"/>
      <c r="AL306" s="30"/>
      <c r="AM306" s="30"/>
      <c r="AN306" s="30"/>
      <c r="AO306" s="30"/>
      <c r="AP306" s="30"/>
      <c r="AQ306" s="30"/>
      <c r="AR306" s="30"/>
      <c r="AS306" s="30"/>
      <c r="AT306" s="30"/>
      <c r="AU306" s="30"/>
      <c r="AV306" s="30"/>
      <c r="AW306" s="30"/>
      <c r="AX306" s="30"/>
      <c r="AY306" s="30"/>
      <c r="AZ306" s="30"/>
      <c r="BA306" s="24"/>
      <c r="BB306" s="32"/>
      <c r="BC306" s="32"/>
      <c r="BD306" s="32"/>
      <c r="BE306" s="32"/>
      <c r="BF306" s="32"/>
      <c r="BG306" s="32"/>
      <c r="BH306" s="32"/>
      <c r="BI306" s="32"/>
      <c r="BJ306" s="32"/>
      <c r="BK306" s="32"/>
      <c r="BL306" s="32"/>
      <c r="BM306" s="32"/>
    </row>
    <row r="307" spans="1:65" ht="120" customHeight="1" x14ac:dyDescent="0.25">
      <c r="A307" s="13">
        <v>106</v>
      </c>
      <c r="B307" s="14" t="s">
        <v>2143</v>
      </c>
      <c r="C307" s="14"/>
      <c r="D307" s="14" t="s">
        <v>2655</v>
      </c>
      <c r="E307" s="14" t="s">
        <v>2656</v>
      </c>
      <c r="F307" s="14">
        <v>6875</v>
      </c>
      <c r="G307" s="14" t="s">
        <v>2657</v>
      </c>
      <c r="H307" s="14">
        <v>2004</v>
      </c>
      <c r="I307" s="14" t="s">
        <v>2658</v>
      </c>
      <c r="J307" s="15">
        <v>53344.08</v>
      </c>
      <c r="K307" s="14" t="s">
        <v>149</v>
      </c>
      <c r="L307" s="14" t="s">
        <v>2659</v>
      </c>
      <c r="M307" s="14" t="s">
        <v>2660</v>
      </c>
      <c r="N307" s="14" t="s">
        <v>2661</v>
      </c>
      <c r="O307" s="14" t="s">
        <v>2662</v>
      </c>
      <c r="P307" s="14">
        <v>41068</v>
      </c>
      <c r="Q307" s="16" t="e">
        <f>#REF!</f>
        <v>#REF!</v>
      </c>
      <c r="R307" s="16">
        <f>J307*0.25/2080</f>
        <v>6.4115480769230775</v>
      </c>
      <c r="S307" s="14">
        <v>17.88</v>
      </c>
      <c r="T307" s="14">
        <v>12.38</v>
      </c>
      <c r="U307" s="16">
        <f t="shared" si="17"/>
        <v>36.671548076923081</v>
      </c>
      <c r="V307" s="415">
        <v>100</v>
      </c>
      <c r="W307" s="61">
        <v>100</v>
      </c>
      <c r="X307" s="440" t="s">
        <v>2152</v>
      </c>
      <c r="Y307" s="14">
        <v>6</v>
      </c>
      <c r="Z307" s="14">
        <v>1</v>
      </c>
      <c r="AA307" s="14">
        <v>4</v>
      </c>
      <c r="AB307" s="14">
        <v>25</v>
      </c>
      <c r="AC307" s="14" t="s">
        <v>149</v>
      </c>
      <c r="AD307" s="30">
        <v>0</v>
      </c>
      <c r="AE307" s="30">
        <v>4</v>
      </c>
      <c r="AF307" s="116">
        <v>100</v>
      </c>
      <c r="AG307" s="30" t="s">
        <v>2655</v>
      </c>
      <c r="AH307" s="30" t="s">
        <v>2656</v>
      </c>
      <c r="AI307" s="30">
        <v>20</v>
      </c>
      <c r="AJ307" s="30" t="s">
        <v>2663</v>
      </c>
      <c r="AK307" s="30" t="s">
        <v>2664</v>
      </c>
      <c r="AL307" s="30">
        <v>20</v>
      </c>
      <c r="AM307" s="30" t="s">
        <v>2665</v>
      </c>
      <c r="AN307" s="30" t="s">
        <v>1302</v>
      </c>
      <c r="AO307" s="30">
        <v>20</v>
      </c>
      <c r="AP307" s="30" t="s">
        <v>2666</v>
      </c>
      <c r="AQ307" s="30" t="s">
        <v>1302</v>
      </c>
      <c r="AR307" s="30">
        <v>20</v>
      </c>
      <c r="AS307" s="30" t="s">
        <v>2667</v>
      </c>
      <c r="AT307" s="30" t="s">
        <v>1302</v>
      </c>
      <c r="AU307" s="30">
        <v>20</v>
      </c>
      <c r="AV307" s="30"/>
      <c r="AW307" s="30"/>
      <c r="AX307" s="30"/>
      <c r="AY307" s="30"/>
      <c r="AZ307" s="30"/>
      <c r="BA307" s="24"/>
      <c r="BB307" s="32"/>
      <c r="BC307" s="32"/>
      <c r="BD307" s="32"/>
      <c r="BE307" s="32"/>
      <c r="BF307" s="32"/>
      <c r="BG307" s="32"/>
      <c r="BH307" s="32"/>
      <c r="BI307" s="32"/>
      <c r="BJ307" s="32"/>
      <c r="BK307" s="32"/>
      <c r="BL307" s="32"/>
      <c r="BM307" s="32"/>
    </row>
    <row r="308" spans="1:65" ht="120" customHeight="1" x14ac:dyDescent="0.25">
      <c r="A308" s="13">
        <v>106</v>
      </c>
      <c r="B308" s="14" t="s">
        <v>2143</v>
      </c>
      <c r="C308" s="14"/>
      <c r="D308" s="14" t="s">
        <v>70</v>
      </c>
      <c r="E308" s="14" t="s">
        <v>2211</v>
      </c>
      <c r="F308" s="14">
        <v>2757</v>
      </c>
      <c r="G308" s="14" t="s">
        <v>2668</v>
      </c>
      <c r="H308" s="14">
        <v>2007</v>
      </c>
      <c r="I308" s="14" t="s">
        <v>2669</v>
      </c>
      <c r="J308" s="15">
        <v>52000</v>
      </c>
      <c r="K308" s="14" t="s">
        <v>109</v>
      </c>
      <c r="L308" s="14" t="s">
        <v>2670</v>
      </c>
      <c r="M308" s="14" t="s">
        <v>2671</v>
      </c>
      <c r="N308" s="14" t="s">
        <v>2672</v>
      </c>
      <c r="O308" s="14" t="s">
        <v>2673</v>
      </c>
      <c r="P308" s="14" t="s">
        <v>2674</v>
      </c>
      <c r="Q308" s="16" t="e">
        <f>#REF!</f>
        <v>#REF!</v>
      </c>
      <c r="R308" s="16">
        <f t="shared" ref="R308:R320" si="23">J308*0.2/2080</f>
        <v>5</v>
      </c>
      <c r="S308" s="14">
        <v>17.88</v>
      </c>
      <c r="T308" s="14">
        <v>12.38</v>
      </c>
      <c r="U308" s="16">
        <f t="shared" si="17"/>
        <v>35.26</v>
      </c>
      <c r="V308" s="415">
        <v>100</v>
      </c>
      <c r="W308" s="61">
        <v>100</v>
      </c>
      <c r="X308" s="440" t="s">
        <v>2152</v>
      </c>
      <c r="Y308" s="14">
        <v>3</v>
      </c>
      <c r="Z308" s="14">
        <v>8</v>
      </c>
      <c r="AA308" s="14">
        <v>1</v>
      </c>
      <c r="AB308" s="14">
        <v>4</v>
      </c>
      <c r="AC308" s="14" t="s">
        <v>109</v>
      </c>
      <c r="AD308" s="30">
        <v>0</v>
      </c>
      <c r="AE308" s="30">
        <v>5</v>
      </c>
      <c r="AF308" s="116">
        <v>100</v>
      </c>
      <c r="AG308" s="30" t="s">
        <v>70</v>
      </c>
      <c r="AH308" s="30" t="s">
        <v>2211</v>
      </c>
      <c r="AI308" s="30">
        <v>50</v>
      </c>
      <c r="AJ308" s="30" t="s">
        <v>2222</v>
      </c>
      <c r="AK308" s="30" t="s">
        <v>2221</v>
      </c>
      <c r="AL308" s="30">
        <v>50</v>
      </c>
      <c r="AM308" s="30"/>
      <c r="AN308" s="30"/>
      <c r="AO308" s="30"/>
      <c r="AP308" s="30"/>
      <c r="AQ308" s="30"/>
      <c r="AR308" s="30"/>
      <c r="AS308" s="30"/>
      <c r="AT308" s="30"/>
      <c r="AU308" s="30"/>
      <c r="AV308" s="30"/>
      <c r="AW308" s="30"/>
      <c r="AX308" s="30"/>
      <c r="AY308" s="30"/>
      <c r="AZ308" s="30"/>
      <c r="BA308" s="24"/>
      <c r="BB308" s="32"/>
      <c r="BC308" s="32"/>
      <c r="BD308" s="32"/>
      <c r="BE308" s="32"/>
      <c r="BF308" s="32"/>
      <c r="BG308" s="32"/>
      <c r="BH308" s="32"/>
      <c r="BI308" s="32"/>
      <c r="BJ308" s="32"/>
      <c r="BK308" s="32"/>
      <c r="BL308" s="32"/>
      <c r="BM308" s="32"/>
    </row>
    <row r="309" spans="1:65" ht="120" customHeight="1" x14ac:dyDescent="0.25">
      <c r="A309" s="13">
        <v>106</v>
      </c>
      <c r="B309" s="14" t="s">
        <v>2143</v>
      </c>
      <c r="C309" s="14"/>
      <c r="D309" s="14" t="s">
        <v>2675</v>
      </c>
      <c r="E309" s="14" t="s">
        <v>2676</v>
      </c>
      <c r="F309" s="14">
        <v>17165</v>
      </c>
      <c r="G309" s="14" t="s">
        <v>2677</v>
      </c>
      <c r="H309" s="14">
        <v>2005</v>
      </c>
      <c r="I309" s="14" t="s">
        <v>2678</v>
      </c>
      <c r="J309" s="15">
        <v>62618.400000000001</v>
      </c>
      <c r="K309" s="14" t="s">
        <v>149</v>
      </c>
      <c r="L309" s="14" t="s">
        <v>2679</v>
      </c>
      <c r="M309" s="14" t="s">
        <v>2680</v>
      </c>
      <c r="N309" s="14" t="s">
        <v>2681</v>
      </c>
      <c r="O309" s="14" t="s">
        <v>2682</v>
      </c>
      <c r="P309" s="14" t="s">
        <v>2683</v>
      </c>
      <c r="Q309" s="16" t="e">
        <f>#REF!</f>
        <v>#REF!</v>
      </c>
      <c r="R309" s="16">
        <f t="shared" si="23"/>
        <v>6.0209999999999999</v>
      </c>
      <c r="S309" s="14">
        <v>17.88</v>
      </c>
      <c r="T309" s="14">
        <v>12.38</v>
      </c>
      <c r="U309" s="16">
        <f t="shared" si="17"/>
        <v>36.280999999999999</v>
      </c>
      <c r="V309" s="415">
        <v>100</v>
      </c>
      <c r="W309" s="61">
        <v>100</v>
      </c>
      <c r="X309" s="440" t="s">
        <v>2152</v>
      </c>
      <c r="Y309" s="14">
        <v>3</v>
      </c>
      <c r="Z309" s="14">
        <v>10</v>
      </c>
      <c r="AA309" s="14">
        <v>2</v>
      </c>
      <c r="AB309" s="14">
        <v>44</v>
      </c>
      <c r="AC309" s="14" t="s">
        <v>149</v>
      </c>
      <c r="AD309" s="30">
        <v>0</v>
      </c>
      <c r="AE309" s="30">
        <v>5</v>
      </c>
      <c r="AF309" s="116">
        <v>100</v>
      </c>
      <c r="AG309" s="30" t="s">
        <v>2675</v>
      </c>
      <c r="AH309" s="30" t="s">
        <v>2676</v>
      </c>
      <c r="AI309" s="30">
        <v>50</v>
      </c>
      <c r="AJ309" s="30" t="s">
        <v>2684</v>
      </c>
      <c r="AK309" s="30" t="s">
        <v>2685</v>
      </c>
      <c r="AL309" s="30">
        <v>50</v>
      </c>
      <c r="AM309" s="30"/>
      <c r="AN309" s="30"/>
      <c r="AO309" s="30"/>
      <c r="AP309" s="30"/>
      <c r="AQ309" s="30"/>
      <c r="AR309" s="30"/>
      <c r="AS309" s="30"/>
      <c r="AT309" s="30"/>
      <c r="AU309" s="30"/>
      <c r="AV309" s="30"/>
      <c r="AW309" s="30"/>
      <c r="AX309" s="30"/>
      <c r="AY309" s="30"/>
      <c r="AZ309" s="30"/>
      <c r="BA309" s="24"/>
      <c r="BB309" s="32"/>
      <c r="BC309" s="32"/>
      <c r="BD309" s="32"/>
      <c r="BE309" s="32"/>
      <c r="BF309" s="32"/>
      <c r="BG309" s="32"/>
      <c r="BH309" s="32"/>
      <c r="BI309" s="32"/>
      <c r="BJ309" s="32"/>
      <c r="BK309" s="32"/>
      <c r="BL309" s="32"/>
      <c r="BM309" s="32"/>
    </row>
    <row r="310" spans="1:65" ht="120" customHeight="1" x14ac:dyDescent="0.25">
      <c r="A310" s="13">
        <v>106</v>
      </c>
      <c r="B310" s="14" t="s">
        <v>2143</v>
      </c>
      <c r="C310" s="14"/>
      <c r="D310" s="14" t="s">
        <v>2291</v>
      </c>
      <c r="E310" s="14" t="s">
        <v>2686</v>
      </c>
      <c r="F310" s="14">
        <v>1120</v>
      </c>
      <c r="G310" s="14" t="s">
        <v>2687</v>
      </c>
      <c r="H310" s="14">
        <v>2007</v>
      </c>
      <c r="I310" s="14" t="s">
        <v>2688</v>
      </c>
      <c r="J310" s="15">
        <v>115000</v>
      </c>
      <c r="K310" s="14" t="s">
        <v>109</v>
      </c>
      <c r="L310" s="14" t="s">
        <v>2303</v>
      </c>
      <c r="M310" s="14" t="s">
        <v>2304</v>
      </c>
      <c r="N310" s="14" t="s">
        <v>2689</v>
      </c>
      <c r="O310" s="14" t="s">
        <v>2690</v>
      </c>
      <c r="P310" s="14" t="s">
        <v>2691</v>
      </c>
      <c r="Q310" s="16" t="e">
        <f>#REF!</f>
        <v>#REF!</v>
      </c>
      <c r="R310" s="16">
        <f t="shared" si="23"/>
        <v>11.057692307692308</v>
      </c>
      <c r="S310" s="14">
        <v>17.88</v>
      </c>
      <c r="T310" s="14">
        <v>12.38</v>
      </c>
      <c r="U310" s="16">
        <f t="shared" si="17"/>
        <v>41.317692307692312</v>
      </c>
      <c r="V310" s="415">
        <v>100</v>
      </c>
      <c r="W310" s="61">
        <v>100</v>
      </c>
      <c r="X310" s="440" t="s">
        <v>2152</v>
      </c>
      <c r="Y310" s="14">
        <v>1</v>
      </c>
      <c r="Z310" s="14">
        <v>2</v>
      </c>
      <c r="AA310" s="14">
        <v>3</v>
      </c>
      <c r="AB310" s="14">
        <v>44</v>
      </c>
      <c r="AC310" s="14" t="s">
        <v>109</v>
      </c>
      <c r="AD310" s="30">
        <v>0</v>
      </c>
      <c r="AE310" s="30">
        <v>5</v>
      </c>
      <c r="AF310" s="116">
        <v>100</v>
      </c>
      <c r="AG310" s="30" t="s">
        <v>2291</v>
      </c>
      <c r="AH310" s="30" t="s">
        <v>2686</v>
      </c>
      <c r="AI310" s="30">
        <v>100</v>
      </c>
      <c r="AJ310" s="30"/>
      <c r="AK310" s="30"/>
      <c r="AL310" s="30"/>
      <c r="AM310" s="30"/>
      <c r="AN310" s="30"/>
      <c r="AO310" s="30"/>
      <c r="AP310" s="30"/>
      <c r="AQ310" s="30"/>
      <c r="AR310" s="30"/>
      <c r="AS310" s="30"/>
      <c r="AT310" s="30"/>
      <c r="AU310" s="30"/>
      <c r="AV310" s="30"/>
      <c r="AW310" s="30"/>
      <c r="AX310" s="30"/>
      <c r="AY310" s="30"/>
      <c r="AZ310" s="30"/>
      <c r="BA310" s="24"/>
      <c r="BB310" s="32"/>
      <c r="BC310" s="32"/>
      <c r="BD310" s="32"/>
      <c r="BE310" s="32"/>
      <c r="BF310" s="32"/>
      <c r="BG310" s="32"/>
      <c r="BH310" s="32"/>
      <c r="BI310" s="32"/>
      <c r="BJ310" s="32"/>
      <c r="BK310" s="32"/>
      <c r="BL310" s="32"/>
      <c r="BM310" s="32"/>
    </row>
    <row r="311" spans="1:65" ht="120" customHeight="1" x14ac:dyDescent="0.25">
      <c r="A311" s="13">
        <v>106</v>
      </c>
      <c r="B311" s="14" t="s">
        <v>2143</v>
      </c>
      <c r="C311" s="14"/>
      <c r="D311" s="14" t="s">
        <v>2692</v>
      </c>
      <c r="E311" s="14" t="s">
        <v>2693</v>
      </c>
      <c r="F311" s="14">
        <v>4540</v>
      </c>
      <c r="G311" s="14" t="s">
        <v>2694</v>
      </c>
      <c r="H311" s="14">
        <v>2008</v>
      </c>
      <c r="I311" s="14" t="s">
        <v>2695</v>
      </c>
      <c r="J311" s="15">
        <v>320000</v>
      </c>
      <c r="K311" s="14" t="s">
        <v>109</v>
      </c>
      <c r="L311" s="14" t="s">
        <v>2696</v>
      </c>
      <c r="M311" s="14" t="s">
        <v>2201</v>
      </c>
      <c r="N311" s="14" t="s">
        <v>2697</v>
      </c>
      <c r="O311" s="14" t="s">
        <v>2698</v>
      </c>
      <c r="P311" s="14" t="s">
        <v>2699</v>
      </c>
      <c r="Q311" s="16" t="e">
        <f>#REF!</f>
        <v>#REF!</v>
      </c>
      <c r="R311" s="16">
        <f t="shared" si="23"/>
        <v>30.76923076923077</v>
      </c>
      <c r="S311" s="14">
        <v>17.88</v>
      </c>
      <c r="T311" s="14">
        <v>12.38</v>
      </c>
      <c r="U311" s="16">
        <f t="shared" si="17"/>
        <v>61.029230769230772</v>
      </c>
      <c r="V311" s="415">
        <v>100</v>
      </c>
      <c r="W311" s="61">
        <v>100</v>
      </c>
      <c r="X311" s="440" t="s">
        <v>2152</v>
      </c>
      <c r="Y311" s="14">
        <v>3</v>
      </c>
      <c r="Z311" s="14">
        <v>1</v>
      </c>
      <c r="AA311" s="14">
        <v>4</v>
      </c>
      <c r="AB311" s="14">
        <v>30</v>
      </c>
      <c r="AC311" s="14" t="s">
        <v>109</v>
      </c>
      <c r="AD311" s="30">
        <v>0</v>
      </c>
      <c r="AE311" s="30">
        <v>5</v>
      </c>
      <c r="AF311" s="116">
        <v>100</v>
      </c>
      <c r="AG311" s="30" t="s">
        <v>2692</v>
      </c>
      <c r="AH311" s="30" t="s">
        <v>2693</v>
      </c>
      <c r="AI311" s="30">
        <v>50</v>
      </c>
      <c r="AJ311" s="30" t="s">
        <v>2204</v>
      </c>
      <c r="AK311" s="30" t="s">
        <v>2205</v>
      </c>
      <c r="AL311" s="30">
        <v>50</v>
      </c>
      <c r="AM311" s="30"/>
      <c r="AN311" s="30"/>
      <c r="AO311" s="30"/>
      <c r="AP311" s="30"/>
      <c r="AQ311" s="30"/>
      <c r="AR311" s="30"/>
      <c r="AS311" s="30"/>
      <c r="AT311" s="30"/>
      <c r="AU311" s="30"/>
      <c r="AV311" s="30"/>
      <c r="AW311" s="30"/>
      <c r="AX311" s="30"/>
      <c r="AY311" s="30"/>
      <c r="AZ311" s="30"/>
      <c r="BA311" s="24"/>
      <c r="BB311" s="32"/>
      <c r="BC311" s="32"/>
      <c r="BD311" s="32"/>
      <c r="BE311" s="32"/>
      <c r="BF311" s="32"/>
      <c r="BG311" s="32"/>
      <c r="BH311" s="32"/>
      <c r="BI311" s="32"/>
      <c r="BJ311" s="32"/>
      <c r="BK311" s="32"/>
      <c r="BL311" s="32"/>
      <c r="BM311" s="32"/>
    </row>
    <row r="312" spans="1:65" ht="120" customHeight="1" x14ac:dyDescent="0.25">
      <c r="A312" s="13">
        <v>106</v>
      </c>
      <c r="B312" s="14" t="s">
        <v>2143</v>
      </c>
      <c r="C312" s="14"/>
      <c r="D312" s="14" t="s">
        <v>2291</v>
      </c>
      <c r="E312" s="14" t="s">
        <v>2700</v>
      </c>
      <c r="F312" s="14">
        <v>18273</v>
      </c>
      <c r="G312" s="14" t="s">
        <v>2701</v>
      </c>
      <c r="H312" s="14">
        <v>2007</v>
      </c>
      <c r="I312" s="14" t="s">
        <v>2702</v>
      </c>
      <c r="J312" s="15">
        <v>147200</v>
      </c>
      <c r="K312" s="14" t="s">
        <v>109</v>
      </c>
      <c r="L312" s="14" t="s">
        <v>2703</v>
      </c>
      <c r="M312" s="14" t="s">
        <v>2296</v>
      </c>
      <c r="N312" s="14" t="s">
        <v>2704</v>
      </c>
      <c r="O312" s="14" t="s">
        <v>2705</v>
      </c>
      <c r="P312" s="14" t="s">
        <v>2706</v>
      </c>
      <c r="Q312" s="16" t="e">
        <f>#REF!</f>
        <v>#REF!</v>
      </c>
      <c r="R312" s="16">
        <f t="shared" si="23"/>
        <v>14.153846153846153</v>
      </c>
      <c r="S312" s="14">
        <v>17.88</v>
      </c>
      <c r="T312" s="14">
        <v>12.38</v>
      </c>
      <c r="U312" s="16">
        <f t="shared" si="17"/>
        <v>44.413846153846158</v>
      </c>
      <c r="V312" s="415">
        <v>100</v>
      </c>
      <c r="W312" s="61">
        <v>100</v>
      </c>
      <c r="X312" s="440" t="s">
        <v>2152</v>
      </c>
      <c r="Y312" s="14">
        <v>3</v>
      </c>
      <c r="Z312" s="14">
        <v>1</v>
      </c>
      <c r="AA312" s="14">
        <v>7</v>
      </c>
      <c r="AB312" s="14">
        <v>11</v>
      </c>
      <c r="AC312" s="14" t="s">
        <v>109</v>
      </c>
      <c r="AD312" s="14">
        <v>0</v>
      </c>
      <c r="AE312" s="14">
        <v>5</v>
      </c>
      <c r="AF312" s="13">
        <v>100</v>
      </c>
      <c r="AG312" s="14" t="s">
        <v>2291</v>
      </c>
      <c r="AH312" s="14" t="s">
        <v>2700</v>
      </c>
      <c r="AI312" s="14">
        <v>25</v>
      </c>
      <c r="AJ312" s="14" t="s">
        <v>2707</v>
      </c>
      <c r="AK312" s="14" t="s">
        <v>2700</v>
      </c>
      <c r="AL312" s="14">
        <v>25</v>
      </c>
      <c r="AM312" s="14" t="s">
        <v>2708</v>
      </c>
      <c r="AN312" s="14" t="s">
        <v>2709</v>
      </c>
      <c r="AO312" s="14">
        <v>25</v>
      </c>
      <c r="AP312" s="14" t="s">
        <v>2710</v>
      </c>
      <c r="AQ312" s="14" t="s">
        <v>2711</v>
      </c>
      <c r="AR312" s="14">
        <v>25</v>
      </c>
      <c r="AS312" s="14"/>
      <c r="AT312" s="14"/>
      <c r="AU312" s="14"/>
      <c r="AV312" s="14"/>
      <c r="AW312" s="14"/>
      <c r="AX312" s="14"/>
      <c r="AY312" s="14"/>
      <c r="AZ312" s="14"/>
      <c r="BA312" s="24"/>
      <c r="BB312" s="32"/>
      <c r="BC312" s="32"/>
      <c r="BD312" s="32"/>
      <c r="BE312" s="32"/>
      <c r="BF312" s="32"/>
      <c r="BG312" s="32"/>
      <c r="BH312" s="32"/>
      <c r="BI312" s="32"/>
      <c r="BJ312" s="32"/>
      <c r="BK312" s="32"/>
      <c r="BL312" s="32"/>
      <c r="BM312" s="32"/>
    </row>
    <row r="313" spans="1:65" ht="120" customHeight="1" x14ac:dyDescent="0.25">
      <c r="A313" s="13">
        <v>106</v>
      </c>
      <c r="B313" s="14" t="s">
        <v>2143</v>
      </c>
      <c r="C313" s="14"/>
      <c r="D313" s="14" t="s">
        <v>2223</v>
      </c>
      <c r="E313" s="14" t="s">
        <v>2224</v>
      </c>
      <c r="F313" s="14">
        <v>5027</v>
      </c>
      <c r="G313" s="14" t="s">
        <v>2712</v>
      </c>
      <c r="H313" s="14">
        <v>2008</v>
      </c>
      <c r="I313" s="14" t="s">
        <v>2713</v>
      </c>
      <c r="J313" s="15">
        <v>58444</v>
      </c>
      <c r="K313" s="14" t="s">
        <v>109</v>
      </c>
      <c r="L313" s="14" t="s">
        <v>2227</v>
      </c>
      <c r="M313" s="14" t="s">
        <v>2228</v>
      </c>
      <c r="N313" s="14" t="s">
        <v>2714</v>
      </c>
      <c r="O313" s="14" t="s">
        <v>2715</v>
      </c>
      <c r="P313" s="14" t="s">
        <v>2716</v>
      </c>
      <c r="Q313" s="16" t="e">
        <f>#REF!</f>
        <v>#REF!</v>
      </c>
      <c r="R313" s="16">
        <f t="shared" si="23"/>
        <v>5.6196153846153853</v>
      </c>
      <c r="S313" s="14">
        <v>17.88</v>
      </c>
      <c r="T313" s="14">
        <v>12.38</v>
      </c>
      <c r="U313" s="16">
        <f t="shared" si="17"/>
        <v>35.879615384615384</v>
      </c>
      <c r="V313" s="415">
        <v>100</v>
      </c>
      <c r="W313" s="61">
        <v>100</v>
      </c>
      <c r="X313" s="440" t="s">
        <v>2152</v>
      </c>
      <c r="Y313" s="14">
        <v>3</v>
      </c>
      <c r="Z313" s="14">
        <v>2</v>
      </c>
      <c r="AA313" s="14">
        <v>2</v>
      </c>
      <c r="AB313" s="14">
        <v>32</v>
      </c>
      <c r="AC313" s="14" t="s">
        <v>109</v>
      </c>
      <c r="AD313" s="14">
        <v>0</v>
      </c>
      <c r="AE313" s="14">
        <v>5</v>
      </c>
      <c r="AF313" s="13">
        <v>100</v>
      </c>
      <c r="AG313" s="14" t="s">
        <v>2223</v>
      </c>
      <c r="AH313" s="14" t="s">
        <v>2224</v>
      </c>
      <c r="AI313" s="14">
        <v>50</v>
      </c>
      <c r="AJ313" s="14" t="s">
        <v>2223</v>
      </c>
      <c r="AK313" s="14" t="s">
        <v>2224</v>
      </c>
      <c r="AL313" s="14">
        <v>50</v>
      </c>
      <c r="AM313" s="14"/>
      <c r="AN313" s="14"/>
      <c r="AO313" s="14"/>
      <c r="AP313" s="14"/>
      <c r="AQ313" s="14"/>
      <c r="AR313" s="14"/>
      <c r="AS313" s="14"/>
      <c r="AT313" s="14"/>
      <c r="AU313" s="14"/>
      <c r="AV313" s="14"/>
      <c r="AW313" s="14"/>
      <c r="AX313" s="14"/>
      <c r="AY313" s="14"/>
      <c r="AZ313" s="14"/>
      <c r="BA313" s="24"/>
      <c r="BB313" s="32"/>
      <c r="BC313" s="32"/>
      <c r="BD313" s="32"/>
      <c r="BE313" s="32"/>
      <c r="BF313" s="32"/>
      <c r="BG313" s="32"/>
      <c r="BH313" s="32"/>
      <c r="BI313" s="32"/>
      <c r="BJ313" s="32"/>
      <c r="BK313" s="32"/>
      <c r="BL313" s="32"/>
      <c r="BM313" s="32"/>
    </row>
    <row r="314" spans="1:65" ht="120" customHeight="1" x14ac:dyDescent="0.25">
      <c r="A314" s="13">
        <v>106</v>
      </c>
      <c r="B314" s="14" t="s">
        <v>2143</v>
      </c>
      <c r="C314" s="14"/>
      <c r="D314" s="14" t="s">
        <v>2204</v>
      </c>
      <c r="E314" s="14" t="s">
        <v>2205</v>
      </c>
      <c r="F314" s="14">
        <v>3470</v>
      </c>
      <c r="G314" s="14" t="s">
        <v>2717</v>
      </c>
      <c r="H314" s="14">
        <v>2011</v>
      </c>
      <c r="I314" s="14" t="s">
        <v>2718</v>
      </c>
      <c r="J314" s="15">
        <v>216802.64</v>
      </c>
      <c r="K314" s="14" t="s">
        <v>87</v>
      </c>
      <c r="L314" s="14" t="s">
        <v>2200</v>
      </c>
      <c r="M314" s="14" t="s">
        <v>2201</v>
      </c>
      <c r="N314" s="14" t="s">
        <v>2719</v>
      </c>
      <c r="O314" s="14" t="s">
        <v>2720</v>
      </c>
      <c r="P314" s="14" t="s">
        <v>2721</v>
      </c>
      <c r="Q314" s="16" t="e">
        <f>#REF!</f>
        <v>#REF!</v>
      </c>
      <c r="R314" s="16">
        <f t="shared" si="23"/>
        <v>20.846407692307697</v>
      </c>
      <c r="S314" s="14">
        <v>5.46</v>
      </c>
      <c r="T314" s="14">
        <v>14.1</v>
      </c>
      <c r="U314" s="16">
        <f t="shared" si="17"/>
        <v>40.406407692307695</v>
      </c>
      <c r="V314" s="415">
        <v>100</v>
      </c>
      <c r="W314" s="61">
        <v>100</v>
      </c>
      <c r="X314" s="440" t="s">
        <v>2152</v>
      </c>
      <c r="Y314" s="14">
        <v>3</v>
      </c>
      <c r="Z314" s="14">
        <v>1</v>
      </c>
      <c r="AA314" s="14">
        <v>4</v>
      </c>
      <c r="AB314" s="14">
        <v>30</v>
      </c>
      <c r="AC314" s="14" t="s">
        <v>87</v>
      </c>
      <c r="AD314" s="14">
        <v>0</v>
      </c>
      <c r="AE314" s="14">
        <v>5</v>
      </c>
      <c r="AF314" s="13">
        <v>100</v>
      </c>
      <c r="AG314" s="14" t="s">
        <v>2204</v>
      </c>
      <c r="AH314" s="14" t="s">
        <v>2205</v>
      </c>
      <c r="AI314" s="14">
        <v>50</v>
      </c>
      <c r="AJ314" s="14" t="s">
        <v>2197</v>
      </c>
      <c r="AK314" s="14" t="s">
        <v>2210</v>
      </c>
      <c r="AL314" s="14">
        <v>50</v>
      </c>
      <c r="AM314" s="14"/>
      <c r="AN314" s="14"/>
      <c r="AO314" s="14"/>
      <c r="AP314" s="14"/>
      <c r="AQ314" s="14"/>
      <c r="AR314" s="14"/>
      <c r="AS314" s="14"/>
      <c r="AT314" s="14"/>
      <c r="AU314" s="14"/>
      <c r="AV314" s="14"/>
      <c r="AW314" s="14"/>
      <c r="AX314" s="14"/>
      <c r="AY314" s="14"/>
      <c r="AZ314" s="14"/>
      <c r="BA314" s="24"/>
      <c r="BB314" s="32"/>
      <c r="BC314" s="32"/>
      <c r="BD314" s="32"/>
      <c r="BE314" s="32"/>
      <c r="BF314" s="32"/>
      <c r="BG314" s="32"/>
      <c r="BH314" s="32"/>
      <c r="BI314" s="32"/>
      <c r="BJ314" s="32"/>
      <c r="BK314" s="32"/>
      <c r="BL314" s="32"/>
      <c r="BM314" s="32"/>
    </row>
    <row r="315" spans="1:65" ht="120" customHeight="1" x14ac:dyDescent="0.25">
      <c r="A315" s="13">
        <v>106</v>
      </c>
      <c r="B315" s="14" t="s">
        <v>2143</v>
      </c>
      <c r="C315" s="14"/>
      <c r="D315" s="14" t="s">
        <v>2291</v>
      </c>
      <c r="E315" s="14" t="s">
        <v>2700</v>
      </c>
      <c r="F315" s="14">
        <v>18273</v>
      </c>
      <c r="G315" s="14" t="s">
        <v>2722</v>
      </c>
      <c r="H315" s="14">
        <v>2007</v>
      </c>
      <c r="I315" s="14" t="s">
        <v>2723</v>
      </c>
      <c r="J315" s="15">
        <v>89750</v>
      </c>
      <c r="K315" s="14" t="s">
        <v>109</v>
      </c>
      <c r="L315" s="14" t="s">
        <v>2703</v>
      </c>
      <c r="M315" s="14" t="s">
        <v>2296</v>
      </c>
      <c r="N315" s="14" t="s">
        <v>2724</v>
      </c>
      <c r="O315" s="14" t="s">
        <v>2725</v>
      </c>
      <c r="P315" s="14" t="s">
        <v>2726</v>
      </c>
      <c r="Q315" s="16" t="e">
        <f>#REF!</f>
        <v>#REF!</v>
      </c>
      <c r="R315" s="16">
        <f t="shared" si="23"/>
        <v>8.6298076923076916</v>
      </c>
      <c r="S315" s="14">
        <v>17.88</v>
      </c>
      <c r="T315" s="14">
        <v>12.38</v>
      </c>
      <c r="U315" s="16">
        <f t="shared" si="17"/>
        <v>38.889807692307691</v>
      </c>
      <c r="V315" s="415">
        <v>100</v>
      </c>
      <c r="W315" s="61">
        <v>100</v>
      </c>
      <c r="X315" s="440" t="s">
        <v>2152</v>
      </c>
      <c r="Y315" s="14">
        <v>2</v>
      </c>
      <c r="Z315" s="14">
        <v>1</v>
      </c>
      <c r="AA315" s="14">
        <v>1</v>
      </c>
      <c r="AB315" s="14">
        <v>11</v>
      </c>
      <c r="AC315" s="14" t="s">
        <v>109</v>
      </c>
      <c r="AD315" s="14">
        <v>0</v>
      </c>
      <c r="AE315" s="14">
        <v>5</v>
      </c>
      <c r="AF315" s="13">
        <v>100</v>
      </c>
      <c r="AG315" s="14" t="s">
        <v>2291</v>
      </c>
      <c r="AH315" s="14" t="s">
        <v>2700</v>
      </c>
      <c r="AI315" s="14">
        <v>50</v>
      </c>
      <c r="AJ315" s="14" t="s">
        <v>2707</v>
      </c>
      <c r="AK315" s="14" t="s">
        <v>2700</v>
      </c>
      <c r="AL315" s="14">
        <v>50</v>
      </c>
      <c r="AM315" s="14"/>
      <c r="AN315" s="14"/>
      <c r="AO315" s="14"/>
      <c r="AP315" s="14"/>
      <c r="AQ315" s="14"/>
      <c r="AR315" s="14"/>
      <c r="AS315" s="14"/>
      <c r="AT315" s="14"/>
      <c r="AU315" s="14"/>
      <c r="AV315" s="14"/>
      <c r="AW315" s="14"/>
      <c r="AX315" s="14"/>
      <c r="AY315" s="14"/>
      <c r="AZ315" s="14"/>
      <c r="BA315" s="24"/>
      <c r="BB315" s="32"/>
      <c r="BC315" s="32"/>
      <c r="BD315" s="32"/>
      <c r="BE315" s="32"/>
      <c r="BF315" s="32"/>
      <c r="BG315" s="32"/>
      <c r="BH315" s="32"/>
      <c r="BI315" s="32"/>
      <c r="BJ315" s="32"/>
      <c r="BK315" s="32"/>
      <c r="BL315" s="32"/>
      <c r="BM315" s="32"/>
    </row>
    <row r="316" spans="1:65" ht="120" customHeight="1" x14ac:dyDescent="0.25">
      <c r="A316" s="13">
        <v>106</v>
      </c>
      <c r="B316" s="14" t="s">
        <v>2143</v>
      </c>
      <c r="C316" s="14"/>
      <c r="D316" s="14" t="s">
        <v>2197</v>
      </c>
      <c r="E316" s="14" t="s">
        <v>2727</v>
      </c>
      <c r="F316" s="14">
        <v>11241</v>
      </c>
      <c r="G316" s="14" t="s">
        <v>2728</v>
      </c>
      <c r="H316" s="14">
        <v>2010</v>
      </c>
      <c r="I316" s="14" t="s">
        <v>2729</v>
      </c>
      <c r="J316" s="15">
        <v>167988</v>
      </c>
      <c r="K316" s="14" t="s">
        <v>87</v>
      </c>
      <c r="L316" s="14" t="s">
        <v>2730</v>
      </c>
      <c r="M316" s="14" t="s">
        <v>2731</v>
      </c>
      <c r="N316" s="14" t="s">
        <v>2732</v>
      </c>
      <c r="O316" s="14" t="s">
        <v>2733</v>
      </c>
      <c r="P316" s="14" t="s">
        <v>2734</v>
      </c>
      <c r="Q316" s="16" t="e">
        <f>#REF!</f>
        <v>#REF!</v>
      </c>
      <c r="R316" s="16">
        <f t="shared" si="23"/>
        <v>16.152692307692305</v>
      </c>
      <c r="S316" s="14">
        <v>17.88</v>
      </c>
      <c r="T316" s="14">
        <v>12.38</v>
      </c>
      <c r="U316" s="16">
        <f t="shared" si="17"/>
        <v>46.412692307692303</v>
      </c>
      <c r="V316" s="415">
        <v>100</v>
      </c>
      <c r="W316" s="61">
        <v>100</v>
      </c>
      <c r="X316" s="440" t="s">
        <v>2152</v>
      </c>
      <c r="Y316" s="14">
        <v>3</v>
      </c>
      <c r="Z316" s="14">
        <v>1</v>
      </c>
      <c r="AA316" s="14">
        <v>4</v>
      </c>
      <c r="AB316" s="14">
        <v>30</v>
      </c>
      <c r="AC316" s="14" t="s">
        <v>87</v>
      </c>
      <c r="AD316" s="14">
        <v>0</v>
      </c>
      <c r="AE316" s="14">
        <v>5</v>
      </c>
      <c r="AF316" s="13">
        <v>100</v>
      </c>
      <c r="AG316" s="14" t="s">
        <v>2197</v>
      </c>
      <c r="AH316" s="14" t="s">
        <v>2727</v>
      </c>
      <c r="AI316" s="14">
        <v>100</v>
      </c>
      <c r="AJ316" s="14"/>
      <c r="AK316" s="14"/>
      <c r="AL316" s="14"/>
      <c r="AM316" s="14"/>
      <c r="AN316" s="14"/>
      <c r="AO316" s="14"/>
      <c r="AP316" s="14"/>
      <c r="AQ316" s="14"/>
      <c r="AR316" s="14"/>
      <c r="AS316" s="14"/>
      <c r="AT316" s="14"/>
      <c r="AU316" s="14"/>
      <c r="AV316" s="14"/>
      <c r="AW316" s="14"/>
      <c r="AX316" s="14"/>
      <c r="AY316" s="14"/>
      <c r="AZ316" s="14"/>
      <c r="BA316" s="24"/>
      <c r="BB316" s="32"/>
      <c r="BC316" s="32"/>
      <c r="BD316" s="32"/>
      <c r="BE316" s="32"/>
      <c r="BF316" s="32"/>
      <c r="BG316" s="32"/>
      <c r="BH316" s="32"/>
      <c r="BI316" s="32"/>
      <c r="BJ316" s="32"/>
      <c r="BK316" s="32"/>
      <c r="BL316" s="32"/>
      <c r="BM316" s="32"/>
    </row>
    <row r="317" spans="1:65" ht="120" customHeight="1" x14ac:dyDescent="0.25">
      <c r="A317" s="13">
        <v>106</v>
      </c>
      <c r="B317" s="14" t="s">
        <v>2143</v>
      </c>
      <c r="C317" s="14"/>
      <c r="D317" s="14" t="s">
        <v>225</v>
      </c>
      <c r="E317" s="14" t="s">
        <v>2428</v>
      </c>
      <c r="F317" s="14">
        <v>7561</v>
      </c>
      <c r="G317" s="14" t="s">
        <v>2735</v>
      </c>
      <c r="H317" s="14">
        <v>2008</v>
      </c>
      <c r="I317" s="14" t="s">
        <v>2736</v>
      </c>
      <c r="J317" s="15">
        <v>263938</v>
      </c>
      <c r="K317" s="14" t="s">
        <v>109</v>
      </c>
      <c r="L317" s="14" t="s">
        <v>2737</v>
      </c>
      <c r="M317" s="14" t="s">
        <v>2738</v>
      </c>
      <c r="N317" s="14" t="s">
        <v>2739</v>
      </c>
      <c r="O317" s="14" t="s">
        <v>2740</v>
      </c>
      <c r="P317" s="14" t="s">
        <v>2741</v>
      </c>
      <c r="Q317" s="16" t="e">
        <f>#REF!</f>
        <v>#REF!</v>
      </c>
      <c r="R317" s="16">
        <f t="shared" si="23"/>
        <v>25.378653846153849</v>
      </c>
      <c r="S317" s="14">
        <v>17.88</v>
      </c>
      <c r="T317" s="14">
        <v>12.38</v>
      </c>
      <c r="U317" s="16">
        <f t="shared" si="17"/>
        <v>55.638653846153851</v>
      </c>
      <c r="V317" s="415">
        <v>100</v>
      </c>
      <c r="W317" s="61">
        <v>100</v>
      </c>
      <c r="X317" s="440" t="s">
        <v>2152</v>
      </c>
      <c r="Y317" s="14">
        <v>3</v>
      </c>
      <c r="Z317" s="14">
        <v>11</v>
      </c>
      <c r="AA317" s="14">
        <v>6</v>
      </c>
      <c r="AB317" s="14">
        <v>66</v>
      </c>
      <c r="AC317" s="14" t="s">
        <v>109</v>
      </c>
      <c r="AD317" s="14">
        <v>0</v>
      </c>
      <c r="AE317" s="14">
        <v>5</v>
      </c>
      <c r="AF317" s="13">
        <v>100</v>
      </c>
      <c r="AG317" s="14" t="s">
        <v>225</v>
      </c>
      <c r="AH317" s="14" t="s">
        <v>2428</v>
      </c>
      <c r="AI317" s="14">
        <v>25</v>
      </c>
      <c r="AJ317" s="14" t="s">
        <v>225</v>
      </c>
      <c r="AK317" s="14" t="s">
        <v>2428</v>
      </c>
      <c r="AL317" s="14">
        <v>25</v>
      </c>
      <c r="AM317" s="14" t="s">
        <v>2742</v>
      </c>
      <c r="AN317" s="14" t="s">
        <v>2434</v>
      </c>
      <c r="AO317" s="14">
        <v>25</v>
      </c>
      <c r="AP317" s="14" t="s">
        <v>2743</v>
      </c>
      <c r="AQ317" s="14" t="s">
        <v>2428</v>
      </c>
      <c r="AR317" s="14">
        <v>25</v>
      </c>
      <c r="AS317" s="14"/>
      <c r="AT317" s="14"/>
      <c r="AU317" s="14"/>
      <c r="AV317" s="14"/>
      <c r="AW317" s="14"/>
      <c r="AX317" s="14"/>
      <c r="AY317" s="14"/>
      <c r="AZ317" s="14"/>
      <c r="BA317" s="24"/>
      <c r="BB317" s="32"/>
      <c r="BC317" s="32"/>
      <c r="BD317" s="32"/>
      <c r="BE317" s="32"/>
      <c r="BF317" s="32"/>
      <c r="BG317" s="32"/>
      <c r="BH317" s="32"/>
      <c r="BI317" s="32"/>
      <c r="BJ317" s="32"/>
      <c r="BK317" s="32"/>
      <c r="BL317" s="32"/>
      <c r="BM317" s="32"/>
    </row>
    <row r="318" spans="1:65" ht="120" customHeight="1" x14ac:dyDescent="0.25">
      <c r="A318" s="13">
        <v>106</v>
      </c>
      <c r="B318" s="14" t="s">
        <v>2143</v>
      </c>
      <c r="C318" s="14"/>
      <c r="D318" s="14" t="s">
        <v>2291</v>
      </c>
      <c r="E318" s="14" t="s">
        <v>2744</v>
      </c>
      <c r="F318" s="14">
        <v>15644</v>
      </c>
      <c r="G318" s="14" t="s">
        <v>2745</v>
      </c>
      <c r="H318" s="14">
        <v>2007</v>
      </c>
      <c r="I318" s="14" t="s">
        <v>2746</v>
      </c>
      <c r="J318" s="15">
        <v>65087</v>
      </c>
      <c r="K318" s="14" t="s">
        <v>109</v>
      </c>
      <c r="L318" s="14" t="s">
        <v>2703</v>
      </c>
      <c r="M318" s="14" t="s">
        <v>2296</v>
      </c>
      <c r="N318" s="14" t="s">
        <v>2747</v>
      </c>
      <c r="O318" s="14" t="s">
        <v>2748</v>
      </c>
      <c r="P318" s="14" t="s">
        <v>2749</v>
      </c>
      <c r="Q318" s="16" t="e">
        <f>#REF!</f>
        <v>#REF!</v>
      </c>
      <c r="R318" s="16">
        <f t="shared" si="23"/>
        <v>6.2583653846153853</v>
      </c>
      <c r="S318" s="14">
        <v>17.88</v>
      </c>
      <c r="T318" s="14">
        <v>12.38</v>
      </c>
      <c r="U318" s="16">
        <f t="shared" si="17"/>
        <v>36.518365384615386</v>
      </c>
      <c r="V318" s="415">
        <v>100</v>
      </c>
      <c r="W318" s="61">
        <v>100</v>
      </c>
      <c r="X318" s="440" t="s">
        <v>2152</v>
      </c>
      <c r="Y318" s="14">
        <v>4</v>
      </c>
      <c r="Z318" s="14">
        <v>2</v>
      </c>
      <c r="AA318" s="14">
        <v>3</v>
      </c>
      <c r="AB318" s="14">
        <v>44</v>
      </c>
      <c r="AC318" s="14" t="s">
        <v>109</v>
      </c>
      <c r="AD318" s="14">
        <v>0</v>
      </c>
      <c r="AE318" s="14">
        <v>5</v>
      </c>
      <c r="AF318" s="13">
        <v>100</v>
      </c>
      <c r="AG318" s="14" t="s">
        <v>2291</v>
      </c>
      <c r="AH318" s="14" t="s">
        <v>2744</v>
      </c>
      <c r="AI318" s="14">
        <v>33</v>
      </c>
      <c r="AJ318" s="14" t="s">
        <v>2750</v>
      </c>
      <c r="AK318" s="14" t="s">
        <v>2744</v>
      </c>
      <c r="AL318" s="14">
        <v>33</v>
      </c>
      <c r="AM318" s="14" t="s">
        <v>2751</v>
      </c>
      <c r="AN318" s="14" t="s">
        <v>2752</v>
      </c>
      <c r="AO318" s="14">
        <v>33</v>
      </c>
      <c r="AP318" s="14"/>
      <c r="AQ318" s="14"/>
      <c r="AR318" s="14"/>
      <c r="AS318" s="14"/>
      <c r="AT318" s="14"/>
      <c r="AU318" s="14"/>
      <c r="AV318" s="14"/>
      <c r="AW318" s="14"/>
      <c r="AX318" s="14"/>
      <c r="AY318" s="14"/>
      <c r="AZ318" s="14"/>
      <c r="BA318" s="24"/>
      <c r="BB318" s="32"/>
      <c r="BC318" s="32"/>
      <c r="BD318" s="32"/>
      <c r="BE318" s="32"/>
      <c r="BF318" s="32"/>
      <c r="BG318" s="32"/>
      <c r="BH318" s="32"/>
      <c r="BI318" s="32"/>
      <c r="BJ318" s="32"/>
      <c r="BK318" s="32"/>
      <c r="BL318" s="32"/>
      <c r="BM318" s="32"/>
    </row>
    <row r="319" spans="1:65" ht="120" customHeight="1" x14ac:dyDescent="0.25">
      <c r="A319" s="13">
        <v>106</v>
      </c>
      <c r="B319" s="14" t="s">
        <v>2143</v>
      </c>
      <c r="C319" s="14"/>
      <c r="D319" s="14" t="s">
        <v>225</v>
      </c>
      <c r="E319" s="14" t="s">
        <v>2428</v>
      </c>
      <c r="F319" s="14">
        <v>7561</v>
      </c>
      <c r="G319" s="14" t="s">
        <v>2753</v>
      </c>
      <c r="H319" s="14">
        <v>2005</v>
      </c>
      <c r="I319" s="14" t="s">
        <v>2754</v>
      </c>
      <c r="J319" s="15">
        <v>163744.12</v>
      </c>
      <c r="K319" s="14" t="s">
        <v>149</v>
      </c>
      <c r="L319" s="14" t="s">
        <v>2755</v>
      </c>
      <c r="M319" s="14" t="s">
        <v>2756</v>
      </c>
      <c r="N319" s="14" t="s">
        <v>2757</v>
      </c>
      <c r="O319" s="14"/>
      <c r="P319" s="14">
        <v>44952</v>
      </c>
      <c r="Q319" s="16" t="e">
        <f>#REF!</f>
        <v>#REF!</v>
      </c>
      <c r="R319" s="16">
        <f t="shared" si="23"/>
        <v>15.744626923076924</v>
      </c>
      <c r="S319" s="14">
        <v>17.88</v>
      </c>
      <c r="T319" s="14">
        <v>12.38</v>
      </c>
      <c r="U319" s="16">
        <f t="shared" si="17"/>
        <v>46.004626923076927</v>
      </c>
      <c r="V319" s="415">
        <v>100</v>
      </c>
      <c r="W319" s="61">
        <v>100</v>
      </c>
      <c r="X319" s="440" t="s">
        <v>2152</v>
      </c>
      <c r="Y319" s="14">
        <v>2</v>
      </c>
      <c r="Z319" s="14">
        <v>5</v>
      </c>
      <c r="AA319" s="14">
        <v>1</v>
      </c>
      <c r="AB319" s="14">
        <v>67</v>
      </c>
      <c r="AC319" s="14" t="s">
        <v>149</v>
      </c>
      <c r="AD319" s="14">
        <v>0</v>
      </c>
      <c r="AE319" s="14">
        <v>5</v>
      </c>
      <c r="AF319" s="13">
        <v>100</v>
      </c>
      <c r="AG319" s="14" t="s">
        <v>225</v>
      </c>
      <c r="AH319" s="14" t="s">
        <v>2428</v>
      </c>
      <c r="AI319" s="14">
        <v>25</v>
      </c>
      <c r="AJ319" s="14" t="s">
        <v>2433</v>
      </c>
      <c r="AK319" s="14" t="s">
        <v>2434</v>
      </c>
      <c r="AL319" s="14">
        <v>25</v>
      </c>
      <c r="AM319" s="14" t="s">
        <v>216</v>
      </c>
      <c r="AN319" s="14" t="s">
        <v>2388</v>
      </c>
      <c r="AO319" s="14">
        <v>25</v>
      </c>
      <c r="AP319" s="14" t="s">
        <v>2435</v>
      </c>
      <c r="AQ319" s="14" t="s">
        <v>2436</v>
      </c>
      <c r="AR319" s="14">
        <v>25</v>
      </c>
      <c r="AS319" s="14"/>
      <c r="AT319" s="14"/>
      <c r="AU319" s="14"/>
      <c r="AV319" s="14"/>
      <c r="AW319" s="14"/>
      <c r="AX319" s="14"/>
      <c r="AY319" s="14"/>
      <c r="AZ319" s="14"/>
      <c r="BA319" s="24"/>
      <c r="BB319" s="32"/>
      <c r="BC319" s="32"/>
      <c r="BD319" s="32"/>
      <c r="BE319" s="32"/>
      <c r="BF319" s="32"/>
      <c r="BG319" s="32"/>
      <c r="BH319" s="32"/>
      <c r="BI319" s="32"/>
      <c r="BJ319" s="32"/>
      <c r="BK319" s="32"/>
      <c r="BL319" s="32"/>
      <c r="BM319" s="32"/>
    </row>
    <row r="320" spans="1:65" ht="120" customHeight="1" x14ac:dyDescent="0.25">
      <c r="A320" s="13">
        <v>106</v>
      </c>
      <c r="B320" s="14" t="s">
        <v>2143</v>
      </c>
      <c r="C320" s="14"/>
      <c r="D320" s="14" t="s">
        <v>2154</v>
      </c>
      <c r="E320" s="14" t="s">
        <v>2758</v>
      </c>
      <c r="F320" s="14">
        <v>8725</v>
      </c>
      <c r="G320" s="14" t="s">
        <v>2759</v>
      </c>
      <c r="H320" s="14">
        <v>2011</v>
      </c>
      <c r="I320" s="14" t="s">
        <v>2760</v>
      </c>
      <c r="J320" s="15">
        <v>905347.69</v>
      </c>
      <c r="K320" s="14" t="s">
        <v>87</v>
      </c>
      <c r="L320" s="14" t="s">
        <v>2761</v>
      </c>
      <c r="M320" s="14" t="s">
        <v>2762</v>
      </c>
      <c r="N320" s="14" t="s">
        <v>2763</v>
      </c>
      <c r="O320" s="14" t="s">
        <v>2764</v>
      </c>
      <c r="P320" s="14" t="s">
        <v>2765</v>
      </c>
      <c r="Q320" s="16" t="e">
        <f>#REF!</f>
        <v>#REF!</v>
      </c>
      <c r="R320" s="16">
        <f t="shared" si="23"/>
        <v>87.052662499999997</v>
      </c>
      <c r="S320" s="16">
        <v>5.3</v>
      </c>
      <c r="T320" s="16">
        <v>14.1</v>
      </c>
      <c r="U320" s="16">
        <f t="shared" si="17"/>
        <v>106.45266249999999</v>
      </c>
      <c r="V320" s="415">
        <v>100</v>
      </c>
      <c r="W320" s="61">
        <v>100</v>
      </c>
      <c r="X320" s="440" t="s">
        <v>2152</v>
      </c>
      <c r="Y320" s="14">
        <v>4</v>
      </c>
      <c r="Z320" s="14">
        <v>2</v>
      </c>
      <c r="AA320" s="14"/>
      <c r="AB320" s="14">
        <v>41</v>
      </c>
      <c r="AC320" s="14" t="s">
        <v>87</v>
      </c>
      <c r="AD320" s="14">
        <v>0</v>
      </c>
      <c r="AE320" s="14">
        <v>5</v>
      </c>
      <c r="AF320" s="13">
        <v>100</v>
      </c>
      <c r="AG320" s="14" t="s">
        <v>2154</v>
      </c>
      <c r="AH320" s="14" t="s">
        <v>2758</v>
      </c>
      <c r="AI320" s="14">
        <v>100</v>
      </c>
      <c r="AJ320" s="14"/>
      <c r="AK320" s="14"/>
      <c r="AL320" s="14"/>
      <c r="AM320" s="14"/>
      <c r="AN320" s="14"/>
      <c r="AO320" s="14"/>
      <c r="AP320" s="14"/>
      <c r="AQ320" s="14"/>
      <c r="AR320" s="14"/>
      <c r="AS320" s="14"/>
      <c r="AT320" s="14"/>
      <c r="AU320" s="14"/>
      <c r="AV320" s="14"/>
      <c r="AW320" s="14"/>
      <c r="AX320" s="14"/>
      <c r="AY320" s="14"/>
      <c r="AZ320" s="14"/>
      <c r="BA320" s="24"/>
      <c r="BB320" s="32"/>
      <c r="BC320" s="32"/>
      <c r="BD320" s="32"/>
      <c r="BE320" s="32"/>
      <c r="BF320" s="32"/>
      <c r="BG320" s="32"/>
      <c r="BH320" s="32"/>
      <c r="BI320" s="32"/>
      <c r="BJ320" s="32"/>
      <c r="BK320" s="32"/>
      <c r="BL320" s="32"/>
      <c r="BM320" s="32"/>
    </row>
    <row r="321" spans="1:65" ht="120" customHeight="1" x14ac:dyDescent="0.25">
      <c r="A321" s="13">
        <v>106</v>
      </c>
      <c r="B321" s="14" t="s">
        <v>2143</v>
      </c>
      <c r="C321" s="14"/>
      <c r="D321" s="14" t="s">
        <v>2154</v>
      </c>
      <c r="E321" s="14" t="s">
        <v>2361</v>
      </c>
      <c r="F321" s="14">
        <v>4763</v>
      </c>
      <c r="G321" s="14" t="s">
        <v>2766</v>
      </c>
      <c r="H321" s="14">
        <v>2003</v>
      </c>
      <c r="I321" s="14" t="s">
        <v>2767</v>
      </c>
      <c r="J321" s="15">
        <v>83616.47</v>
      </c>
      <c r="K321" s="14" t="s">
        <v>155</v>
      </c>
      <c r="L321" s="14" t="s">
        <v>2472</v>
      </c>
      <c r="M321" s="14" t="s">
        <v>2473</v>
      </c>
      <c r="N321" s="14" t="s">
        <v>2474</v>
      </c>
      <c r="O321" s="14" t="s">
        <v>2475</v>
      </c>
      <c r="P321" s="14">
        <v>39887</v>
      </c>
      <c r="Q321" s="16" t="e">
        <f>#REF!</f>
        <v>#REF!</v>
      </c>
      <c r="R321" s="16">
        <f t="shared" ref="R321:R322" si="24">J321*0.25/2080</f>
        <v>10.050056490384616</v>
      </c>
      <c r="S321" s="16">
        <v>17.88</v>
      </c>
      <c r="T321" s="16">
        <v>12.38</v>
      </c>
      <c r="U321" s="16">
        <f t="shared" si="17"/>
        <v>40.310056490384618</v>
      </c>
      <c r="V321" s="415">
        <v>100</v>
      </c>
      <c r="W321" s="61">
        <v>100</v>
      </c>
      <c r="X321" s="440" t="s">
        <v>2152</v>
      </c>
      <c r="Y321" s="14">
        <v>6</v>
      </c>
      <c r="Z321" s="14">
        <v>1</v>
      </c>
      <c r="AA321" s="14">
        <v>5</v>
      </c>
      <c r="AB321" s="14">
        <v>14</v>
      </c>
      <c r="AC321" s="14" t="s">
        <v>155</v>
      </c>
      <c r="AD321" s="14">
        <v>0</v>
      </c>
      <c r="AE321" s="14">
        <v>4</v>
      </c>
      <c r="AF321" s="13">
        <v>100</v>
      </c>
      <c r="AG321" s="14" t="s">
        <v>2154</v>
      </c>
      <c r="AH321" s="14" t="s">
        <v>2361</v>
      </c>
      <c r="AI321" s="14">
        <v>50</v>
      </c>
      <c r="AJ321" s="14" t="s">
        <v>2368</v>
      </c>
      <c r="AK321" s="14" t="s">
        <v>2369</v>
      </c>
      <c r="AL321" s="14">
        <v>50</v>
      </c>
      <c r="AM321" s="14"/>
      <c r="AN321" s="14"/>
      <c r="AO321" s="14"/>
      <c r="AP321" s="14"/>
      <c r="AQ321" s="14"/>
      <c r="AR321" s="14"/>
      <c r="AS321" s="14"/>
      <c r="AT321" s="14"/>
      <c r="AU321" s="14"/>
      <c r="AV321" s="14"/>
      <c r="AW321" s="14"/>
      <c r="AX321" s="14"/>
      <c r="AY321" s="14"/>
      <c r="AZ321" s="14"/>
      <c r="BA321" s="24"/>
      <c r="BB321" s="32"/>
      <c r="BC321" s="32"/>
      <c r="BD321" s="32"/>
      <c r="BE321" s="32"/>
      <c r="BF321" s="32"/>
      <c r="BG321" s="32"/>
      <c r="BH321" s="32"/>
      <c r="BI321" s="32"/>
      <c r="BJ321" s="32"/>
      <c r="BK321" s="32"/>
      <c r="BL321" s="32"/>
      <c r="BM321" s="32"/>
    </row>
    <row r="322" spans="1:65" ht="120" customHeight="1" x14ac:dyDescent="0.25">
      <c r="A322" s="13">
        <v>106</v>
      </c>
      <c r="B322" s="14" t="s">
        <v>2143</v>
      </c>
      <c r="C322" s="14"/>
      <c r="D322" s="14" t="s">
        <v>2154</v>
      </c>
      <c r="E322" s="14" t="s">
        <v>2361</v>
      </c>
      <c r="F322" s="14">
        <v>4763</v>
      </c>
      <c r="G322" s="14" t="s">
        <v>2768</v>
      </c>
      <c r="H322" s="14">
        <v>2007</v>
      </c>
      <c r="I322" s="14" t="s">
        <v>2769</v>
      </c>
      <c r="J322" s="15">
        <v>140000</v>
      </c>
      <c r="K322" s="14" t="s">
        <v>109</v>
      </c>
      <c r="L322" s="14" t="s">
        <v>2770</v>
      </c>
      <c r="M322" s="14" t="s">
        <v>2771</v>
      </c>
      <c r="N322" s="14" t="s">
        <v>2474</v>
      </c>
      <c r="O322" s="14" t="s">
        <v>2475</v>
      </c>
      <c r="P322" s="14" t="s">
        <v>2772</v>
      </c>
      <c r="Q322" s="16" t="e">
        <f>#REF!</f>
        <v>#REF!</v>
      </c>
      <c r="R322" s="16">
        <f t="shared" si="24"/>
        <v>16.826923076923077</v>
      </c>
      <c r="S322" s="16">
        <v>17.88</v>
      </c>
      <c r="T322" s="16">
        <v>12.38</v>
      </c>
      <c r="U322" s="16">
        <f t="shared" ref="U322:U385" si="25">R322+S322+T322</f>
        <v>47.086923076923078</v>
      </c>
      <c r="V322" s="415">
        <v>100</v>
      </c>
      <c r="W322" s="61">
        <v>100</v>
      </c>
      <c r="X322" s="440" t="s">
        <v>2152</v>
      </c>
      <c r="Y322" s="14">
        <v>6</v>
      </c>
      <c r="Z322" s="14">
        <v>1</v>
      </c>
      <c r="AA322" s="14">
        <v>5</v>
      </c>
      <c r="AB322" s="14">
        <v>14</v>
      </c>
      <c r="AC322" s="14" t="s">
        <v>109</v>
      </c>
      <c r="AD322" s="14">
        <v>0</v>
      </c>
      <c r="AE322" s="14">
        <v>4</v>
      </c>
      <c r="AF322" s="13">
        <v>100</v>
      </c>
      <c r="AG322" s="14" t="s">
        <v>2154</v>
      </c>
      <c r="AH322" s="14" t="s">
        <v>2361</v>
      </c>
      <c r="AI322" s="14">
        <v>50</v>
      </c>
      <c r="AJ322" s="14" t="s">
        <v>2368</v>
      </c>
      <c r="AK322" s="14" t="s">
        <v>2369</v>
      </c>
      <c r="AL322" s="14">
        <v>50</v>
      </c>
      <c r="AM322" s="14"/>
      <c r="AN322" s="14"/>
      <c r="AO322" s="14"/>
      <c r="AP322" s="14"/>
      <c r="AQ322" s="14"/>
      <c r="AR322" s="14"/>
      <c r="AS322" s="14"/>
      <c r="AT322" s="14"/>
      <c r="AU322" s="14"/>
      <c r="AV322" s="14"/>
      <c r="AW322" s="14"/>
      <c r="AX322" s="14"/>
      <c r="AY322" s="14"/>
      <c r="AZ322" s="14"/>
      <c r="BA322" s="24"/>
      <c r="BB322" s="32"/>
      <c r="BC322" s="32"/>
      <c r="BD322" s="32"/>
      <c r="BE322" s="32"/>
      <c r="BF322" s="32"/>
      <c r="BG322" s="32"/>
      <c r="BH322" s="32"/>
      <c r="BI322" s="32"/>
      <c r="BJ322" s="32"/>
      <c r="BK322" s="32"/>
      <c r="BL322" s="32"/>
      <c r="BM322" s="32"/>
    </row>
    <row r="323" spans="1:65" ht="120" customHeight="1" x14ac:dyDescent="0.25">
      <c r="A323" s="13">
        <v>106</v>
      </c>
      <c r="B323" s="14" t="s">
        <v>2143</v>
      </c>
      <c r="C323" s="14"/>
      <c r="D323" s="14" t="s">
        <v>2197</v>
      </c>
      <c r="E323" s="14" t="s">
        <v>69</v>
      </c>
      <c r="F323" s="14">
        <v>4540</v>
      </c>
      <c r="G323" s="14" t="s">
        <v>2773</v>
      </c>
      <c r="H323" s="14">
        <v>2004</v>
      </c>
      <c r="I323" s="14" t="s">
        <v>2774</v>
      </c>
      <c r="J323" s="15">
        <v>150337.82</v>
      </c>
      <c r="K323" s="14" t="s">
        <v>149</v>
      </c>
      <c r="L323" s="14" t="s">
        <v>2200</v>
      </c>
      <c r="M323" s="14" t="s">
        <v>2201</v>
      </c>
      <c r="N323" s="14" t="s">
        <v>2775</v>
      </c>
      <c r="O323" s="14" t="s">
        <v>2776</v>
      </c>
      <c r="P323" s="14">
        <v>43591</v>
      </c>
      <c r="Q323" s="16" t="e">
        <f>#REF!</f>
        <v>#REF!</v>
      </c>
      <c r="R323" s="16">
        <f t="shared" ref="R323:R331" si="26">J323*0.2/2080</f>
        <v>14.455559615384617</v>
      </c>
      <c r="S323" s="16">
        <v>17.88</v>
      </c>
      <c r="T323" s="16">
        <v>12.38</v>
      </c>
      <c r="U323" s="16">
        <f t="shared" si="25"/>
        <v>44.71555961538462</v>
      </c>
      <c r="V323" s="415">
        <v>100</v>
      </c>
      <c r="W323" s="61">
        <v>100</v>
      </c>
      <c r="X323" s="440" t="s">
        <v>2152</v>
      </c>
      <c r="Y323" s="14">
        <v>3</v>
      </c>
      <c r="Z323" s="14">
        <v>6</v>
      </c>
      <c r="AA323" s="14">
        <v>1</v>
      </c>
      <c r="AB323" s="14">
        <v>30</v>
      </c>
      <c r="AC323" s="14" t="s">
        <v>149</v>
      </c>
      <c r="AD323" s="14">
        <v>0</v>
      </c>
      <c r="AE323" s="14">
        <v>5</v>
      </c>
      <c r="AF323" s="13">
        <v>100</v>
      </c>
      <c r="AG323" s="14" t="s">
        <v>2197</v>
      </c>
      <c r="AH323" s="14" t="s">
        <v>69</v>
      </c>
      <c r="AI323" s="14">
        <v>50</v>
      </c>
      <c r="AJ323" s="14" t="s">
        <v>2204</v>
      </c>
      <c r="AK323" s="14" t="s">
        <v>2205</v>
      </c>
      <c r="AL323" s="14">
        <v>50</v>
      </c>
      <c r="AM323" s="14"/>
      <c r="AN323" s="14"/>
      <c r="AO323" s="14"/>
      <c r="AP323" s="14"/>
      <c r="AQ323" s="14"/>
      <c r="AR323" s="14"/>
      <c r="AS323" s="14"/>
      <c r="AT323" s="14"/>
      <c r="AU323" s="14"/>
      <c r="AV323" s="14"/>
      <c r="AW323" s="14"/>
      <c r="AX323" s="14"/>
      <c r="AY323" s="14"/>
      <c r="AZ323" s="14"/>
      <c r="BA323" s="24"/>
      <c r="BB323" s="32"/>
      <c r="BC323" s="32"/>
      <c r="BD323" s="32"/>
      <c r="BE323" s="32"/>
      <c r="BF323" s="32"/>
      <c r="BG323" s="32"/>
      <c r="BH323" s="32"/>
      <c r="BI323" s="32"/>
      <c r="BJ323" s="32"/>
      <c r="BK323" s="32"/>
      <c r="BL323" s="32"/>
      <c r="BM323" s="32"/>
    </row>
    <row r="324" spans="1:65" ht="120" customHeight="1" x14ac:dyDescent="0.25">
      <c r="A324" s="13">
        <v>106</v>
      </c>
      <c r="B324" s="14" t="s">
        <v>2143</v>
      </c>
      <c r="C324" s="14"/>
      <c r="D324" s="14" t="s">
        <v>2234</v>
      </c>
      <c r="E324" s="14" t="s">
        <v>2235</v>
      </c>
      <c r="F324" s="14">
        <v>3332</v>
      </c>
      <c r="G324" s="14" t="s">
        <v>2777</v>
      </c>
      <c r="H324" s="14">
        <v>2002</v>
      </c>
      <c r="I324" s="14" t="s">
        <v>2778</v>
      </c>
      <c r="J324" s="15">
        <v>65181.46</v>
      </c>
      <c r="K324" s="14" t="s">
        <v>155</v>
      </c>
      <c r="L324" s="14" t="s">
        <v>2779</v>
      </c>
      <c r="M324" s="14" t="s">
        <v>2239</v>
      </c>
      <c r="N324" s="14" t="s">
        <v>2780</v>
      </c>
      <c r="O324" s="14" t="s">
        <v>2781</v>
      </c>
      <c r="P324" s="14">
        <v>38926</v>
      </c>
      <c r="Q324" s="16" t="e">
        <f>#REF!</f>
        <v>#REF!</v>
      </c>
      <c r="R324" s="16">
        <f t="shared" si="26"/>
        <v>6.2674480769230776</v>
      </c>
      <c r="S324" s="16">
        <v>17.88</v>
      </c>
      <c r="T324" s="16">
        <v>12.38</v>
      </c>
      <c r="U324" s="16">
        <f t="shared" si="25"/>
        <v>36.527448076923079</v>
      </c>
      <c r="V324" s="415">
        <v>100</v>
      </c>
      <c r="W324" s="61">
        <v>100</v>
      </c>
      <c r="X324" s="440" t="s">
        <v>2152</v>
      </c>
      <c r="Y324" s="14">
        <v>6</v>
      </c>
      <c r="Z324" s="14">
        <v>3</v>
      </c>
      <c r="AA324" s="14">
        <v>1</v>
      </c>
      <c r="AB324" s="14">
        <v>46</v>
      </c>
      <c r="AC324" s="14" t="s">
        <v>155</v>
      </c>
      <c r="AD324" s="14">
        <v>0</v>
      </c>
      <c r="AE324" s="14">
        <v>5</v>
      </c>
      <c r="AF324" s="13">
        <v>100</v>
      </c>
      <c r="AG324" s="14" t="s">
        <v>2234</v>
      </c>
      <c r="AH324" s="14" t="s">
        <v>2235</v>
      </c>
      <c r="AI324" s="14">
        <v>25</v>
      </c>
      <c r="AJ324" s="14" t="s">
        <v>2782</v>
      </c>
      <c r="AK324" s="14" t="s">
        <v>1302</v>
      </c>
      <c r="AL324" s="14">
        <v>25</v>
      </c>
      <c r="AM324" s="14" t="s">
        <v>2783</v>
      </c>
      <c r="AN324" s="14" t="s">
        <v>2784</v>
      </c>
      <c r="AO324" s="14">
        <v>25</v>
      </c>
      <c r="AP324" s="14" t="s">
        <v>2785</v>
      </c>
      <c r="AQ324" s="14" t="s">
        <v>2235</v>
      </c>
      <c r="AR324" s="14">
        <v>25</v>
      </c>
      <c r="AS324" s="14"/>
      <c r="AT324" s="14"/>
      <c r="AU324" s="14"/>
      <c r="AV324" s="14"/>
      <c r="AW324" s="14"/>
      <c r="AX324" s="14"/>
      <c r="AY324" s="14"/>
      <c r="AZ324" s="14"/>
      <c r="BA324" s="24"/>
      <c r="BB324" s="32"/>
      <c r="BC324" s="32"/>
      <c r="BD324" s="32"/>
      <c r="BE324" s="32"/>
      <c r="BF324" s="32"/>
      <c r="BG324" s="32"/>
      <c r="BH324" s="32"/>
      <c r="BI324" s="32"/>
      <c r="BJ324" s="32"/>
      <c r="BK324" s="32"/>
      <c r="BL324" s="32"/>
      <c r="BM324" s="32"/>
    </row>
    <row r="325" spans="1:65" ht="120" customHeight="1" x14ac:dyDescent="0.25">
      <c r="A325" s="13">
        <v>106</v>
      </c>
      <c r="B325" s="14" t="s">
        <v>2143</v>
      </c>
      <c r="C325" s="14"/>
      <c r="D325" s="14" t="s">
        <v>66</v>
      </c>
      <c r="E325" s="14" t="s">
        <v>2786</v>
      </c>
      <c r="F325" s="14">
        <v>15148</v>
      </c>
      <c r="G325" s="14" t="s">
        <v>2787</v>
      </c>
      <c r="H325" s="14">
        <v>2003</v>
      </c>
      <c r="I325" s="14" t="s">
        <v>2788</v>
      </c>
      <c r="J325" s="15">
        <v>130782.84</v>
      </c>
      <c r="K325" s="14" t="s">
        <v>155</v>
      </c>
      <c r="L325" s="14" t="s">
        <v>2789</v>
      </c>
      <c r="M325" s="14" t="s">
        <v>2790</v>
      </c>
      <c r="N325" s="14" t="s">
        <v>2791</v>
      </c>
      <c r="O325" s="14" t="s">
        <v>2792</v>
      </c>
      <c r="P325" s="14">
        <v>36637</v>
      </c>
      <c r="Q325" s="16" t="e">
        <f>#REF!</f>
        <v>#REF!</v>
      </c>
      <c r="R325" s="16">
        <f t="shared" si="26"/>
        <v>12.575273076923077</v>
      </c>
      <c r="S325" s="16">
        <v>17.88</v>
      </c>
      <c r="T325" s="16">
        <v>12.38</v>
      </c>
      <c r="U325" s="16">
        <f t="shared" si="25"/>
        <v>42.83527307692308</v>
      </c>
      <c r="V325" s="415">
        <v>100</v>
      </c>
      <c r="W325" s="61">
        <v>100</v>
      </c>
      <c r="X325" s="440" t="s">
        <v>2152</v>
      </c>
      <c r="Y325" s="14">
        <v>4</v>
      </c>
      <c r="Z325" s="14">
        <v>2</v>
      </c>
      <c r="AA325" s="14">
        <v>2</v>
      </c>
      <c r="AB325" s="14">
        <v>4</v>
      </c>
      <c r="AC325" s="14" t="s">
        <v>155</v>
      </c>
      <c r="AD325" s="14">
        <v>0</v>
      </c>
      <c r="AE325" s="14">
        <v>5</v>
      </c>
      <c r="AF325" s="13">
        <v>100</v>
      </c>
      <c r="AG325" s="14" t="s">
        <v>66</v>
      </c>
      <c r="AH325" s="14" t="s">
        <v>2786</v>
      </c>
      <c r="AI325" s="14">
        <v>25</v>
      </c>
      <c r="AJ325" s="14" t="s">
        <v>2793</v>
      </c>
      <c r="AK325" s="14" t="s">
        <v>67</v>
      </c>
      <c r="AL325" s="14">
        <v>25</v>
      </c>
      <c r="AM325" s="14" t="s">
        <v>2794</v>
      </c>
      <c r="AN325" s="14" t="s">
        <v>1302</v>
      </c>
      <c r="AO325" s="14">
        <v>25</v>
      </c>
      <c r="AP325" s="14" t="s">
        <v>2795</v>
      </c>
      <c r="AQ325" s="14" t="s">
        <v>1302</v>
      </c>
      <c r="AR325" s="14">
        <v>25</v>
      </c>
      <c r="AS325" s="14"/>
      <c r="AT325" s="14"/>
      <c r="AU325" s="14"/>
      <c r="AV325" s="14"/>
      <c r="AW325" s="14"/>
      <c r="AX325" s="14"/>
      <c r="AY325" s="14"/>
      <c r="AZ325" s="14"/>
      <c r="BA325" s="24"/>
      <c r="BB325" s="32"/>
      <c r="BC325" s="32"/>
      <c r="BD325" s="32"/>
      <c r="BE325" s="32"/>
      <c r="BF325" s="32"/>
      <c r="BG325" s="32"/>
      <c r="BH325" s="32"/>
      <c r="BI325" s="32"/>
      <c r="BJ325" s="32"/>
      <c r="BK325" s="32"/>
      <c r="BL325" s="32"/>
      <c r="BM325" s="32"/>
    </row>
    <row r="326" spans="1:65" ht="120" customHeight="1" x14ac:dyDescent="0.25">
      <c r="A326" s="13">
        <v>106</v>
      </c>
      <c r="B326" s="14" t="s">
        <v>2143</v>
      </c>
      <c r="C326" s="14"/>
      <c r="D326" s="14" t="s">
        <v>2291</v>
      </c>
      <c r="E326" s="14" t="s">
        <v>2796</v>
      </c>
      <c r="F326" s="14">
        <v>7527</v>
      </c>
      <c r="G326" s="14" t="s">
        <v>2797</v>
      </c>
      <c r="H326" s="14">
        <v>2008</v>
      </c>
      <c r="I326" s="14" t="s">
        <v>2798</v>
      </c>
      <c r="J326" s="15">
        <v>667668</v>
      </c>
      <c r="K326" s="14" t="s">
        <v>109</v>
      </c>
      <c r="L326" s="14" t="s">
        <v>2703</v>
      </c>
      <c r="M326" s="14" t="s">
        <v>2296</v>
      </c>
      <c r="N326" s="14" t="s">
        <v>2799</v>
      </c>
      <c r="O326" s="14" t="s">
        <v>2800</v>
      </c>
      <c r="P326" s="14" t="s">
        <v>2801</v>
      </c>
      <c r="Q326" s="16" t="e">
        <f>#REF!</f>
        <v>#REF!</v>
      </c>
      <c r="R326" s="16">
        <f t="shared" si="26"/>
        <v>64.198846153846162</v>
      </c>
      <c r="S326" s="16">
        <v>17.88</v>
      </c>
      <c r="T326" s="16">
        <v>12.38</v>
      </c>
      <c r="U326" s="16">
        <f t="shared" si="25"/>
        <v>94.458846153846153</v>
      </c>
      <c r="V326" s="415">
        <v>100</v>
      </c>
      <c r="W326" s="61">
        <v>100</v>
      </c>
      <c r="X326" s="440" t="s">
        <v>2152</v>
      </c>
      <c r="Y326" s="14">
        <v>3</v>
      </c>
      <c r="Z326" s="14">
        <v>1</v>
      </c>
      <c r="AA326" s="14">
        <v>3</v>
      </c>
      <c r="AB326" s="14">
        <v>4</v>
      </c>
      <c r="AC326" s="14" t="s">
        <v>109</v>
      </c>
      <c r="AD326" s="14">
        <v>0</v>
      </c>
      <c r="AE326" s="14">
        <v>5</v>
      </c>
      <c r="AF326" s="13">
        <v>100</v>
      </c>
      <c r="AG326" s="14" t="s">
        <v>2291</v>
      </c>
      <c r="AH326" s="14" t="s">
        <v>2796</v>
      </c>
      <c r="AI326" s="14">
        <v>100</v>
      </c>
      <c r="AJ326" s="14"/>
      <c r="AK326" s="14"/>
      <c r="AL326" s="14"/>
      <c r="AM326" s="14"/>
      <c r="AN326" s="14"/>
      <c r="AO326" s="14"/>
      <c r="AP326" s="14"/>
      <c r="AQ326" s="14"/>
      <c r="AR326" s="14"/>
      <c r="AS326" s="14"/>
      <c r="AT326" s="14"/>
      <c r="AU326" s="14"/>
      <c r="AV326" s="14"/>
      <c r="AW326" s="14"/>
      <c r="AX326" s="14"/>
      <c r="AY326" s="14"/>
      <c r="AZ326" s="14"/>
      <c r="BA326" s="24"/>
      <c r="BB326" s="32"/>
      <c r="BC326" s="32"/>
      <c r="BD326" s="32"/>
      <c r="BE326" s="32"/>
      <c r="BF326" s="32"/>
      <c r="BG326" s="32"/>
      <c r="BH326" s="32"/>
      <c r="BI326" s="32"/>
      <c r="BJ326" s="32"/>
      <c r="BK326" s="32"/>
      <c r="BL326" s="32"/>
      <c r="BM326" s="32"/>
    </row>
    <row r="327" spans="1:65" ht="120" customHeight="1" x14ac:dyDescent="0.25">
      <c r="A327" s="13">
        <v>106</v>
      </c>
      <c r="B327" s="14" t="s">
        <v>2143</v>
      </c>
      <c r="C327" s="14"/>
      <c r="D327" s="14" t="s">
        <v>699</v>
      </c>
      <c r="E327" s="14" t="s">
        <v>1387</v>
      </c>
      <c r="F327" s="14">
        <v>2556</v>
      </c>
      <c r="G327" s="14" t="s">
        <v>2802</v>
      </c>
      <c r="H327" s="14">
        <v>2007</v>
      </c>
      <c r="I327" s="14" t="s">
        <v>2803</v>
      </c>
      <c r="J327" s="15">
        <v>62593.9</v>
      </c>
      <c r="K327" s="14" t="s">
        <v>109</v>
      </c>
      <c r="L327" s="14" t="s">
        <v>2403</v>
      </c>
      <c r="M327" s="14" t="s">
        <v>2404</v>
      </c>
      <c r="N327" s="14" t="s">
        <v>2804</v>
      </c>
      <c r="O327" s="14" t="s">
        <v>2805</v>
      </c>
      <c r="P327" s="14" t="s">
        <v>2806</v>
      </c>
      <c r="Q327" s="16" t="e">
        <f>#REF!</f>
        <v>#REF!</v>
      </c>
      <c r="R327" s="16">
        <f t="shared" si="26"/>
        <v>6.0186442307692314</v>
      </c>
      <c r="S327" s="16">
        <v>17.88</v>
      </c>
      <c r="T327" s="16">
        <v>12.38</v>
      </c>
      <c r="U327" s="16">
        <f t="shared" si="25"/>
        <v>36.278644230769231</v>
      </c>
      <c r="V327" s="415">
        <v>100</v>
      </c>
      <c r="W327" s="61">
        <v>100</v>
      </c>
      <c r="X327" s="440" t="s">
        <v>2152</v>
      </c>
      <c r="Y327" s="14">
        <v>3</v>
      </c>
      <c r="Z327" s="14">
        <v>4</v>
      </c>
      <c r="AA327" s="14">
        <v>3</v>
      </c>
      <c r="AB327" s="14">
        <v>44</v>
      </c>
      <c r="AC327" s="14" t="s">
        <v>109</v>
      </c>
      <c r="AD327" s="14">
        <v>0</v>
      </c>
      <c r="AE327" s="14">
        <v>5</v>
      </c>
      <c r="AF327" s="13">
        <v>100</v>
      </c>
      <c r="AG327" s="14" t="s">
        <v>699</v>
      </c>
      <c r="AH327" s="14" t="s">
        <v>1387</v>
      </c>
      <c r="AI327" s="14">
        <v>25</v>
      </c>
      <c r="AJ327" s="14" t="s">
        <v>2410</v>
      </c>
      <c r="AK327" s="14" t="s">
        <v>2411</v>
      </c>
      <c r="AL327" s="14">
        <v>25</v>
      </c>
      <c r="AM327" s="14" t="s">
        <v>2807</v>
      </c>
      <c r="AN327" s="14" t="s">
        <v>2808</v>
      </c>
      <c r="AO327" s="14">
        <v>25</v>
      </c>
      <c r="AP327" s="14" t="s">
        <v>2412</v>
      </c>
      <c r="AQ327" s="14" t="s">
        <v>2413</v>
      </c>
      <c r="AR327" s="14">
        <v>25</v>
      </c>
      <c r="AS327" s="14"/>
      <c r="AT327" s="14"/>
      <c r="AU327" s="14"/>
      <c r="AV327" s="14"/>
      <c r="AW327" s="14"/>
      <c r="AX327" s="14"/>
      <c r="AY327" s="14"/>
      <c r="AZ327" s="14"/>
      <c r="BA327" s="24"/>
      <c r="BB327" s="32"/>
      <c r="BC327" s="32"/>
      <c r="BD327" s="32"/>
      <c r="BE327" s="32"/>
      <c r="BF327" s="32"/>
      <c r="BG327" s="32"/>
      <c r="BH327" s="32"/>
      <c r="BI327" s="32"/>
      <c r="BJ327" s="32"/>
      <c r="BK327" s="32"/>
      <c r="BL327" s="32"/>
      <c r="BM327" s="32"/>
    </row>
    <row r="328" spans="1:65" ht="120" customHeight="1" x14ac:dyDescent="0.25">
      <c r="A328" s="13">
        <v>106</v>
      </c>
      <c r="B328" s="14" t="s">
        <v>2143</v>
      </c>
      <c r="C328" s="14"/>
      <c r="D328" s="14" t="s">
        <v>699</v>
      </c>
      <c r="E328" s="14" t="s">
        <v>2409</v>
      </c>
      <c r="F328" s="14">
        <v>3937</v>
      </c>
      <c r="G328" s="14" t="s">
        <v>2809</v>
      </c>
      <c r="H328" s="14">
        <v>2008</v>
      </c>
      <c r="I328" s="14" t="s">
        <v>2810</v>
      </c>
      <c r="J328" s="15">
        <v>676014</v>
      </c>
      <c r="K328" s="14" t="s">
        <v>109</v>
      </c>
      <c r="L328" s="14" t="s">
        <v>2403</v>
      </c>
      <c r="M328" s="14" t="s">
        <v>2404</v>
      </c>
      <c r="N328" s="14" t="s">
        <v>2811</v>
      </c>
      <c r="O328" s="14" t="s">
        <v>2812</v>
      </c>
      <c r="P328" s="14" t="s">
        <v>2813</v>
      </c>
      <c r="Q328" s="16" t="e">
        <f>#REF!</f>
        <v>#REF!</v>
      </c>
      <c r="R328" s="16">
        <f t="shared" si="26"/>
        <v>65.001346153846157</v>
      </c>
      <c r="S328" s="16">
        <v>17.88</v>
      </c>
      <c r="T328" s="16">
        <v>12.38</v>
      </c>
      <c r="U328" s="16">
        <f t="shared" si="25"/>
        <v>95.261346153846148</v>
      </c>
      <c r="V328" s="415">
        <v>100</v>
      </c>
      <c r="W328" s="61">
        <v>100</v>
      </c>
      <c r="X328" s="440" t="s">
        <v>2152</v>
      </c>
      <c r="Y328" s="14">
        <v>3</v>
      </c>
      <c r="Z328" s="14">
        <v>5</v>
      </c>
      <c r="AA328" s="14">
        <v>1</v>
      </c>
      <c r="AB328" s="14">
        <v>44</v>
      </c>
      <c r="AC328" s="14" t="s">
        <v>109</v>
      </c>
      <c r="AD328" s="14">
        <v>0</v>
      </c>
      <c r="AE328" s="14">
        <v>5</v>
      </c>
      <c r="AF328" s="13">
        <v>100</v>
      </c>
      <c r="AG328" s="14" t="s">
        <v>699</v>
      </c>
      <c r="AH328" s="14" t="s">
        <v>2409</v>
      </c>
      <c r="AI328" s="14">
        <v>25</v>
      </c>
      <c r="AJ328" s="14" t="s">
        <v>2408</v>
      </c>
      <c r="AK328" s="14" t="s">
        <v>2409</v>
      </c>
      <c r="AL328" s="14">
        <v>25</v>
      </c>
      <c r="AM328" s="14" t="s">
        <v>2490</v>
      </c>
      <c r="AN328" s="14" t="s">
        <v>2400</v>
      </c>
      <c r="AO328" s="14">
        <v>25</v>
      </c>
      <c r="AP328" s="14" t="s">
        <v>2412</v>
      </c>
      <c r="AQ328" s="14" t="s">
        <v>2413</v>
      </c>
      <c r="AR328" s="14">
        <v>25</v>
      </c>
      <c r="AS328" s="14"/>
      <c r="AT328" s="14"/>
      <c r="AU328" s="14"/>
      <c r="AV328" s="14"/>
      <c r="AW328" s="14"/>
      <c r="AX328" s="14"/>
      <c r="AY328" s="14"/>
      <c r="AZ328" s="14"/>
      <c r="BA328" s="24"/>
      <c r="BB328" s="32"/>
      <c r="BC328" s="32"/>
      <c r="BD328" s="32"/>
      <c r="BE328" s="32"/>
      <c r="BF328" s="32"/>
      <c r="BG328" s="32"/>
      <c r="BH328" s="32"/>
      <c r="BI328" s="32"/>
      <c r="BJ328" s="32"/>
      <c r="BK328" s="32"/>
      <c r="BL328" s="32"/>
      <c r="BM328" s="32"/>
    </row>
    <row r="329" spans="1:65" ht="120" customHeight="1" x14ac:dyDescent="0.25">
      <c r="A329" s="13">
        <v>106</v>
      </c>
      <c r="B329" s="14" t="s">
        <v>2143</v>
      </c>
      <c r="C329" s="14"/>
      <c r="D329" s="14" t="s">
        <v>64</v>
      </c>
      <c r="E329" s="14" t="s">
        <v>2814</v>
      </c>
      <c r="F329" s="14">
        <v>7560</v>
      </c>
      <c r="G329" s="14" t="s">
        <v>2815</v>
      </c>
      <c r="H329" s="14">
        <v>2005</v>
      </c>
      <c r="I329" s="14" t="s">
        <v>2816</v>
      </c>
      <c r="J329" s="15">
        <v>210353.15</v>
      </c>
      <c r="K329" s="14" t="s">
        <v>149</v>
      </c>
      <c r="L329" s="14" t="s">
        <v>2303</v>
      </c>
      <c r="M329" s="14" t="s">
        <v>2304</v>
      </c>
      <c r="N329" s="14" t="s">
        <v>2817</v>
      </c>
      <c r="O329" s="14" t="s">
        <v>2818</v>
      </c>
      <c r="P329" s="14">
        <v>43890</v>
      </c>
      <c r="Q329" s="16" t="e">
        <f>#REF!</f>
        <v>#REF!</v>
      </c>
      <c r="R329" s="16">
        <f t="shared" si="26"/>
        <v>20.226264423076927</v>
      </c>
      <c r="S329" s="16">
        <v>17.88</v>
      </c>
      <c r="T329" s="16">
        <v>12.38</v>
      </c>
      <c r="U329" s="16">
        <f t="shared" si="25"/>
        <v>50.486264423076925</v>
      </c>
      <c r="V329" s="415">
        <v>100</v>
      </c>
      <c r="W329" s="61">
        <v>100</v>
      </c>
      <c r="X329" s="440" t="s">
        <v>2152</v>
      </c>
      <c r="Y329" s="14">
        <v>3</v>
      </c>
      <c r="Z329" s="14">
        <v>5</v>
      </c>
      <c r="AA329" s="14">
        <v>1</v>
      </c>
      <c r="AB329" s="14">
        <v>44</v>
      </c>
      <c r="AC329" s="14" t="s">
        <v>149</v>
      </c>
      <c r="AD329" s="14">
        <v>0</v>
      </c>
      <c r="AE329" s="14">
        <v>5</v>
      </c>
      <c r="AF329" s="13">
        <v>100</v>
      </c>
      <c r="AG329" s="14" t="s">
        <v>64</v>
      </c>
      <c r="AH329" s="14" t="s">
        <v>2814</v>
      </c>
      <c r="AI329" s="14">
        <v>25</v>
      </c>
      <c r="AJ329" s="14" t="s">
        <v>2819</v>
      </c>
      <c r="AK329" s="14" t="s">
        <v>1302</v>
      </c>
      <c r="AL329" s="14">
        <v>25</v>
      </c>
      <c r="AM329" s="14" t="s">
        <v>2820</v>
      </c>
      <c r="AN329" s="14" t="s">
        <v>1302</v>
      </c>
      <c r="AO329" s="14">
        <v>25</v>
      </c>
      <c r="AP329" s="14" t="s">
        <v>2821</v>
      </c>
      <c r="AQ329" s="14" t="s">
        <v>1302</v>
      </c>
      <c r="AR329" s="14">
        <v>25</v>
      </c>
      <c r="AS329" s="14"/>
      <c r="AT329" s="14"/>
      <c r="AU329" s="14"/>
      <c r="AV329" s="14"/>
      <c r="AW329" s="14"/>
      <c r="AX329" s="14"/>
      <c r="AY329" s="14"/>
      <c r="AZ329" s="14"/>
      <c r="BA329" s="24"/>
      <c r="BB329" s="32"/>
      <c r="BC329" s="32"/>
      <c r="BD329" s="32"/>
      <c r="BE329" s="32"/>
      <c r="BF329" s="32"/>
      <c r="BG329" s="32"/>
      <c r="BH329" s="32"/>
      <c r="BI329" s="32"/>
      <c r="BJ329" s="32"/>
      <c r="BK329" s="32"/>
      <c r="BL329" s="32"/>
      <c r="BM329" s="32"/>
    </row>
    <row r="330" spans="1:65" ht="120" customHeight="1" x14ac:dyDescent="0.25">
      <c r="A330" s="13">
        <v>106</v>
      </c>
      <c r="B330" s="14" t="s">
        <v>2143</v>
      </c>
      <c r="C330" s="14"/>
      <c r="D330" s="14" t="s">
        <v>2307</v>
      </c>
      <c r="E330" s="14" t="s">
        <v>2337</v>
      </c>
      <c r="F330" s="14">
        <v>15703</v>
      </c>
      <c r="G330" s="14" t="s">
        <v>2822</v>
      </c>
      <c r="H330" s="14">
        <v>2005</v>
      </c>
      <c r="I330" s="14" t="s">
        <v>2823</v>
      </c>
      <c r="J330" s="15">
        <v>395000</v>
      </c>
      <c r="K330" s="14" t="s">
        <v>2824</v>
      </c>
      <c r="L330" s="14" t="s">
        <v>2416</v>
      </c>
      <c r="M330" s="14" t="s">
        <v>2417</v>
      </c>
      <c r="N330" s="14" t="s">
        <v>2825</v>
      </c>
      <c r="O330" s="14" t="s">
        <v>2826</v>
      </c>
      <c r="P330" s="14">
        <v>41908</v>
      </c>
      <c r="Q330" s="16" t="e">
        <f>#REF!</f>
        <v>#REF!</v>
      </c>
      <c r="R330" s="16">
        <f t="shared" si="26"/>
        <v>37.980769230769234</v>
      </c>
      <c r="S330" s="14">
        <v>17.88</v>
      </c>
      <c r="T330" s="14">
        <v>12.38</v>
      </c>
      <c r="U330" s="16">
        <f t="shared" si="25"/>
        <v>68.240769230769232</v>
      </c>
      <c r="V330" s="415">
        <v>100</v>
      </c>
      <c r="W330" s="61">
        <v>100</v>
      </c>
      <c r="X330" s="440" t="s">
        <v>2152</v>
      </c>
      <c r="Y330" s="14">
        <v>3</v>
      </c>
      <c r="Z330" s="14">
        <v>1</v>
      </c>
      <c r="AA330" s="14">
        <v>6</v>
      </c>
      <c r="AB330" s="14">
        <v>44</v>
      </c>
      <c r="AC330" s="14" t="s">
        <v>2824</v>
      </c>
      <c r="AD330" s="14">
        <v>40</v>
      </c>
      <c r="AE330" s="14">
        <v>5</v>
      </c>
      <c r="AF330" s="13">
        <v>100</v>
      </c>
      <c r="AG330" s="14" t="s">
        <v>2307</v>
      </c>
      <c r="AH330" s="14" t="s">
        <v>2337</v>
      </c>
      <c r="AI330" s="14">
        <v>100</v>
      </c>
      <c r="AJ330" s="14"/>
      <c r="AK330" s="14"/>
      <c r="AL330" s="14"/>
      <c r="AM330" s="14"/>
      <c r="AN330" s="14"/>
      <c r="AO330" s="14"/>
      <c r="AP330" s="14"/>
      <c r="AQ330" s="14"/>
      <c r="AR330" s="14"/>
      <c r="AS330" s="14"/>
      <c r="AT330" s="14"/>
      <c r="AU330" s="14"/>
      <c r="AV330" s="14"/>
      <c r="AW330" s="14"/>
      <c r="AX330" s="14"/>
      <c r="AY330" s="14"/>
      <c r="AZ330" s="14"/>
      <c r="BA330" s="24"/>
      <c r="BB330" s="32"/>
      <c r="BC330" s="32"/>
      <c r="BD330" s="32"/>
      <c r="BE330" s="32"/>
      <c r="BF330" s="32"/>
      <c r="BG330" s="32"/>
      <c r="BH330" s="32"/>
      <c r="BI330" s="32"/>
      <c r="BJ330" s="32"/>
      <c r="BK330" s="32"/>
      <c r="BL330" s="32"/>
      <c r="BM330" s="32"/>
    </row>
    <row r="331" spans="1:65" ht="120" customHeight="1" x14ac:dyDescent="0.25">
      <c r="A331" s="13">
        <v>106</v>
      </c>
      <c r="B331" s="14" t="s">
        <v>2143</v>
      </c>
      <c r="C331" s="14"/>
      <c r="D331" s="14" t="s">
        <v>2675</v>
      </c>
      <c r="E331" s="14" t="s">
        <v>2827</v>
      </c>
      <c r="F331" s="14">
        <v>3477</v>
      </c>
      <c r="G331" s="14" t="s">
        <v>2828</v>
      </c>
      <c r="H331" s="14">
        <v>2002</v>
      </c>
      <c r="I331" s="14" t="s">
        <v>2829</v>
      </c>
      <c r="J331" s="15">
        <v>72502</v>
      </c>
      <c r="K331" s="14" t="s">
        <v>56</v>
      </c>
      <c r="L331" s="14" t="s">
        <v>2679</v>
      </c>
      <c r="M331" s="14" t="s">
        <v>2830</v>
      </c>
      <c r="N331" s="14" t="s">
        <v>2831</v>
      </c>
      <c r="O331" s="14" t="s">
        <v>2832</v>
      </c>
      <c r="P331" s="14" t="s">
        <v>2833</v>
      </c>
      <c r="Q331" s="16" t="e">
        <f>#REF!</f>
        <v>#REF!</v>
      </c>
      <c r="R331" s="16">
        <f t="shared" si="26"/>
        <v>6.971346153846155</v>
      </c>
      <c r="S331" s="14">
        <v>17.88</v>
      </c>
      <c r="T331" s="14">
        <v>12.38</v>
      </c>
      <c r="U331" s="16">
        <f t="shared" si="25"/>
        <v>37.231346153846154</v>
      </c>
      <c r="V331" s="415">
        <v>100</v>
      </c>
      <c r="W331" s="61">
        <v>100</v>
      </c>
      <c r="X331" s="440" t="s">
        <v>2152</v>
      </c>
      <c r="Y331" s="14">
        <v>3</v>
      </c>
      <c r="Z331" s="14">
        <v>7</v>
      </c>
      <c r="AA331" s="14">
        <v>1</v>
      </c>
      <c r="AB331" s="14">
        <v>44</v>
      </c>
      <c r="AC331" s="14" t="s">
        <v>56</v>
      </c>
      <c r="AD331" s="14">
        <v>0</v>
      </c>
      <c r="AE331" s="14">
        <v>5</v>
      </c>
      <c r="AF331" s="13">
        <v>100</v>
      </c>
      <c r="AG331" s="14" t="s">
        <v>2675</v>
      </c>
      <c r="AH331" s="14" t="s">
        <v>2827</v>
      </c>
      <c r="AI331" s="14">
        <v>50</v>
      </c>
      <c r="AJ331" s="14" t="s">
        <v>2684</v>
      </c>
      <c r="AK331" s="14" t="s">
        <v>2685</v>
      </c>
      <c r="AL331" s="14">
        <v>50</v>
      </c>
      <c r="AM331" s="14"/>
      <c r="AN331" s="14"/>
      <c r="AO331" s="14"/>
      <c r="AP331" s="14"/>
      <c r="AQ331" s="14"/>
      <c r="AR331" s="14"/>
      <c r="AS331" s="14"/>
      <c r="AT331" s="14"/>
      <c r="AU331" s="14"/>
      <c r="AV331" s="14"/>
      <c r="AW331" s="14"/>
      <c r="AX331" s="14"/>
      <c r="AY331" s="14"/>
      <c r="AZ331" s="14"/>
      <c r="BA331" s="24"/>
      <c r="BB331" s="32"/>
      <c r="BC331" s="32"/>
      <c r="BD331" s="32"/>
      <c r="BE331" s="32"/>
      <c r="BF331" s="32"/>
      <c r="BG331" s="32"/>
      <c r="BH331" s="32"/>
      <c r="BI331" s="32"/>
      <c r="BJ331" s="32"/>
      <c r="BK331" s="32"/>
      <c r="BL331" s="32"/>
      <c r="BM331" s="32"/>
    </row>
    <row r="332" spans="1:65" ht="120" customHeight="1" x14ac:dyDescent="0.25">
      <c r="A332" s="13">
        <v>106</v>
      </c>
      <c r="B332" s="14" t="s">
        <v>2143</v>
      </c>
      <c r="C332" s="14"/>
      <c r="D332" s="14" t="s">
        <v>2834</v>
      </c>
      <c r="E332" s="14" t="s">
        <v>2835</v>
      </c>
      <c r="F332" s="14">
        <v>27819</v>
      </c>
      <c r="G332" s="14" t="s">
        <v>2836</v>
      </c>
      <c r="H332" s="14">
        <v>2015</v>
      </c>
      <c r="I332" s="14" t="s">
        <v>2837</v>
      </c>
      <c r="J332" s="15">
        <v>123789.21</v>
      </c>
      <c r="K332" s="14" t="s">
        <v>2838</v>
      </c>
      <c r="L332" s="14" t="s">
        <v>2839</v>
      </c>
      <c r="M332" s="14" t="s">
        <v>2840</v>
      </c>
      <c r="N332" s="14" t="s">
        <v>2841</v>
      </c>
      <c r="O332" s="14" t="s">
        <v>2842</v>
      </c>
      <c r="P332" s="14" t="s">
        <v>2843</v>
      </c>
      <c r="Q332" s="16" t="e">
        <f>#REF!</f>
        <v>#REF!</v>
      </c>
      <c r="R332" s="16">
        <v>0</v>
      </c>
      <c r="S332" s="16" t="s">
        <v>2844</v>
      </c>
      <c r="T332" s="16" t="s">
        <v>2844</v>
      </c>
      <c r="U332" s="16" t="e">
        <f t="shared" si="25"/>
        <v>#VALUE!</v>
      </c>
      <c r="V332" s="415">
        <v>100</v>
      </c>
      <c r="W332" s="61">
        <v>100</v>
      </c>
      <c r="X332" s="440" t="s">
        <v>2152</v>
      </c>
      <c r="Y332" s="14">
        <v>6</v>
      </c>
      <c r="Z332" s="14">
        <v>1</v>
      </c>
      <c r="AA332" s="14">
        <v>4</v>
      </c>
      <c r="AB332" s="14">
        <v>14</v>
      </c>
      <c r="AC332" s="14" t="s">
        <v>2838</v>
      </c>
      <c r="AD332" s="14">
        <v>0</v>
      </c>
      <c r="AE332" s="14">
        <v>4</v>
      </c>
      <c r="AF332" s="13">
        <v>100</v>
      </c>
      <c r="AG332" s="14" t="s">
        <v>2834</v>
      </c>
      <c r="AH332" s="14" t="s">
        <v>2835</v>
      </c>
      <c r="AI332" s="14">
        <v>10</v>
      </c>
      <c r="AJ332" s="14" t="s">
        <v>2845</v>
      </c>
      <c r="AK332" s="14" t="s">
        <v>2835</v>
      </c>
      <c r="AL332" s="14">
        <v>60</v>
      </c>
      <c r="AM332" s="14" t="s">
        <v>2846</v>
      </c>
      <c r="AN332" s="14" t="s">
        <v>2835</v>
      </c>
      <c r="AO332" s="14">
        <v>10</v>
      </c>
      <c r="AP332" s="14" t="s">
        <v>2847</v>
      </c>
      <c r="AQ332" s="14" t="s">
        <v>2848</v>
      </c>
      <c r="AR332" s="14">
        <v>10</v>
      </c>
      <c r="AS332" s="14" t="s">
        <v>2849</v>
      </c>
      <c r="AT332" s="14" t="s">
        <v>2850</v>
      </c>
      <c r="AU332" s="14">
        <v>10</v>
      </c>
      <c r="AV332" s="14"/>
      <c r="AW332" s="14"/>
      <c r="AX332" s="14"/>
      <c r="AY332" s="14"/>
      <c r="AZ332" s="14"/>
      <c r="BA332" s="24"/>
      <c r="BB332" s="32"/>
      <c r="BC332" s="32"/>
      <c r="BD332" s="32"/>
      <c r="BE332" s="32"/>
      <c r="BF332" s="32"/>
      <c r="BG332" s="32"/>
      <c r="BH332" s="32"/>
      <c r="BI332" s="32"/>
      <c r="BJ332" s="32"/>
      <c r="BK332" s="32"/>
      <c r="BL332" s="32"/>
      <c r="BM332" s="32"/>
    </row>
    <row r="333" spans="1:65" ht="120" customHeight="1" x14ac:dyDescent="0.25">
      <c r="A333" s="13">
        <v>106</v>
      </c>
      <c r="B333" s="14" t="s">
        <v>2143</v>
      </c>
      <c r="C333" s="14"/>
      <c r="D333" s="14" t="s">
        <v>2629</v>
      </c>
      <c r="E333" s="14" t="s">
        <v>2851</v>
      </c>
      <c r="F333" s="14">
        <v>3841</v>
      </c>
      <c r="G333" s="14" t="s">
        <v>2852</v>
      </c>
      <c r="H333" s="14">
        <v>2015</v>
      </c>
      <c r="I333" s="14" t="s">
        <v>2853</v>
      </c>
      <c r="J333" s="15">
        <v>142656.54999999999</v>
      </c>
      <c r="K333" s="14" t="s">
        <v>2854</v>
      </c>
      <c r="L333" s="14" t="s">
        <v>2855</v>
      </c>
      <c r="M333" s="14" t="s">
        <v>2856</v>
      </c>
      <c r="N333" s="14" t="s">
        <v>2857</v>
      </c>
      <c r="O333" s="14" t="s">
        <v>2858</v>
      </c>
      <c r="P333" s="14" t="s">
        <v>2859</v>
      </c>
      <c r="Q333" s="16" t="e">
        <f>#REF!</f>
        <v>#REF!</v>
      </c>
      <c r="R333" s="16">
        <v>0</v>
      </c>
      <c r="S333" s="16" t="s">
        <v>2860</v>
      </c>
      <c r="T333" s="16" t="s">
        <v>2860</v>
      </c>
      <c r="U333" s="16" t="e">
        <f t="shared" si="25"/>
        <v>#VALUE!</v>
      </c>
      <c r="V333" s="415">
        <v>100</v>
      </c>
      <c r="W333" s="61">
        <v>100</v>
      </c>
      <c r="X333" s="440" t="s">
        <v>2152</v>
      </c>
      <c r="Y333" s="14">
        <v>6</v>
      </c>
      <c r="Z333" s="14">
        <v>1</v>
      </c>
      <c r="AA333" s="14">
        <v>4</v>
      </c>
      <c r="AB333" s="14">
        <v>14</v>
      </c>
      <c r="AC333" s="14" t="s">
        <v>2854</v>
      </c>
      <c r="AD333" s="14">
        <v>0</v>
      </c>
      <c r="AE333" s="14">
        <v>4</v>
      </c>
      <c r="AF333" s="13">
        <v>100</v>
      </c>
      <c r="AG333" s="14" t="s">
        <v>2629</v>
      </c>
      <c r="AH333" s="14" t="s">
        <v>2851</v>
      </c>
      <c r="AI333" s="14">
        <v>50</v>
      </c>
      <c r="AJ333" s="14" t="s">
        <v>2861</v>
      </c>
      <c r="AK333" s="14" t="s">
        <v>2862</v>
      </c>
      <c r="AL333" s="14">
        <v>25</v>
      </c>
      <c r="AM333" s="14" t="s">
        <v>2863</v>
      </c>
      <c r="AN333" s="14" t="s">
        <v>2864</v>
      </c>
      <c r="AO333" s="14">
        <v>25</v>
      </c>
      <c r="AP333" s="14"/>
      <c r="AQ333" s="14"/>
      <c r="AR333" s="14"/>
      <c r="AS333" s="14"/>
      <c r="AT333" s="14"/>
      <c r="AU333" s="14"/>
      <c r="AV333" s="14"/>
      <c r="AW333" s="14"/>
      <c r="AX333" s="14"/>
      <c r="AY333" s="14"/>
      <c r="AZ333" s="14"/>
      <c r="BA333" s="24"/>
      <c r="BB333" s="32"/>
      <c r="BC333" s="32"/>
      <c r="BD333" s="32"/>
      <c r="BE333" s="32"/>
      <c r="BF333" s="32"/>
      <c r="BG333" s="32"/>
      <c r="BH333" s="32"/>
      <c r="BI333" s="32"/>
      <c r="BJ333" s="32"/>
      <c r="BK333" s="32"/>
      <c r="BL333" s="32"/>
      <c r="BM333" s="32"/>
    </row>
    <row r="334" spans="1:65" ht="120" customHeight="1" x14ac:dyDescent="0.25">
      <c r="A334" s="13">
        <v>106</v>
      </c>
      <c r="B334" s="14" t="s">
        <v>2143</v>
      </c>
      <c r="C334" s="14"/>
      <c r="D334" s="14" t="s">
        <v>2307</v>
      </c>
      <c r="E334" s="14" t="s">
        <v>2865</v>
      </c>
      <c r="F334" s="14">
        <v>18271</v>
      </c>
      <c r="G334" s="14" t="s">
        <v>2866</v>
      </c>
      <c r="H334" s="14">
        <v>2016</v>
      </c>
      <c r="I334" s="14" t="s">
        <v>2867</v>
      </c>
      <c r="J334" s="15">
        <v>122179.01</v>
      </c>
      <c r="K334" s="14" t="s">
        <v>2868</v>
      </c>
      <c r="L334" s="14" t="s">
        <v>2869</v>
      </c>
      <c r="M334" s="14" t="s">
        <v>2870</v>
      </c>
      <c r="N334" s="14" t="s">
        <v>2871</v>
      </c>
      <c r="O334" s="14" t="s">
        <v>2872</v>
      </c>
      <c r="P334" s="14">
        <v>60700</v>
      </c>
      <c r="Q334" s="16" t="e">
        <f>#REF!</f>
        <v>#REF!</v>
      </c>
      <c r="R334" s="16">
        <f t="shared" ref="R334:R336" si="27">J334*0.2/2080</f>
        <v>11.747981730769231</v>
      </c>
      <c r="S334" s="16">
        <v>17.88</v>
      </c>
      <c r="T334" s="16">
        <v>12.38</v>
      </c>
      <c r="U334" s="16">
        <f t="shared" si="25"/>
        <v>42.007981730769231</v>
      </c>
      <c r="V334" s="415">
        <v>100</v>
      </c>
      <c r="W334" s="61">
        <v>100</v>
      </c>
      <c r="X334" s="440" t="s">
        <v>2152</v>
      </c>
      <c r="Y334" s="14">
        <v>3</v>
      </c>
      <c r="Z334" s="14">
        <v>10</v>
      </c>
      <c r="AA334" s="14">
        <v>5</v>
      </c>
      <c r="AB334" s="14">
        <v>44</v>
      </c>
      <c r="AC334" s="14" t="s">
        <v>2868</v>
      </c>
      <c r="AD334" s="14">
        <v>0</v>
      </c>
      <c r="AE334" s="14">
        <v>5</v>
      </c>
      <c r="AF334" s="13">
        <v>100</v>
      </c>
      <c r="AG334" s="14" t="s">
        <v>2307</v>
      </c>
      <c r="AH334" s="14" t="s">
        <v>2865</v>
      </c>
      <c r="AI334" s="14">
        <v>50</v>
      </c>
      <c r="AJ334" s="14" t="s">
        <v>2873</v>
      </c>
      <c r="AK334" s="14" t="s">
        <v>2874</v>
      </c>
      <c r="AL334" s="14">
        <v>50</v>
      </c>
      <c r="AM334" s="14"/>
      <c r="AN334" s="14"/>
      <c r="AO334" s="14"/>
      <c r="AP334" s="14"/>
      <c r="AQ334" s="14"/>
      <c r="AR334" s="14"/>
      <c r="AS334" s="14"/>
      <c r="AT334" s="14"/>
      <c r="AU334" s="14"/>
      <c r="AV334" s="14"/>
      <c r="AW334" s="14"/>
      <c r="AX334" s="14"/>
      <c r="AY334" s="14"/>
      <c r="AZ334" s="14"/>
      <c r="BA334" s="24"/>
      <c r="BB334" s="32"/>
      <c r="BC334" s="32"/>
      <c r="BD334" s="32"/>
      <c r="BE334" s="32"/>
      <c r="BF334" s="32"/>
      <c r="BG334" s="32"/>
      <c r="BH334" s="32"/>
      <c r="BI334" s="32"/>
      <c r="BJ334" s="32"/>
      <c r="BK334" s="32"/>
      <c r="BL334" s="32"/>
      <c r="BM334" s="32"/>
    </row>
    <row r="335" spans="1:65" ht="120" customHeight="1" x14ac:dyDescent="0.25">
      <c r="A335" s="13">
        <v>106</v>
      </c>
      <c r="B335" s="14" t="s">
        <v>2143</v>
      </c>
      <c r="C335" s="14"/>
      <c r="D335" s="14" t="s">
        <v>2307</v>
      </c>
      <c r="E335" s="14" t="s">
        <v>2865</v>
      </c>
      <c r="F335" s="14">
        <v>18271</v>
      </c>
      <c r="G335" s="14" t="s">
        <v>1881</v>
      </c>
      <c r="H335" s="14">
        <v>2016</v>
      </c>
      <c r="I335" s="14" t="s">
        <v>2875</v>
      </c>
      <c r="J335" s="15">
        <v>56211.5</v>
      </c>
      <c r="K335" s="14" t="s">
        <v>2876</v>
      </c>
      <c r="L335" s="14" t="s">
        <v>2877</v>
      </c>
      <c r="M335" s="14" t="s">
        <v>2878</v>
      </c>
      <c r="N335" s="14" t="s">
        <v>2879</v>
      </c>
      <c r="O335" s="14" t="s">
        <v>2880</v>
      </c>
      <c r="P335" s="14">
        <v>60492</v>
      </c>
      <c r="Q335" s="16" t="e">
        <f>#REF!</f>
        <v>#REF!</v>
      </c>
      <c r="R335" s="16">
        <f t="shared" si="27"/>
        <v>5.4049519230769238</v>
      </c>
      <c r="S335" s="16">
        <v>17.88</v>
      </c>
      <c r="T335" s="16">
        <v>12.38</v>
      </c>
      <c r="U335" s="16">
        <f t="shared" si="25"/>
        <v>35.664951923076927</v>
      </c>
      <c r="V335" s="415">
        <v>100</v>
      </c>
      <c r="W335" s="61">
        <v>100</v>
      </c>
      <c r="X335" s="440" t="s">
        <v>2152</v>
      </c>
      <c r="Y335" s="14">
        <v>3</v>
      </c>
      <c r="Z335" s="14">
        <v>4</v>
      </c>
      <c r="AA335" s="14">
        <v>4</v>
      </c>
      <c r="AB335" s="14">
        <v>44</v>
      </c>
      <c r="AC335" s="14" t="s">
        <v>2876</v>
      </c>
      <c r="AD335" s="14">
        <v>0</v>
      </c>
      <c r="AE335" s="14">
        <v>5</v>
      </c>
      <c r="AF335" s="13">
        <v>100</v>
      </c>
      <c r="AG335" s="14" t="s">
        <v>2307</v>
      </c>
      <c r="AH335" s="14" t="s">
        <v>2865</v>
      </c>
      <c r="AI335" s="14">
        <v>50</v>
      </c>
      <c r="AJ335" s="14" t="s">
        <v>2881</v>
      </c>
      <c r="AK335" s="14" t="s">
        <v>2308</v>
      </c>
      <c r="AL335" s="14">
        <v>25</v>
      </c>
      <c r="AM335" s="14" t="s">
        <v>2882</v>
      </c>
      <c r="AN335" s="14" t="s">
        <v>2865</v>
      </c>
      <c r="AO335" s="14">
        <v>25</v>
      </c>
      <c r="AP335" s="14"/>
      <c r="AQ335" s="14"/>
      <c r="AR335" s="14"/>
      <c r="AS335" s="14"/>
      <c r="AT335" s="14"/>
      <c r="AU335" s="14"/>
      <c r="AV335" s="14"/>
      <c r="AW335" s="14"/>
      <c r="AX335" s="14"/>
      <c r="AY335" s="14"/>
      <c r="AZ335" s="14"/>
      <c r="BA335" s="24"/>
      <c r="BB335" s="32"/>
      <c r="BC335" s="32"/>
      <c r="BD335" s="32"/>
      <c r="BE335" s="32"/>
      <c r="BF335" s="32"/>
      <c r="BG335" s="32"/>
      <c r="BH335" s="32"/>
      <c r="BI335" s="32"/>
      <c r="BJ335" s="32"/>
      <c r="BK335" s="32"/>
      <c r="BL335" s="32"/>
      <c r="BM335" s="32"/>
    </row>
    <row r="336" spans="1:65" ht="120" customHeight="1" x14ac:dyDescent="0.25">
      <c r="A336" s="13">
        <v>106</v>
      </c>
      <c r="B336" s="14" t="s">
        <v>2143</v>
      </c>
      <c r="C336" s="14"/>
      <c r="D336" s="14" t="s">
        <v>225</v>
      </c>
      <c r="E336" s="14" t="s">
        <v>2883</v>
      </c>
      <c r="F336" s="14">
        <v>3776</v>
      </c>
      <c r="G336" s="14" t="s">
        <v>2884</v>
      </c>
      <c r="H336" s="14">
        <v>2016</v>
      </c>
      <c r="I336" s="14" t="s">
        <v>2885</v>
      </c>
      <c r="J336" s="15">
        <v>284507.45</v>
      </c>
      <c r="K336" s="14" t="s">
        <v>2886</v>
      </c>
      <c r="L336" s="14" t="s">
        <v>2887</v>
      </c>
      <c r="M336" s="14" t="s">
        <v>2888</v>
      </c>
      <c r="N336" s="14" t="s">
        <v>2889</v>
      </c>
      <c r="O336" s="14" t="s">
        <v>2890</v>
      </c>
      <c r="P336" s="14">
        <v>60664</v>
      </c>
      <c r="Q336" s="16" t="e">
        <f>#REF!</f>
        <v>#REF!</v>
      </c>
      <c r="R336" s="16">
        <f t="shared" si="27"/>
        <v>27.356485576923081</v>
      </c>
      <c r="S336" s="16">
        <v>17.88</v>
      </c>
      <c r="T336" s="16">
        <v>12.38</v>
      </c>
      <c r="U336" s="16">
        <f t="shared" si="25"/>
        <v>57.616485576923083</v>
      </c>
      <c r="V336" s="415">
        <v>100</v>
      </c>
      <c r="W336" s="61">
        <v>100</v>
      </c>
      <c r="X336" s="440" t="s">
        <v>2152</v>
      </c>
      <c r="Y336" s="14">
        <v>4</v>
      </c>
      <c r="Z336" s="14">
        <v>5</v>
      </c>
      <c r="AA336" s="14">
        <v>4</v>
      </c>
      <c r="AB336" s="14">
        <v>10</v>
      </c>
      <c r="AC336" s="14" t="s">
        <v>2886</v>
      </c>
      <c r="AD336" s="14">
        <v>0</v>
      </c>
      <c r="AE336" s="14">
        <v>5</v>
      </c>
      <c r="AF336" s="13">
        <v>100</v>
      </c>
      <c r="AG336" s="14" t="s">
        <v>225</v>
      </c>
      <c r="AH336" s="14" t="s">
        <v>2883</v>
      </c>
      <c r="AI336" s="14">
        <v>75</v>
      </c>
      <c r="AJ336" s="14" t="s">
        <v>2891</v>
      </c>
      <c r="AK336" s="14" t="s">
        <v>2428</v>
      </c>
      <c r="AL336" s="14">
        <v>25</v>
      </c>
      <c r="AM336" s="14"/>
      <c r="AN336" s="14"/>
      <c r="AO336" s="14"/>
      <c r="AP336" s="14"/>
      <c r="AQ336" s="14"/>
      <c r="AR336" s="14"/>
      <c r="AS336" s="14"/>
      <c r="AT336" s="14"/>
      <c r="AU336" s="14"/>
      <c r="AV336" s="14"/>
      <c r="AW336" s="14"/>
      <c r="AX336" s="14"/>
      <c r="AY336" s="14"/>
      <c r="AZ336" s="14"/>
      <c r="BA336" s="24"/>
      <c r="BB336" s="32"/>
      <c r="BC336" s="32"/>
      <c r="BD336" s="32"/>
      <c r="BE336" s="32"/>
      <c r="BF336" s="32"/>
      <c r="BG336" s="32"/>
      <c r="BH336" s="32"/>
      <c r="BI336" s="32"/>
      <c r="BJ336" s="32"/>
      <c r="BK336" s="32"/>
      <c r="BL336" s="32"/>
      <c r="BM336" s="32"/>
    </row>
    <row r="337" spans="1:65" ht="120" customHeight="1" x14ac:dyDescent="0.25">
      <c r="A337" s="13">
        <v>106</v>
      </c>
      <c r="B337" s="14" t="s">
        <v>2143</v>
      </c>
      <c r="C337" s="14"/>
      <c r="D337" s="14" t="s">
        <v>2498</v>
      </c>
      <c r="E337" s="14" t="s">
        <v>2499</v>
      </c>
      <c r="F337" s="14">
        <v>2013</v>
      </c>
      <c r="G337" s="14" t="s">
        <v>2892</v>
      </c>
      <c r="H337" s="14">
        <v>2016</v>
      </c>
      <c r="I337" s="14" t="s">
        <v>2893</v>
      </c>
      <c r="J337" s="15">
        <v>134836.21</v>
      </c>
      <c r="K337" s="14" t="s">
        <v>2894</v>
      </c>
      <c r="L337" s="14" t="s">
        <v>2895</v>
      </c>
      <c r="M337" s="14" t="s">
        <v>2896</v>
      </c>
      <c r="N337" s="14" t="s">
        <v>2897</v>
      </c>
      <c r="O337" s="14" t="s">
        <v>2898</v>
      </c>
      <c r="P337" s="14" t="s">
        <v>2899</v>
      </c>
      <c r="Q337" s="16" t="e">
        <f>#REF!</f>
        <v>#REF!</v>
      </c>
      <c r="R337" s="16">
        <f>J337*0.25/2080</f>
        <v>16.206275240384613</v>
      </c>
      <c r="S337" s="16">
        <v>17.88</v>
      </c>
      <c r="T337" s="16">
        <v>12.38</v>
      </c>
      <c r="U337" s="16">
        <f t="shared" si="25"/>
        <v>46.466275240384611</v>
      </c>
      <c r="V337" s="415">
        <v>100</v>
      </c>
      <c r="W337" s="61">
        <v>100</v>
      </c>
      <c r="X337" s="440" t="s">
        <v>2152</v>
      </c>
      <c r="Y337" s="14">
        <v>6</v>
      </c>
      <c r="Z337" s="14">
        <v>44202</v>
      </c>
      <c r="AA337" s="14">
        <v>38358</v>
      </c>
      <c r="AB337" s="14">
        <v>25</v>
      </c>
      <c r="AC337" s="14" t="s">
        <v>2894</v>
      </c>
      <c r="AD337" s="14">
        <v>0</v>
      </c>
      <c r="AE337" s="14">
        <v>4</v>
      </c>
      <c r="AF337" s="13">
        <v>100</v>
      </c>
      <c r="AG337" s="14" t="s">
        <v>2498</v>
      </c>
      <c r="AH337" s="14" t="s">
        <v>2499</v>
      </c>
      <c r="AI337" s="14"/>
      <c r="AJ337" s="14"/>
      <c r="AK337" s="14"/>
      <c r="AL337" s="14"/>
      <c r="AM337" s="14"/>
      <c r="AN337" s="14"/>
      <c r="AO337" s="14"/>
      <c r="AP337" s="14"/>
      <c r="AQ337" s="14"/>
      <c r="AR337" s="14"/>
      <c r="AS337" s="14"/>
      <c r="AT337" s="14"/>
      <c r="AU337" s="14"/>
      <c r="AV337" s="14"/>
      <c r="AW337" s="14"/>
      <c r="AX337" s="14"/>
      <c r="AY337" s="14"/>
      <c r="AZ337" s="14"/>
      <c r="BA337" s="24"/>
      <c r="BB337" s="32"/>
      <c r="BC337" s="32"/>
      <c r="BD337" s="32"/>
      <c r="BE337" s="32"/>
      <c r="BF337" s="32"/>
      <c r="BG337" s="32"/>
      <c r="BH337" s="32"/>
      <c r="BI337" s="32"/>
      <c r="BJ337" s="32"/>
      <c r="BK337" s="32"/>
      <c r="BL337" s="32"/>
      <c r="BM337" s="32"/>
    </row>
    <row r="338" spans="1:65" ht="120" customHeight="1" x14ac:dyDescent="0.25">
      <c r="A338" s="13">
        <v>106</v>
      </c>
      <c r="B338" s="14" t="s">
        <v>2143</v>
      </c>
      <c r="C338" s="14"/>
      <c r="D338" s="14" t="s">
        <v>2197</v>
      </c>
      <c r="E338" s="14" t="s">
        <v>2210</v>
      </c>
      <c r="F338" s="14">
        <v>4540</v>
      </c>
      <c r="G338" s="14" t="s">
        <v>2900</v>
      </c>
      <c r="H338" s="14">
        <v>2016</v>
      </c>
      <c r="I338" s="14" t="s">
        <v>2901</v>
      </c>
      <c r="J338" s="15">
        <v>94056.41</v>
      </c>
      <c r="K338" s="14" t="s">
        <v>2902</v>
      </c>
      <c r="L338" s="14" t="s">
        <v>2903</v>
      </c>
      <c r="M338" s="14" t="s">
        <v>2904</v>
      </c>
      <c r="N338" s="14" t="s">
        <v>2905</v>
      </c>
      <c r="O338" s="14" t="s">
        <v>2906</v>
      </c>
      <c r="P338" s="14" t="s">
        <v>2907</v>
      </c>
      <c r="Q338" s="16" t="e">
        <f>#REF!</f>
        <v>#REF!</v>
      </c>
      <c r="R338" s="16">
        <f t="shared" ref="R338:R339" si="28">J338*0.2/2080</f>
        <v>9.0438855769230777</v>
      </c>
      <c r="S338" s="14">
        <v>17.88</v>
      </c>
      <c r="T338" s="14">
        <v>12.38</v>
      </c>
      <c r="U338" s="16">
        <f t="shared" si="25"/>
        <v>39.303885576923079</v>
      </c>
      <c r="V338" s="415">
        <v>100</v>
      </c>
      <c r="W338" s="61">
        <v>100</v>
      </c>
      <c r="X338" s="440" t="s">
        <v>2152</v>
      </c>
      <c r="Y338" s="14"/>
      <c r="Z338" s="14"/>
      <c r="AA338" s="14"/>
      <c r="AB338" s="14"/>
      <c r="AC338" s="14" t="s">
        <v>2902</v>
      </c>
      <c r="AD338" s="14">
        <v>0</v>
      </c>
      <c r="AE338" s="14">
        <v>5</v>
      </c>
      <c r="AF338" s="13">
        <v>100</v>
      </c>
      <c r="AG338" s="14" t="s">
        <v>2197</v>
      </c>
      <c r="AH338" s="14" t="s">
        <v>2210</v>
      </c>
      <c r="AI338" s="14">
        <v>100</v>
      </c>
      <c r="AJ338" s="14"/>
      <c r="AK338" s="14"/>
      <c r="AL338" s="14"/>
      <c r="AM338" s="14"/>
      <c r="AN338" s="14"/>
      <c r="AO338" s="14"/>
      <c r="AP338" s="14"/>
      <c r="AQ338" s="14"/>
      <c r="AR338" s="14"/>
      <c r="AS338" s="14"/>
      <c r="AT338" s="14"/>
      <c r="AU338" s="14"/>
      <c r="AV338" s="14"/>
      <c r="AW338" s="14"/>
      <c r="AX338" s="14"/>
      <c r="AY338" s="14"/>
      <c r="AZ338" s="14"/>
      <c r="BA338" s="24"/>
      <c r="BB338" s="32"/>
      <c r="BC338" s="32"/>
      <c r="BD338" s="32"/>
      <c r="BE338" s="32"/>
      <c r="BF338" s="32"/>
      <c r="BG338" s="32"/>
      <c r="BH338" s="32"/>
      <c r="BI338" s="32"/>
      <c r="BJ338" s="32"/>
      <c r="BK338" s="32"/>
      <c r="BL338" s="32"/>
      <c r="BM338" s="32"/>
    </row>
    <row r="339" spans="1:65" ht="120" customHeight="1" x14ac:dyDescent="0.25">
      <c r="A339" s="13">
        <v>106</v>
      </c>
      <c r="B339" s="14" t="s">
        <v>2143</v>
      </c>
      <c r="C339" s="14"/>
      <c r="D339" s="14" t="s">
        <v>64</v>
      </c>
      <c r="E339" s="14" t="s">
        <v>65</v>
      </c>
      <c r="F339" s="14">
        <v>3939</v>
      </c>
      <c r="G339" s="14" t="s">
        <v>2908</v>
      </c>
      <c r="H339" s="14">
        <v>2016</v>
      </c>
      <c r="I339" s="14" t="s">
        <v>2909</v>
      </c>
      <c r="J339" s="15">
        <v>595580.86</v>
      </c>
      <c r="K339" s="14" t="s">
        <v>2910</v>
      </c>
      <c r="L339" s="14" t="s">
        <v>2911</v>
      </c>
      <c r="M339" s="14" t="s">
        <v>2912</v>
      </c>
      <c r="N339" s="14" t="s">
        <v>2913</v>
      </c>
      <c r="O339" s="14" t="s">
        <v>2914</v>
      </c>
      <c r="P339" s="14">
        <v>60901</v>
      </c>
      <c r="Q339" s="16" t="e">
        <f>#REF!</f>
        <v>#REF!</v>
      </c>
      <c r="R339" s="16">
        <f t="shared" si="28"/>
        <v>57.267390384615389</v>
      </c>
      <c r="S339" s="16">
        <v>53.73</v>
      </c>
      <c r="T339" s="16">
        <v>17.27</v>
      </c>
      <c r="U339" s="16">
        <f t="shared" si="25"/>
        <v>128.2673903846154</v>
      </c>
      <c r="V339" s="415">
        <v>100</v>
      </c>
      <c r="W339" s="61">
        <v>100</v>
      </c>
      <c r="X339" s="440" t="s">
        <v>2152</v>
      </c>
      <c r="Y339" s="14">
        <v>3</v>
      </c>
      <c r="Z339" s="14">
        <v>9</v>
      </c>
      <c r="AA339" s="14">
        <v>2</v>
      </c>
      <c r="AB339" s="14">
        <v>44</v>
      </c>
      <c r="AC339" s="14" t="s">
        <v>2910</v>
      </c>
      <c r="AD339" s="14" t="s">
        <v>596</v>
      </c>
      <c r="AE339" s="14">
        <v>5</v>
      </c>
      <c r="AF339" s="13">
        <v>100</v>
      </c>
      <c r="AG339" s="14" t="s">
        <v>64</v>
      </c>
      <c r="AH339" s="14" t="s">
        <v>65</v>
      </c>
      <c r="AI339" s="14">
        <v>75</v>
      </c>
      <c r="AJ339" s="14" t="s">
        <v>2915</v>
      </c>
      <c r="AK339" s="14" t="s">
        <v>2916</v>
      </c>
      <c r="AL339" s="14">
        <v>25</v>
      </c>
      <c r="AM339" s="14"/>
      <c r="AN339" s="14"/>
      <c r="AO339" s="14"/>
      <c r="AP339" s="14"/>
      <c r="AQ339" s="14"/>
      <c r="AR339" s="14"/>
      <c r="AS339" s="14"/>
      <c r="AT339" s="14"/>
      <c r="AU339" s="14"/>
      <c r="AV339" s="14"/>
      <c r="AW339" s="14"/>
      <c r="AX339" s="14"/>
      <c r="AY339" s="14"/>
      <c r="AZ339" s="14"/>
      <c r="BA339" s="24"/>
      <c r="BB339" s="32"/>
      <c r="BC339" s="32"/>
      <c r="BD339" s="32"/>
      <c r="BE339" s="32"/>
      <c r="BF339" s="32"/>
      <c r="BG339" s="32"/>
      <c r="BH339" s="32"/>
      <c r="BI339" s="32"/>
      <c r="BJ339" s="32"/>
      <c r="BK339" s="32"/>
      <c r="BL339" s="32"/>
      <c r="BM339" s="32"/>
    </row>
    <row r="340" spans="1:65" ht="120" customHeight="1" x14ac:dyDescent="0.25">
      <c r="A340" s="13">
        <v>106</v>
      </c>
      <c r="B340" s="14" t="s">
        <v>2143</v>
      </c>
      <c r="C340" s="14"/>
      <c r="D340" s="14" t="s">
        <v>2154</v>
      </c>
      <c r="E340" s="14" t="s">
        <v>2917</v>
      </c>
      <c r="F340" s="14">
        <v>3438</v>
      </c>
      <c r="G340" s="14" t="s">
        <v>2918</v>
      </c>
      <c r="H340" s="14">
        <v>2016</v>
      </c>
      <c r="I340" s="14" t="s">
        <v>2446</v>
      </c>
      <c r="J340" s="15">
        <v>155049.95000000001</v>
      </c>
      <c r="K340" s="14" t="s">
        <v>2919</v>
      </c>
      <c r="L340" s="14" t="s">
        <v>2447</v>
      </c>
      <c r="M340" s="14" t="s">
        <v>2448</v>
      </c>
      <c r="N340" s="14" t="s">
        <v>2449</v>
      </c>
      <c r="O340" s="14" t="s">
        <v>2450</v>
      </c>
      <c r="P340" s="14" t="s">
        <v>2920</v>
      </c>
      <c r="Q340" s="16" t="e">
        <f>#REF!</f>
        <v>#REF!</v>
      </c>
      <c r="R340" s="16">
        <f>J340*0.25/2080</f>
        <v>18.635811298076923</v>
      </c>
      <c r="S340" s="16">
        <v>17.88</v>
      </c>
      <c r="T340" s="16">
        <v>12.38</v>
      </c>
      <c r="U340" s="16">
        <f t="shared" si="25"/>
        <v>48.895811298076929</v>
      </c>
      <c r="V340" s="415">
        <v>100</v>
      </c>
      <c r="W340" s="61">
        <v>100</v>
      </c>
      <c r="X340" s="440" t="s">
        <v>2152</v>
      </c>
      <c r="Y340" s="14">
        <v>6</v>
      </c>
      <c r="Z340" s="14">
        <v>6</v>
      </c>
      <c r="AA340" s="14">
        <v>6</v>
      </c>
      <c r="AB340" s="14">
        <v>14</v>
      </c>
      <c r="AC340" s="14" t="s">
        <v>2919</v>
      </c>
      <c r="AD340" s="14">
        <v>0</v>
      </c>
      <c r="AE340" s="14">
        <v>4</v>
      </c>
      <c r="AF340" s="13">
        <v>100</v>
      </c>
      <c r="AG340" s="14" t="s">
        <v>2154</v>
      </c>
      <c r="AH340" s="14" t="s">
        <v>2917</v>
      </c>
      <c r="AI340" s="14">
        <v>100</v>
      </c>
      <c r="AJ340" s="14"/>
      <c r="AK340" s="14"/>
      <c r="AL340" s="14"/>
      <c r="AM340" s="14"/>
      <c r="AN340" s="14"/>
      <c r="AO340" s="14"/>
      <c r="AP340" s="14"/>
      <c r="AQ340" s="14"/>
      <c r="AR340" s="14"/>
      <c r="AS340" s="14"/>
      <c r="AT340" s="14"/>
      <c r="AU340" s="14"/>
      <c r="AV340" s="14"/>
      <c r="AW340" s="14"/>
      <c r="AX340" s="14"/>
      <c r="AY340" s="14"/>
      <c r="AZ340" s="14"/>
      <c r="BA340" s="24"/>
      <c r="BB340" s="32"/>
      <c r="BC340" s="32"/>
      <c r="BD340" s="32"/>
      <c r="BE340" s="32"/>
      <c r="BF340" s="32"/>
      <c r="BG340" s="32"/>
      <c r="BH340" s="32"/>
      <c r="BI340" s="32"/>
      <c r="BJ340" s="32"/>
      <c r="BK340" s="32"/>
      <c r="BL340" s="32"/>
      <c r="BM340" s="32"/>
    </row>
    <row r="341" spans="1:65" ht="120" customHeight="1" x14ac:dyDescent="0.25">
      <c r="A341" s="13">
        <v>106</v>
      </c>
      <c r="B341" s="14" t="s">
        <v>2143</v>
      </c>
      <c r="C341" s="14"/>
      <c r="D341" s="14" t="s">
        <v>2291</v>
      </c>
      <c r="E341" s="14" t="s">
        <v>2292</v>
      </c>
      <c r="F341" s="14">
        <v>9089</v>
      </c>
      <c r="G341" s="14" t="s">
        <v>2921</v>
      </c>
      <c r="H341" s="14">
        <v>2017</v>
      </c>
      <c r="I341" s="14" t="s">
        <v>2922</v>
      </c>
      <c r="J341" s="15">
        <v>834346.88</v>
      </c>
      <c r="K341" s="14" t="s">
        <v>2923</v>
      </c>
      <c r="L341" s="14" t="s">
        <v>2924</v>
      </c>
      <c r="M341" s="14" t="s">
        <v>2925</v>
      </c>
      <c r="N341" s="14" t="s">
        <v>2926</v>
      </c>
      <c r="O341" s="14" t="s">
        <v>2927</v>
      </c>
      <c r="P341" s="14">
        <v>62061</v>
      </c>
      <c r="Q341" s="16" t="e">
        <f>#REF!</f>
        <v>#REF!</v>
      </c>
      <c r="R341" s="16">
        <f t="shared" ref="R341:R345" si="29">J341*0.2/2080</f>
        <v>80.225661538461551</v>
      </c>
      <c r="S341" s="16" t="s">
        <v>2928</v>
      </c>
      <c r="T341" s="16" t="s">
        <v>2929</v>
      </c>
      <c r="U341" s="16" t="e">
        <f t="shared" si="25"/>
        <v>#VALUE!</v>
      </c>
      <c r="V341" s="415">
        <v>100</v>
      </c>
      <c r="W341" s="61">
        <v>100</v>
      </c>
      <c r="X341" s="440" t="s">
        <v>2152</v>
      </c>
      <c r="Y341" s="14"/>
      <c r="Z341" s="14"/>
      <c r="AA341" s="14"/>
      <c r="AB341" s="14"/>
      <c r="AC341" s="14" t="s">
        <v>2923</v>
      </c>
      <c r="AD341" s="14">
        <v>0</v>
      </c>
      <c r="AE341" s="14">
        <v>5</v>
      </c>
      <c r="AF341" s="13">
        <v>100</v>
      </c>
      <c r="AG341" s="14" t="s">
        <v>2291</v>
      </c>
      <c r="AH341" s="14" t="s">
        <v>2292</v>
      </c>
      <c r="AI341" s="14" t="s">
        <v>2930</v>
      </c>
      <c r="AJ341" s="14"/>
      <c r="AK341" s="14"/>
      <c r="AL341" s="14"/>
      <c r="AM341" s="14"/>
      <c r="AN341" s="14"/>
      <c r="AO341" s="14"/>
      <c r="AP341" s="14"/>
      <c r="AQ341" s="14"/>
      <c r="AR341" s="14"/>
      <c r="AS341" s="14"/>
      <c r="AT341" s="14"/>
      <c r="AU341" s="14"/>
      <c r="AV341" s="14"/>
      <c r="AW341" s="14"/>
      <c r="AX341" s="14"/>
      <c r="AY341" s="14"/>
      <c r="AZ341" s="14"/>
      <c r="BA341" s="24"/>
      <c r="BB341" s="32"/>
      <c r="BC341" s="32"/>
      <c r="BD341" s="32"/>
      <c r="BE341" s="32"/>
      <c r="BF341" s="32"/>
      <c r="BG341" s="32"/>
      <c r="BH341" s="32"/>
      <c r="BI341" s="32"/>
      <c r="BJ341" s="32"/>
      <c r="BK341" s="32"/>
      <c r="BL341" s="32"/>
      <c r="BM341" s="32"/>
    </row>
    <row r="342" spans="1:65" ht="120" customHeight="1" x14ac:dyDescent="0.25">
      <c r="A342" s="13">
        <v>106</v>
      </c>
      <c r="B342" s="14" t="s">
        <v>2143</v>
      </c>
      <c r="C342" s="14"/>
      <c r="D342" s="14" t="s">
        <v>2629</v>
      </c>
      <c r="E342" s="14" t="s">
        <v>2931</v>
      </c>
      <c r="F342" s="14">
        <v>3111</v>
      </c>
      <c r="G342" s="14" t="s">
        <v>2932</v>
      </c>
      <c r="H342" s="14">
        <v>2017</v>
      </c>
      <c r="I342" s="14" t="s">
        <v>2933</v>
      </c>
      <c r="J342" s="15">
        <v>173296.16</v>
      </c>
      <c r="K342" s="14" t="s">
        <v>2934</v>
      </c>
      <c r="L342" s="14" t="s">
        <v>2935</v>
      </c>
      <c r="M342" s="14" t="s">
        <v>2936</v>
      </c>
      <c r="N342" s="14" t="s">
        <v>2937</v>
      </c>
      <c r="O342" s="14" t="s">
        <v>2938</v>
      </c>
      <c r="P342" s="14">
        <v>62555</v>
      </c>
      <c r="Q342" s="16" t="e">
        <f>#REF!</f>
        <v>#REF!</v>
      </c>
      <c r="R342" s="16">
        <f t="shared" si="29"/>
        <v>16.66309230769231</v>
      </c>
      <c r="S342" s="16">
        <v>17.88</v>
      </c>
      <c r="T342" s="16">
        <v>12.38</v>
      </c>
      <c r="U342" s="16">
        <f t="shared" si="25"/>
        <v>46.923092307692308</v>
      </c>
      <c r="V342" s="415">
        <v>100</v>
      </c>
      <c r="W342" s="61">
        <v>100</v>
      </c>
      <c r="X342" s="440" t="s">
        <v>2152</v>
      </c>
      <c r="Y342" s="14">
        <v>6</v>
      </c>
      <c r="Z342" s="14">
        <v>4</v>
      </c>
      <c r="AA342" s="14">
        <v>1</v>
      </c>
      <c r="AB342" s="14">
        <v>46</v>
      </c>
      <c r="AC342" s="14" t="s">
        <v>2934</v>
      </c>
      <c r="AD342" s="14">
        <v>12.38</v>
      </c>
      <c r="AE342" s="14">
        <v>5</v>
      </c>
      <c r="AF342" s="13">
        <v>100</v>
      </c>
      <c r="AG342" s="14" t="s">
        <v>2629</v>
      </c>
      <c r="AH342" s="14" t="s">
        <v>2931</v>
      </c>
      <c r="AI342" s="14">
        <v>100</v>
      </c>
      <c r="AJ342" s="14"/>
      <c r="AK342" s="14"/>
      <c r="AL342" s="14"/>
      <c r="AM342" s="14"/>
      <c r="AN342" s="14"/>
      <c r="AO342" s="14"/>
      <c r="AP342" s="14"/>
      <c r="AQ342" s="14"/>
      <c r="AR342" s="14"/>
      <c r="AS342" s="14"/>
      <c r="AT342" s="14"/>
      <c r="AU342" s="14"/>
      <c r="AV342" s="14"/>
      <c r="AW342" s="14"/>
      <c r="AX342" s="14"/>
      <c r="AY342" s="14"/>
      <c r="AZ342" s="14"/>
      <c r="BA342" s="24"/>
      <c r="BB342" s="32"/>
      <c r="BC342" s="32"/>
      <c r="BD342" s="32"/>
      <c r="BE342" s="32"/>
      <c r="BF342" s="32"/>
      <c r="BG342" s="32"/>
      <c r="BH342" s="32"/>
      <c r="BI342" s="32"/>
      <c r="BJ342" s="32"/>
      <c r="BK342" s="32"/>
      <c r="BL342" s="32"/>
      <c r="BM342" s="32"/>
    </row>
    <row r="343" spans="1:65" ht="120" customHeight="1" x14ac:dyDescent="0.25">
      <c r="A343" s="13">
        <v>106</v>
      </c>
      <c r="B343" s="14" t="s">
        <v>2143</v>
      </c>
      <c r="C343" s="14"/>
      <c r="D343" s="14" t="s">
        <v>2204</v>
      </c>
      <c r="E343" s="14" t="s">
        <v>2939</v>
      </c>
      <c r="F343" s="14">
        <v>2885</v>
      </c>
      <c r="G343" s="14" t="s">
        <v>2940</v>
      </c>
      <c r="H343" s="14">
        <v>2017</v>
      </c>
      <c r="I343" s="14" t="s">
        <v>2941</v>
      </c>
      <c r="J343" s="15">
        <v>152286.88</v>
      </c>
      <c r="K343" s="14" t="s">
        <v>2942</v>
      </c>
      <c r="L343" s="14" t="s">
        <v>2943</v>
      </c>
      <c r="M343" s="14" t="s">
        <v>2944</v>
      </c>
      <c r="N343" s="14" t="s">
        <v>2945</v>
      </c>
      <c r="O343" s="14" t="s">
        <v>2946</v>
      </c>
      <c r="P343" s="14" t="s">
        <v>2947</v>
      </c>
      <c r="Q343" s="16" t="e">
        <f>#REF!</f>
        <v>#REF!</v>
      </c>
      <c r="R343" s="16">
        <f t="shared" si="29"/>
        <v>14.642969230769232</v>
      </c>
      <c r="S343" s="16">
        <v>17.88</v>
      </c>
      <c r="T343" s="16">
        <v>18.899999999999999</v>
      </c>
      <c r="U343" s="16">
        <f t="shared" si="25"/>
        <v>51.422969230769233</v>
      </c>
      <c r="V343" s="415">
        <v>100</v>
      </c>
      <c r="W343" s="61">
        <v>100</v>
      </c>
      <c r="X343" s="440" t="s">
        <v>2152</v>
      </c>
      <c r="Y343" s="14">
        <v>3</v>
      </c>
      <c r="Z343" s="14">
        <v>1</v>
      </c>
      <c r="AA343" s="14">
        <v>7</v>
      </c>
      <c r="AB343" s="14">
        <v>30</v>
      </c>
      <c r="AC343" s="14" t="s">
        <v>2942</v>
      </c>
      <c r="AD343" s="14">
        <v>0</v>
      </c>
      <c r="AE343" s="14">
        <v>5</v>
      </c>
      <c r="AF343" s="13">
        <v>100</v>
      </c>
      <c r="AG343" s="14" t="s">
        <v>2204</v>
      </c>
      <c r="AH343" s="14" t="s">
        <v>2939</v>
      </c>
      <c r="AI343" s="14"/>
      <c r="AJ343" s="14"/>
      <c r="AK343" s="14"/>
      <c r="AL343" s="14"/>
      <c r="AM343" s="14"/>
      <c r="AN343" s="14"/>
      <c r="AO343" s="14"/>
      <c r="AP343" s="14"/>
      <c r="AQ343" s="14"/>
      <c r="AR343" s="14"/>
      <c r="AS343" s="14"/>
      <c r="AT343" s="14"/>
      <c r="AU343" s="14"/>
      <c r="AV343" s="14"/>
      <c r="AW343" s="14"/>
      <c r="AX343" s="14"/>
      <c r="AY343" s="14"/>
      <c r="AZ343" s="14"/>
      <c r="BA343" s="24"/>
      <c r="BB343" s="32"/>
      <c r="BC343" s="32"/>
      <c r="BD343" s="32"/>
      <c r="BE343" s="32"/>
      <c r="BF343" s="32"/>
      <c r="BG343" s="32"/>
      <c r="BH343" s="32"/>
      <c r="BI343" s="32"/>
      <c r="BJ343" s="32"/>
      <c r="BK343" s="32"/>
      <c r="BL343" s="32"/>
      <c r="BM343" s="32"/>
    </row>
    <row r="344" spans="1:65" ht="120" customHeight="1" x14ac:dyDescent="0.25">
      <c r="A344" s="13">
        <v>106</v>
      </c>
      <c r="B344" s="14" t="s">
        <v>2143</v>
      </c>
      <c r="C344" s="14"/>
      <c r="D344" s="14" t="s">
        <v>64</v>
      </c>
      <c r="E344" s="14" t="s">
        <v>2744</v>
      </c>
      <c r="F344" s="14">
        <v>2935</v>
      </c>
      <c r="G344" s="14" t="s">
        <v>2948</v>
      </c>
      <c r="H344" s="14">
        <v>2017</v>
      </c>
      <c r="I344" s="71" t="s">
        <v>2949</v>
      </c>
      <c r="J344" s="15">
        <v>254512.59</v>
      </c>
      <c r="K344" s="14" t="s">
        <v>2950</v>
      </c>
      <c r="L344" s="71" t="s">
        <v>2951</v>
      </c>
      <c r="M344" s="71" t="s">
        <v>2952</v>
      </c>
      <c r="N344" s="71" t="s">
        <v>2953</v>
      </c>
      <c r="O344" s="71" t="s">
        <v>2954</v>
      </c>
      <c r="P344" s="14">
        <v>62378</v>
      </c>
      <c r="Q344" s="16" t="e">
        <f>#REF!</f>
        <v>#REF!</v>
      </c>
      <c r="R344" s="16">
        <f t="shared" si="29"/>
        <v>24.472364423076925</v>
      </c>
      <c r="S344" s="72">
        <v>17.88</v>
      </c>
      <c r="T344" s="72">
        <v>12.38</v>
      </c>
      <c r="U344" s="16">
        <f t="shared" si="25"/>
        <v>54.732364423076923</v>
      </c>
      <c r="V344" s="415">
        <v>100</v>
      </c>
      <c r="W344" s="61">
        <v>100</v>
      </c>
      <c r="X344" s="440" t="s">
        <v>2152</v>
      </c>
      <c r="Y344" s="14">
        <v>4</v>
      </c>
      <c r="Z344" s="14">
        <v>4</v>
      </c>
      <c r="AA344" s="14">
        <v>3</v>
      </c>
      <c r="AB344" s="14">
        <v>44</v>
      </c>
      <c r="AC344" s="14" t="s">
        <v>2950</v>
      </c>
      <c r="AD344" s="14">
        <v>46.2</v>
      </c>
      <c r="AE344" s="14">
        <v>5</v>
      </c>
      <c r="AF344" s="13">
        <v>100</v>
      </c>
      <c r="AG344" s="71" t="s">
        <v>64</v>
      </c>
      <c r="AH344" s="71" t="s">
        <v>2744</v>
      </c>
      <c r="AI344" s="71">
        <v>100</v>
      </c>
      <c r="AJ344" s="71"/>
      <c r="AK344" s="71"/>
      <c r="AL344" s="71"/>
      <c r="AM344" s="71"/>
      <c r="AN344" s="71"/>
      <c r="AO344" s="71"/>
      <c r="AP344" s="71"/>
      <c r="AQ344" s="71"/>
      <c r="AR344" s="71"/>
      <c r="AS344" s="71"/>
      <c r="AT344" s="71"/>
      <c r="AU344" s="71"/>
      <c r="AV344" s="71"/>
      <c r="AW344" s="71"/>
      <c r="AX344" s="71"/>
      <c r="AY344" s="14"/>
      <c r="AZ344" s="14"/>
      <c r="BA344" s="24"/>
      <c r="BB344" s="32"/>
      <c r="BC344" s="32"/>
      <c r="BD344" s="32"/>
      <c r="BE344" s="32"/>
      <c r="BF344" s="32"/>
      <c r="BG344" s="32"/>
      <c r="BH344" s="32"/>
      <c r="BI344" s="32"/>
      <c r="BJ344" s="32"/>
      <c r="BK344" s="32"/>
      <c r="BL344" s="32"/>
      <c r="BM344" s="32"/>
    </row>
    <row r="345" spans="1:65" ht="120" customHeight="1" x14ac:dyDescent="0.25">
      <c r="A345" s="13">
        <v>106</v>
      </c>
      <c r="B345" s="14" t="s">
        <v>2143</v>
      </c>
      <c r="C345" s="14"/>
      <c r="D345" s="14" t="s">
        <v>2307</v>
      </c>
      <c r="E345" s="14" t="s">
        <v>2955</v>
      </c>
      <c r="F345" s="14">
        <v>26463</v>
      </c>
      <c r="G345" s="14" t="s">
        <v>2956</v>
      </c>
      <c r="H345" s="14">
        <v>2018</v>
      </c>
      <c r="I345" s="71" t="s">
        <v>2957</v>
      </c>
      <c r="J345" s="15">
        <v>82381.83</v>
      </c>
      <c r="K345" s="14" t="s">
        <v>2958</v>
      </c>
      <c r="L345" s="14" t="s">
        <v>2959</v>
      </c>
      <c r="M345" s="14" t="s">
        <v>2960</v>
      </c>
      <c r="N345" s="71" t="s">
        <v>2961</v>
      </c>
      <c r="O345" s="71" t="s">
        <v>2962</v>
      </c>
      <c r="P345" s="14">
        <v>64188</v>
      </c>
      <c r="Q345" s="16" t="e">
        <f>#REF!</f>
        <v>#REF!</v>
      </c>
      <c r="R345" s="16">
        <f t="shared" si="29"/>
        <v>7.9213298076923087</v>
      </c>
      <c r="S345" s="71">
        <v>17.88</v>
      </c>
      <c r="T345" s="71">
        <v>12.38</v>
      </c>
      <c r="U345" s="16">
        <f t="shared" si="25"/>
        <v>38.181329807692308</v>
      </c>
      <c r="V345" s="415">
        <v>100</v>
      </c>
      <c r="W345" s="61">
        <v>100</v>
      </c>
      <c r="X345" s="440" t="s">
        <v>2152</v>
      </c>
      <c r="Y345" s="14">
        <v>4</v>
      </c>
      <c r="Z345" s="14">
        <v>5</v>
      </c>
      <c r="AA345" s="14">
        <v>5</v>
      </c>
      <c r="AB345" s="14">
        <v>44</v>
      </c>
      <c r="AC345" s="14" t="s">
        <v>2958</v>
      </c>
      <c r="AD345" s="14">
        <v>0</v>
      </c>
      <c r="AE345" s="14">
        <v>5</v>
      </c>
      <c r="AF345" s="13">
        <v>100</v>
      </c>
      <c r="AG345" s="71" t="s">
        <v>2307</v>
      </c>
      <c r="AH345" s="71" t="s">
        <v>2955</v>
      </c>
      <c r="AI345" s="71">
        <v>75</v>
      </c>
      <c r="AJ345" s="71" t="s">
        <v>2963</v>
      </c>
      <c r="AK345" s="71" t="s">
        <v>2964</v>
      </c>
      <c r="AL345" s="71">
        <v>25</v>
      </c>
      <c r="AM345" s="71"/>
      <c r="AN345" s="71"/>
      <c r="AO345" s="71"/>
      <c r="AP345" s="71"/>
      <c r="AQ345" s="71"/>
      <c r="AR345" s="71"/>
      <c r="AS345" s="71"/>
      <c r="AT345" s="71"/>
      <c r="AU345" s="71"/>
      <c r="AV345" s="71"/>
      <c r="AW345" s="71"/>
      <c r="AX345" s="71"/>
      <c r="AY345" s="14"/>
      <c r="AZ345" s="14"/>
      <c r="BA345" s="24"/>
      <c r="BB345" s="32"/>
      <c r="BC345" s="32"/>
      <c r="BD345" s="32"/>
      <c r="BE345" s="32"/>
      <c r="BF345" s="32"/>
      <c r="BG345" s="32"/>
      <c r="BH345" s="32"/>
      <c r="BI345" s="32"/>
      <c r="BJ345" s="32"/>
      <c r="BK345" s="32"/>
      <c r="BL345" s="32"/>
      <c r="BM345" s="32"/>
    </row>
    <row r="346" spans="1:65" ht="120" customHeight="1" x14ac:dyDescent="0.25">
      <c r="A346" s="13">
        <v>106</v>
      </c>
      <c r="B346" s="14" t="s">
        <v>2143</v>
      </c>
      <c r="C346" s="14"/>
      <c r="D346" s="14" t="s">
        <v>2498</v>
      </c>
      <c r="E346" s="14" t="s">
        <v>2499</v>
      </c>
      <c r="F346" s="14">
        <v>2013</v>
      </c>
      <c r="G346" s="14" t="s">
        <v>2965</v>
      </c>
      <c r="H346" s="14">
        <v>2018</v>
      </c>
      <c r="I346" s="71" t="s">
        <v>2966</v>
      </c>
      <c r="J346" s="15">
        <v>43274.99</v>
      </c>
      <c r="K346" s="14" t="s">
        <v>2967</v>
      </c>
      <c r="L346" s="71" t="s">
        <v>2895</v>
      </c>
      <c r="M346" s="71" t="s">
        <v>2896</v>
      </c>
      <c r="N346" s="71" t="s">
        <v>2897</v>
      </c>
      <c r="O346" s="71" t="s">
        <v>2898</v>
      </c>
      <c r="P346" s="14">
        <v>64111</v>
      </c>
      <c r="Q346" s="16" t="e">
        <f>#REF!</f>
        <v>#REF!</v>
      </c>
      <c r="R346" s="16">
        <f>J346*0.25/2080</f>
        <v>5.2013209134615384</v>
      </c>
      <c r="S346" s="71">
        <v>17.88</v>
      </c>
      <c r="T346" s="71">
        <v>18.899999999999999</v>
      </c>
      <c r="U346" s="16">
        <f t="shared" si="25"/>
        <v>41.981320913461538</v>
      </c>
      <c r="V346" s="415">
        <v>100</v>
      </c>
      <c r="W346" s="61">
        <v>100</v>
      </c>
      <c r="X346" s="440" t="s">
        <v>2152</v>
      </c>
      <c r="Y346" s="14">
        <v>6</v>
      </c>
      <c r="Z346" s="14">
        <v>1</v>
      </c>
      <c r="AA346" s="14">
        <v>1</v>
      </c>
      <c r="AB346" s="14">
        <v>25</v>
      </c>
      <c r="AC346" s="14" t="s">
        <v>2967</v>
      </c>
      <c r="AD346" s="14">
        <v>0</v>
      </c>
      <c r="AE346" s="14">
        <v>4</v>
      </c>
      <c r="AF346" s="13">
        <v>100</v>
      </c>
      <c r="AG346" s="71" t="s">
        <v>2498</v>
      </c>
      <c r="AH346" s="71" t="s">
        <v>2499</v>
      </c>
      <c r="AI346" s="71"/>
      <c r="AJ346" s="71"/>
      <c r="AK346" s="71"/>
      <c r="AL346" s="71"/>
      <c r="AM346" s="14"/>
      <c r="AN346" s="71"/>
      <c r="AO346" s="71"/>
      <c r="AP346" s="71"/>
      <c r="AQ346" s="71"/>
      <c r="AR346" s="71"/>
      <c r="AS346" s="71"/>
      <c r="AT346" s="71"/>
      <c r="AU346" s="71"/>
      <c r="AV346" s="71"/>
      <c r="AW346" s="71"/>
      <c r="AX346" s="71"/>
      <c r="AY346" s="14"/>
      <c r="AZ346" s="14"/>
      <c r="BA346" s="24"/>
      <c r="BB346" s="32"/>
      <c r="BC346" s="32"/>
      <c r="BD346" s="32"/>
      <c r="BE346" s="32"/>
      <c r="BF346" s="32"/>
      <c r="BG346" s="32"/>
      <c r="BH346" s="32"/>
      <c r="BI346" s="32"/>
      <c r="BJ346" s="32"/>
      <c r="BK346" s="32"/>
      <c r="BL346" s="32"/>
      <c r="BM346" s="32"/>
    </row>
    <row r="347" spans="1:65" ht="120" customHeight="1" x14ac:dyDescent="0.25">
      <c r="A347" s="13">
        <v>106</v>
      </c>
      <c r="B347" s="14" t="s">
        <v>2143</v>
      </c>
      <c r="C347" s="14"/>
      <c r="D347" s="14" t="s">
        <v>2204</v>
      </c>
      <c r="E347" s="14" t="s">
        <v>2968</v>
      </c>
      <c r="F347" s="14">
        <v>10373</v>
      </c>
      <c r="G347" s="14" t="s">
        <v>2969</v>
      </c>
      <c r="H347" s="14" t="s">
        <v>2970</v>
      </c>
      <c r="I347" s="14" t="s">
        <v>2971</v>
      </c>
      <c r="J347" s="15">
        <v>85582.16</v>
      </c>
      <c r="K347" s="14" t="s">
        <v>2972</v>
      </c>
      <c r="L347" s="14" t="s">
        <v>2973</v>
      </c>
      <c r="M347" s="14" t="s">
        <v>2974</v>
      </c>
      <c r="N347" s="14" t="s">
        <v>2975</v>
      </c>
      <c r="O347" s="14" t="s">
        <v>2976</v>
      </c>
      <c r="P347" s="14" t="s">
        <v>2977</v>
      </c>
      <c r="Q347" s="16" t="e">
        <f>#REF!</f>
        <v>#REF!</v>
      </c>
      <c r="R347" s="16">
        <f t="shared" ref="R347" si="30">J347*0.2/2080</f>
        <v>8.2290538461538461</v>
      </c>
      <c r="S347" s="72">
        <v>17.88</v>
      </c>
      <c r="T347" s="72">
        <v>18.899999999999999</v>
      </c>
      <c r="U347" s="16">
        <f t="shared" si="25"/>
        <v>45.009053846153847</v>
      </c>
      <c r="V347" s="415">
        <v>100</v>
      </c>
      <c r="W347" s="61">
        <v>100</v>
      </c>
      <c r="X347" s="440" t="s">
        <v>2152</v>
      </c>
      <c r="Y347" s="14">
        <v>1</v>
      </c>
      <c r="Z347" s="14">
        <v>1</v>
      </c>
      <c r="AA347" s="14">
        <v>6</v>
      </c>
      <c r="AB347" s="14">
        <v>47</v>
      </c>
      <c r="AC347" s="14" t="s">
        <v>2972</v>
      </c>
      <c r="AD347" s="14">
        <v>0</v>
      </c>
      <c r="AE347" s="14">
        <v>5</v>
      </c>
      <c r="AF347" s="13">
        <v>100</v>
      </c>
      <c r="AG347" s="71" t="s">
        <v>2204</v>
      </c>
      <c r="AH347" s="71" t="s">
        <v>2968</v>
      </c>
      <c r="AI347" s="71"/>
      <c r="AJ347" s="71"/>
      <c r="AK347" s="71"/>
      <c r="AL347" s="71"/>
      <c r="AM347" s="71"/>
      <c r="AN347" s="71"/>
      <c r="AO347" s="71"/>
      <c r="AP347" s="71"/>
      <c r="AQ347" s="71"/>
      <c r="AR347" s="71"/>
      <c r="AS347" s="71"/>
      <c r="AT347" s="71"/>
      <c r="AU347" s="71"/>
      <c r="AV347" s="71"/>
      <c r="AW347" s="71"/>
      <c r="AX347" s="71"/>
      <c r="AY347" s="14"/>
      <c r="AZ347" s="14"/>
      <c r="BA347" s="24"/>
      <c r="BB347" s="32"/>
      <c r="BC347" s="32"/>
      <c r="BD347" s="32"/>
      <c r="BE347" s="32"/>
      <c r="BF347" s="32"/>
      <c r="BG347" s="32"/>
      <c r="BH347" s="32"/>
      <c r="BI347" s="32"/>
      <c r="BJ347" s="32"/>
      <c r="BK347" s="32"/>
      <c r="BL347" s="32"/>
      <c r="BM347" s="32"/>
    </row>
    <row r="348" spans="1:65" ht="120" customHeight="1" x14ac:dyDescent="0.25">
      <c r="A348" s="13">
        <v>106</v>
      </c>
      <c r="B348" s="14" t="s">
        <v>2143</v>
      </c>
      <c r="C348" s="14"/>
      <c r="D348" s="14" t="s">
        <v>2586</v>
      </c>
      <c r="E348" s="14" t="s">
        <v>2587</v>
      </c>
      <c r="F348" s="14">
        <v>1896</v>
      </c>
      <c r="G348" s="14" t="s">
        <v>2978</v>
      </c>
      <c r="H348" s="14">
        <v>2019</v>
      </c>
      <c r="I348" s="14" t="s">
        <v>2979</v>
      </c>
      <c r="J348" s="15">
        <v>32963.629999999997</v>
      </c>
      <c r="K348" s="14" t="s">
        <v>2980</v>
      </c>
      <c r="L348" s="14" t="s">
        <v>2590</v>
      </c>
      <c r="M348" s="14" t="s">
        <v>2591</v>
      </c>
      <c r="N348" s="14" t="s">
        <v>2981</v>
      </c>
      <c r="O348" s="14" t="s">
        <v>2982</v>
      </c>
      <c r="P348" s="14" t="s">
        <v>2983</v>
      </c>
      <c r="Q348" s="16" t="e">
        <f>#REF!</f>
        <v>#REF!</v>
      </c>
      <c r="R348" s="16">
        <f>J348*0.25/2080</f>
        <v>3.9619747596153845</v>
      </c>
      <c r="S348" s="16">
        <v>17.88</v>
      </c>
      <c r="T348" s="16">
        <v>12.38</v>
      </c>
      <c r="U348" s="16">
        <f t="shared" si="25"/>
        <v>34.221974759615385</v>
      </c>
      <c r="V348" s="415">
        <v>100</v>
      </c>
      <c r="W348" s="61">
        <v>100</v>
      </c>
      <c r="X348" s="440" t="s">
        <v>2152</v>
      </c>
      <c r="Y348" s="14">
        <v>6</v>
      </c>
      <c r="Z348" s="14">
        <v>1</v>
      </c>
      <c r="AA348" s="14">
        <v>4</v>
      </c>
      <c r="AB348" s="14">
        <v>14</v>
      </c>
      <c r="AC348" s="14" t="s">
        <v>2980</v>
      </c>
      <c r="AD348" s="14">
        <v>0</v>
      </c>
      <c r="AE348" s="14">
        <v>4</v>
      </c>
      <c r="AF348" s="13">
        <v>100</v>
      </c>
      <c r="AG348" s="14" t="s">
        <v>2586</v>
      </c>
      <c r="AH348" s="14" t="s">
        <v>2587</v>
      </c>
      <c r="AI348" s="71">
        <v>100</v>
      </c>
      <c r="AJ348" s="71"/>
      <c r="AK348" s="71"/>
      <c r="AL348" s="71"/>
      <c r="AM348" s="71"/>
      <c r="AN348" s="71"/>
      <c r="AO348" s="71"/>
      <c r="AP348" s="71"/>
      <c r="AQ348" s="71"/>
      <c r="AR348" s="71"/>
      <c r="AS348" s="71"/>
      <c r="AT348" s="71"/>
      <c r="AU348" s="71"/>
      <c r="AV348" s="71"/>
      <c r="AW348" s="71"/>
      <c r="AX348" s="71"/>
      <c r="AY348" s="14"/>
      <c r="AZ348" s="14"/>
      <c r="BA348" s="24"/>
      <c r="BB348" s="32"/>
      <c r="BC348" s="32"/>
      <c r="BD348" s="32"/>
      <c r="BE348" s="32"/>
      <c r="BF348" s="32"/>
      <c r="BG348" s="32"/>
      <c r="BH348" s="32"/>
      <c r="BI348" s="32"/>
      <c r="BJ348" s="32"/>
      <c r="BK348" s="32"/>
      <c r="BL348" s="32"/>
      <c r="BM348" s="32"/>
    </row>
    <row r="349" spans="1:65" ht="120" customHeight="1" x14ac:dyDescent="0.25">
      <c r="A349" s="13">
        <v>106</v>
      </c>
      <c r="B349" s="14" t="s">
        <v>2143</v>
      </c>
      <c r="C349" s="14"/>
      <c r="D349" s="14" t="s">
        <v>2307</v>
      </c>
      <c r="E349" s="14" t="s">
        <v>2865</v>
      </c>
      <c r="F349" s="14">
        <v>18271</v>
      </c>
      <c r="G349" s="14" t="s">
        <v>2984</v>
      </c>
      <c r="H349" s="14">
        <v>2019</v>
      </c>
      <c r="I349" s="14" t="s">
        <v>2985</v>
      </c>
      <c r="J349" s="15">
        <v>121274.62</v>
      </c>
      <c r="K349" s="14" t="s">
        <v>2986</v>
      </c>
      <c r="L349" s="14" t="s">
        <v>2959</v>
      </c>
      <c r="M349" s="14" t="s">
        <v>2960</v>
      </c>
      <c r="N349" s="14" t="s">
        <v>2987</v>
      </c>
      <c r="O349" s="14" t="s">
        <v>2988</v>
      </c>
      <c r="P349" s="14">
        <v>64430</v>
      </c>
      <c r="Q349" s="16" t="e">
        <f>#REF!</f>
        <v>#REF!</v>
      </c>
      <c r="R349" s="16">
        <f t="shared" ref="R349:R354" si="31">J349*0.2/2080</f>
        <v>11.661021153846153</v>
      </c>
      <c r="S349" s="14">
        <v>17.88</v>
      </c>
      <c r="T349" s="14">
        <v>12.38</v>
      </c>
      <c r="U349" s="16">
        <f t="shared" si="25"/>
        <v>41.921021153846155</v>
      </c>
      <c r="V349" s="415">
        <v>100</v>
      </c>
      <c r="W349" s="61">
        <v>100</v>
      </c>
      <c r="X349" s="440" t="s">
        <v>2152</v>
      </c>
      <c r="Y349" s="14">
        <v>3</v>
      </c>
      <c r="Z349" s="14">
        <v>2</v>
      </c>
      <c r="AA349" s="14">
        <v>3</v>
      </c>
      <c r="AB349" s="14">
        <v>44</v>
      </c>
      <c r="AC349" s="14" t="s">
        <v>2986</v>
      </c>
      <c r="AD349" s="14">
        <v>0</v>
      </c>
      <c r="AE349" s="14">
        <v>5</v>
      </c>
      <c r="AF349" s="13">
        <v>100</v>
      </c>
      <c r="AG349" s="14" t="s">
        <v>2307</v>
      </c>
      <c r="AH349" s="14" t="s">
        <v>2865</v>
      </c>
      <c r="AI349" s="14">
        <v>75</v>
      </c>
      <c r="AJ349" s="71" t="s">
        <v>2963</v>
      </c>
      <c r="AK349" s="71" t="s">
        <v>2964</v>
      </c>
      <c r="AL349" s="71">
        <v>25</v>
      </c>
      <c r="AM349" s="71"/>
      <c r="AN349" s="71"/>
      <c r="AO349" s="71"/>
      <c r="AP349" s="71"/>
      <c r="AQ349" s="71"/>
      <c r="AR349" s="71"/>
      <c r="AS349" s="71"/>
      <c r="AT349" s="71"/>
      <c r="AU349" s="71"/>
      <c r="AV349" s="71"/>
      <c r="AW349" s="71"/>
      <c r="AX349" s="71"/>
      <c r="AY349" s="14"/>
      <c r="AZ349" s="14"/>
      <c r="BA349" s="24"/>
      <c r="BB349" s="32"/>
      <c r="BC349" s="32"/>
      <c r="BD349" s="32"/>
      <c r="BE349" s="32"/>
      <c r="BF349" s="32"/>
      <c r="BG349" s="32"/>
      <c r="BH349" s="32"/>
      <c r="BI349" s="32"/>
      <c r="BJ349" s="32"/>
      <c r="BK349" s="32"/>
      <c r="BL349" s="32"/>
      <c r="BM349" s="32"/>
    </row>
    <row r="350" spans="1:65" ht="120" customHeight="1" x14ac:dyDescent="0.25">
      <c r="A350" s="13">
        <v>106</v>
      </c>
      <c r="B350" s="14" t="s">
        <v>2143</v>
      </c>
      <c r="C350" s="14"/>
      <c r="D350" s="14" t="s">
        <v>2629</v>
      </c>
      <c r="E350" s="14" t="s">
        <v>2989</v>
      </c>
      <c r="F350" s="14">
        <v>7025</v>
      </c>
      <c r="G350" s="14" t="s">
        <v>2990</v>
      </c>
      <c r="H350" s="14">
        <v>2019</v>
      </c>
      <c r="I350" s="71" t="s">
        <v>2991</v>
      </c>
      <c r="J350" s="15">
        <v>365948.95</v>
      </c>
      <c r="K350" s="14" t="s">
        <v>2992</v>
      </c>
      <c r="L350" s="71" t="s">
        <v>2993</v>
      </c>
      <c r="M350" s="71" t="s">
        <v>2994</v>
      </c>
      <c r="N350" s="71" t="s">
        <v>2995</v>
      </c>
      <c r="O350" s="71" t="s">
        <v>2996</v>
      </c>
      <c r="P350" s="14" t="s">
        <v>2997</v>
      </c>
      <c r="Q350" s="16" t="e">
        <f>#REF!</f>
        <v>#REF!</v>
      </c>
      <c r="R350" s="16">
        <f t="shared" si="31"/>
        <v>35.187399038461542</v>
      </c>
      <c r="S350" s="72" t="s">
        <v>2860</v>
      </c>
      <c r="T350" s="72" t="s">
        <v>2860</v>
      </c>
      <c r="U350" s="16" t="e">
        <f t="shared" si="25"/>
        <v>#VALUE!</v>
      </c>
      <c r="V350" s="415">
        <v>100</v>
      </c>
      <c r="W350" s="61">
        <v>100</v>
      </c>
      <c r="X350" s="440" t="s">
        <v>2152</v>
      </c>
      <c r="Y350" s="14">
        <v>6</v>
      </c>
      <c r="Z350" s="14">
        <v>1</v>
      </c>
      <c r="AA350" s="14">
        <v>4</v>
      </c>
      <c r="AB350" s="14">
        <v>14</v>
      </c>
      <c r="AC350" s="14" t="s">
        <v>2992</v>
      </c>
      <c r="AD350" s="14">
        <v>0</v>
      </c>
      <c r="AE350" s="14">
        <v>5</v>
      </c>
      <c r="AF350" s="13">
        <v>100</v>
      </c>
      <c r="AG350" s="71" t="s">
        <v>2629</v>
      </c>
      <c r="AH350" s="71" t="s">
        <v>2989</v>
      </c>
      <c r="AI350" s="14">
        <v>80</v>
      </c>
      <c r="AJ350" s="71" t="s">
        <v>2998</v>
      </c>
      <c r="AK350" s="71" t="s">
        <v>2989</v>
      </c>
      <c r="AL350" s="71">
        <v>20</v>
      </c>
      <c r="AM350" s="71"/>
      <c r="AN350" s="71"/>
      <c r="AO350" s="71"/>
      <c r="AP350" s="71"/>
      <c r="AQ350" s="71"/>
      <c r="AR350" s="71"/>
      <c r="AS350" s="71"/>
      <c r="AT350" s="71"/>
      <c r="AU350" s="71"/>
      <c r="AV350" s="71"/>
      <c r="AW350" s="71"/>
      <c r="AX350" s="71"/>
      <c r="AY350" s="14"/>
      <c r="AZ350" s="14"/>
      <c r="BA350" s="24"/>
      <c r="BB350" s="32"/>
      <c r="BC350" s="32"/>
      <c r="BD350" s="32"/>
      <c r="BE350" s="32"/>
      <c r="BF350" s="32"/>
      <c r="BG350" s="32"/>
      <c r="BH350" s="32"/>
      <c r="BI350" s="32"/>
      <c r="BJ350" s="32"/>
      <c r="BK350" s="32"/>
      <c r="BL350" s="32"/>
      <c r="BM350" s="32"/>
    </row>
    <row r="351" spans="1:65" ht="120" customHeight="1" x14ac:dyDescent="0.25">
      <c r="A351" s="13">
        <v>106</v>
      </c>
      <c r="B351" s="14" t="s">
        <v>2143</v>
      </c>
      <c r="C351" s="14"/>
      <c r="D351" s="14" t="s">
        <v>2834</v>
      </c>
      <c r="E351" s="14" t="s">
        <v>2835</v>
      </c>
      <c r="F351" s="14">
        <v>27819</v>
      </c>
      <c r="G351" s="14" t="s">
        <v>2999</v>
      </c>
      <c r="H351" s="14">
        <v>2019</v>
      </c>
      <c r="I351" s="71" t="s">
        <v>2632</v>
      </c>
      <c r="J351" s="15">
        <v>365948.95</v>
      </c>
      <c r="K351" s="14" t="s">
        <v>3000</v>
      </c>
      <c r="L351" s="71" t="s">
        <v>3001</v>
      </c>
      <c r="M351" s="71" t="s">
        <v>3002</v>
      </c>
      <c r="N351" s="71" t="s">
        <v>3003</v>
      </c>
      <c r="O351" s="71" t="s">
        <v>3004</v>
      </c>
      <c r="P351" s="14" t="s">
        <v>2997</v>
      </c>
      <c r="Q351" s="16" t="e">
        <f>#REF!</f>
        <v>#REF!</v>
      </c>
      <c r="R351" s="16">
        <f t="shared" si="31"/>
        <v>35.187399038461542</v>
      </c>
      <c r="S351" s="72" t="s">
        <v>2860</v>
      </c>
      <c r="T351" s="72" t="s">
        <v>2860</v>
      </c>
      <c r="U351" s="16" t="e">
        <f t="shared" si="25"/>
        <v>#VALUE!</v>
      </c>
      <c r="V351" s="415">
        <v>100</v>
      </c>
      <c r="W351" s="61">
        <v>100</v>
      </c>
      <c r="X351" s="440" t="s">
        <v>2152</v>
      </c>
      <c r="Y351" s="14">
        <v>6</v>
      </c>
      <c r="Z351" s="14">
        <v>1</v>
      </c>
      <c r="AA351" s="14">
        <v>4</v>
      </c>
      <c r="AB351" s="14">
        <v>14</v>
      </c>
      <c r="AC351" s="14" t="s">
        <v>3000</v>
      </c>
      <c r="AD351" s="71">
        <v>0</v>
      </c>
      <c r="AE351" s="14">
        <v>5</v>
      </c>
      <c r="AF351" s="13">
        <v>100</v>
      </c>
      <c r="AG351" s="71" t="s">
        <v>2834</v>
      </c>
      <c r="AH351" s="71" t="s">
        <v>2835</v>
      </c>
      <c r="AI351" s="71">
        <v>10</v>
      </c>
      <c r="AJ351" s="71" t="s">
        <v>2845</v>
      </c>
      <c r="AK351" s="71" t="s">
        <v>3005</v>
      </c>
      <c r="AL351" s="71">
        <v>60</v>
      </c>
      <c r="AM351" s="71" t="s">
        <v>3006</v>
      </c>
      <c r="AN351" s="71" t="s">
        <v>3007</v>
      </c>
      <c r="AO351" s="71">
        <v>10</v>
      </c>
      <c r="AP351" s="71" t="s">
        <v>3008</v>
      </c>
      <c r="AQ351" s="71" t="s">
        <v>3009</v>
      </c>
      <c r="AR351" s="71">
        <v>10</v>
      </c>
      <c r="AS351" s="71" t="s">
        <v>3010</v>
      </c>
      <c r="AT351" s="71" t="s">
        <v>3005</v>
      </c>
      <c r="AU351" s="71">
        <v>5</v>
      </c>
      <c r="AV351" s="71" t="s">
        <v>3011</v>
      </c>
      <c r="AW351" s="71" t="s">
        <v>2850</v>
      </c>
      <c r="AX351" s="71">
        <v>5</v>
      </c>
      <c r="AY351" s="14"/>
      <c r="AZ351" s="14"/>
      <c r="BA351" s="24"/>
      <c r="BB351" s="32"/>
      <c r="BC351" s="32"/>
      <c r="BD351" s="32"/>
      <c r="BE351" s="32"/>
      <c r="BF351" s="32"/>
      <c r="BG351" s="32"/>
      <c r="BH351" s="32"/>
      <c r="BI351" s="32"/>
      <c r="BJ351" s="32"/>
      <c r="BK351" s="32"/>
      <c r="BL351" s="32"/>
      <c r="BM351" s="32"/>
    </row>
    <row r="352" spans="1:65" ht="120" customHeight="1" x14ac:dyDescent="0.25">
      <c r="A352" s="13">
        <v>106</v>
      </c>
      <c r="B352" s="14" t="s">
        <v>2143</v>
      </c>
      <c r="C352" s="14"/>
      <c r="D352" s="14" t="s">
        <v>2154</v>
      </c>
      <c r="E352" s="14" t="s">
        <v>3012</v>
      </c>
      <c r="F352" s="14">
        <v>16354</v>
      </c>
      <c r="G352" s="14" t="s">
        <v>3013</v>
      </c>
      <c r="H352" s="14">
        <v>2019</v>
      </c>
      <c r="I352" s="73" t="s">
        <v>3014</v>
      </c>
      <c r="J352" s="15">
        <v>140324.81</v>
      </c>
      <c r="K352" s="14" t="s">
        <v>3015</v>
      </c>
      <c r="L352" s="71" t="s">
        <v>3016</v>
      </c>
      <c r="M352" s="71" t="s">
        <v>3017</v>
      </c>
      <c r="N352" s="71" t="s">
        <v>3018</v>
      </c>
      <c r="O352" s="71" t="s">
        <v>3019</v>
      </c>
      <c r="P352" s="14">
        <v>65412</v>
      </c>
      <c r="Q352" s="16" t="e">
        <f>#REF!</f>
        <v>#REF!</v>
      </c>
      <c r="R352" s="16">
        <f t="shared" si="31"/>
        <v>13.492770192307692</v>
      </c>
      <c r="S352" s="72">
        <v>17.88</v>
      </c>
      <c r="T352" s="72">
        <v>14.3</v>
      </c>
      <c r="U352" s="16">
        <f t="shared" si="25"/>
        <v>45.672770192307695</v>
      </c>
      <c r="V352" s="415">
        <v>100</v>
      </c>
      <c r="W352" s="61">
        <v>100</v>
      </c>
      <c r="X352" s="440" t="s">
        <v>2152</v>
      </c>
      <c r="Y352" s="14">
        <v>4</v>
      </c>
      <c r="Z352" s="14">
        <v>2</v>
      </c>
      <c r="AA352" s="14">
        <v>4</v>
      </c>
      <c r="AB352" s="14">
        <v>38</v>
      </c>
      <c r="AC352" s="14" t="s">
        <v>3015</v>
      </c>
      <c r="AD352" s="14">
        <v>47.47</v>
      </c>
      <c r="AE352" s="14">
        <v>5</v>
      </c>
      <c r="AF352" s="13">
        <v>100</v>
      </c>
      <c r="AG352" s="14" t="s">
        <v>2154</v>
      </c>
      <c r="AH352" s="71" t="s">
        <v>3012</v>
      </c>
      <c r="AI352" s="71">
        <v>100</v>
      </c>
      <c r="AJ352" s="71"/>
      <c r="AK352" s="71"/>
      <c r="AL352" s="71"/>
      <c r="AM352" s="71"/>
      <c r="AN352" s="71"/>
      <c r="AO352" s="71"/>
      <c r="AP352" s="71"/>
      <c r="AQ352" s="71"/>
      <c r="AR352" s="71"/>
      <c r="AS352" s="71"/>
      <c r="AT352" s="71"/>
      <c r="AU352" s="71"/>
      <c r="AV352" s="71"/>
      <c r="AW352" s="71"/>
      <c r="AX352" s="71"/>
      <c r="AY352" s="14"/>
      <c r="AZ352" s="14"/>
      <c r="BA352" s="24"/>
      <c r="BB352" s="32"/>
      <c r="BC352" s="32"/>
      <c r="BD352" s="32"/>
      <c r="BE352" s="32"/>
      <c r="BF352" s="32"/>
      <c r="BG352" s="32"/>
      <c r="BH352" s="32"/>
      <c r="BI352" s="32"/>
      <c r="BJ352" s="32"/>
      <c r="BK352" s="32"/>
      <c r="BL352" s="32"/>
      <c r="BM352" s="32"/>
    </row>
    <row r="353" spans="1:65" ht="120" customHeight="1" x14ac:dyDescent="0.25">
      <c r="A353" s="13">
        <v>106</v>
      </c>
      <c r="B353" s="14" t="s">
        <v>2143</v>
      </c>
      <c r="C353" s="14"/>
      <c r="D353" s="14" t="s">
        <v>701</v>
      </c>
      <c r="E353" s="14" t="s">
        <v>3020</v>
      </c>
      <c r="F353" s="14">
        <v>13311</v>
      </c>
      <c r="G353" s="14" t="s">
        <v>3021</v>
      </c>
      <c r="H353" s="14">
        <v>2019</v>
      </c>
      <c r="I353" s="14" t="s">
        <v>3022</v>
      </c>
      <c r="J353" s="15">
        <v>27848.21</v>
      </c>
      <c r="K353" s="14" t="s">
        <v>3023</v>
      </c>
      <c r="L353" s="14" t="s">
        <v>3024</v>
      </c>
      <c r="M353" s="14" t="s">
        <v>3025</v>
      </c>
      <c r="N353" s="14" t="s">
        <v>3026</v>
      </c>
      <c r="O353" s="14" t="s">
        <v>3027</v>
      </c>
      <c r="P353" s="14" t="s">
        <v>3028</v>
      </c>
      <c r="Q353" s="16" t="e">
        <f>#REF!</f>
        <v>#REF!</v>
      </c>
      <c r="R353" s="16">
        <f t="shared" si="31"/>
        <v>2.6777124999999997</v>
      </c>
      <c r="S353" s="16">
        <v>17.88</v>
      </c>
      <c r="T353" s="16">
        <v>22.5</v>
      </c>
      <c r="U353" s="16">
        <f t="shared" si="25"/>
        <v>43.057712499999994</v>
      </c>
      <c r="V353" s="415">
        <v>100</v>
      </c>
      <c r="W353" s="61">
        <v>100</v>
      </c>
      <c r="X353" s="440" t="s">
        <v>2152</v>
      </c>
      <c r="Y353" s="14">
        <v>1</v>
      </c>
      <c r="Z353" s="14">
        <v>7</v>
      </c>
      <c r="AA353" s="14">
        <v>1</v>
      </c>
      <c r="AB353" s="14">
        <v>44</v>
      </c>
      <c r="AC353" s="14" t="s">
        <v>3023</v>
      </c>
      <c r="AD353" s="14">
        <v>0</v>
      </c>
      <c r="AE353" s="14">
        <v>5</v>
      </c>
      <c r="AF353" s="13">
        <v>100</v>
      </c>
      <c r="AG353" s="14" t="s">
        <v>701</v>
      </c>
      <c r="AH353" s="14" t="s">
        <v>3020</v>
      </c>
      <c r="AI353" s="14">
        <v>100</v>
      </c>
      <c r="AJ353" s="14"/>
      <c r="AK353" s="14"/>
      <c r="AL353" s="14"/>
      <c r="AM353" s="14"/>
      <c r="AN353" s="14"/>
      <c r="AO353" s="14"/>
      <c r="AP353" s="71"/>
      <c r="AQ353" s="71"/>
      <c r="AR353" s="71"/>
      <c r="AS353" s="71"/>
      <c r="AT353" s="71"/>
      <c r="AU353" s="71"/>
      <c r="AV353" s="71"/>
      <c r="AW353" s="71"/>
      <c r="AX353" s="71"/>
      <c r="AY353" s="14"/>
      <c r="AZ353" s="14"/>
      <c r="BA353" s="24"/>
      <c r="BB353" s="32"/>
      <c r="BC353" s="32"/>
      <c r="BD353" s="32"/>
      <c r="BE353" s="32"/>
      <c r="BF353" s="32"/>
      <c r="BG353" s="32"/>
      <c r="BH353" s="32"/>
      <c r="BI353" s="32"/>
      <c r="BJ353" s="32"/>
      <c r="BK353" s="32"/>
      <c r="BL353" s="32"/>
      <c r="BM353" s="32"/>
    </row>
    <row r="354" spans="1:65" ht="120" customHeight="1" x14ac:dyDescent="0.25">
      <c r="A354" s="13">
        <v>106</v>
      </c>
      <c r="B354" s="14" t="s">
        <v>2143</v>
      </c>
      <c r="C354" s="14"/>
      <c r="D354" s="14" t="s">
        <v>2307</v>
      </c>
      <c r="E354" s="14" t="s">
        <v>3029</v>
      </c>
      <c r="F354" s="14">
        <v>10429</v>
      </c>
      <c r="G354" s="14" t="s">
        <v>3030</v>
      </c>
      <c r="H354" s="14">
        <v>2019</v>
      </c>
      <c r="I354" s="71" t="s">
        <v>3031</v>
      </c>
      <c r="J354" s="15">
        <v>83271.600000000006</v>
      </c>
      <c r="K354" s="14" t="s">
        <v>3032</v>
      </c>
      <c r="L354" s="71" t="s">
        <v>3033</v>
      </c>
      <c r="M354" s="71" t="s">
        <v>3034</v>
      </c>
      <c r="N354" s="71" t="s">
        <v>3035</v>
      </c>
      <c r="O354" s="71" t="s">
        <v>3036</v>
      </c>
      <c r="P354" s="14">
        <v>65071</v>
      </c>
      <c r="Q354" s="16" t="e">
        <f>#REF!</f>
        <v>#REF!</v>
      </c>
      <c r="R354" s="16">
        <f t="shared" si="31"/>
        <v>8.0068846153846174</v>
      </c>
      <c r="S354" s="72">
        <v>2.15</v>
      </c>
      <c r="T354" s="72">
        <v>21.98</v>
      </c>
      <c r="U354" s="16">
        <f t="shared" si="25"/>
        <v>32.136884615384616</v>
      </c>
      <c r="V354" s="415">
        <v>100</v>
      </c>
      <c r="W354" s="61">
        <v>100</v>
      </c>
      <c r="X354" s="440" t="s">
        <v>2152</v>
      </c>
      <c r="Y354" s="14">
        <v>3</v>
      </c>
      <c r="Z354" s="14">
        <v>7</v>
      </c>
      <c r="AA354" s="14"/>
      <c r="AB354" s="14">
        <v>44</v>
      </c>
      <c r="AC354" s="14" t="s">
        <v>3032</v>
      </c>
      <c r="AD354" s="14">
        <v>0</v>
      </c>
      <c r="AE354" s="14">
        <v>5</v>
      </c>
      <c r="AF354" s="13">
        <v>100</v>
      </c>
      <c r="AG354" s="71" t="s">
        <v>2307</v>
      </c>
      <c r="AH354" s="71" t="s">
        <v>3029</v>
      </c>
      <c r="AI354" s="71">
        <v>75</v>
      </c>
      <c r="AJ354" s="71" t="s">
        <v>3037</v>
      </c>
      <c r="AK354" s="71" t="s">
        <v>3038</v>
      </c>
      <c r="AL354" s="71">
        <v>25</v>
      </c>
      <c r="AM354" s="71"/>
      <c r="AN354" s="71"/>
      <c r="AO354" s="71"/>
      <c r="AP354" s="71"/>
      <c r="AQ354" s="71"/>
      <c r="AR354" s="71"/>
      <c r="AS354" s="71"/>
      <c r="AT354" s="71"/>
      <c r="AU354" s="71"/>
      <c r="AV354" s="71"/>
      <c r="AW354" s="71"/>
      <c r="AX354" s="71"/>
      <c r="AY354" s="14"/>
      <c r="AZ354" s="14"/>
      <c r="BA354" s="24"/>
      <c r="BB354" s="32"/>
      <c r="BC354" s="32"/>
      <c r="BD354" s="32"/>
      <c r="BE354" s="32"/>
      <c r="BF354" s="32"/>
      <c r="BG354" s="32"/>
      <c r="BH354" s="32"/>
      <c r="BI354" s="32"/>
      <c r="BJ354" s="32"/>
      <c r="BK354" s="32"/>
      <c r="BL354" s="32"/>
      <c r="BM354" s="32"/>
    </row>
    <row r="355" spans="1:65" ht="120" customHeight="1" x14ac:dyDescent="0.25">
      <c r="A355" s="13">
        <v>106</v>
      </c>
      <c r="B355" s="14" t="s">
        <v>2143</v>
      </c>
      <c r="C355" s="14"/>
      <c r="D355" s="14" t="s">
        <v>2154</v>
      </c>
      <c r="E355" s="14" t="s">
        <v>2444</v>
      </c>
      <c r="F355" s="14">
        <v>7525</v>
      </c>
      <c r="G355" s="14" t="s">
        <v>3039</v>
      </c>
      <c r="H355" s="14">
        <v>2019</v>
      </c>
      <c r="I355" s="74" t="s">
        <v>3040</v>
      </c>
      <c r="J355" s="15">
        <v>151040.29</v>
      </c>
      <c r="K355" s="14" t="s">
        <v>3041</v>
      </c>
      <c r="L355" s="74" t="s">
        <v>3042</v>
      </c>
      <c r="M355" s="74" t="s">
        <v>3043</v>
      </c>
      <c r="N355" s="74" t="s">
        <v>3044</v>
      </c>
      <c r="O355" s="74" t="s">
        <v>3045</v>
      </c>
      <c r="P355" s="14" t="s">
        <v>3046</v>
      </c>
      <c r="Q355" s="16" t="e">
        <f>#REF!</f>
        <v>#REF!</v>
      </c>
      <c r="R355" s="16">
        <f>J355*0.25/2080</f>
        <v>18.153881009615386</v>
      </c>
      <c r="S355" s="72">
        <v>19.309999999999999</v>
      </c>
      <c r="T355" s="72">
        <v>12.38</v>
      </c>
      <c r="U355" s="16">
        <f t="shared" si="25"/>
        <v>49.843881009615387</v>
      </c>
      <c r="V355" s="415">
        <v>100</v>
      </c>
      <c r="W355" s="61">
        <v>100</v>
      </c>
      <c r="X355" s="440" t="s">
        <v>2152</v>
      </c>
      <c r="Y355" s="14">
        <v>6</v>
      </c>
      <c r="Z355" s="14">
        <v>6</v>
      </c>
      <c r="AA355" s="14">
        <v>6</v>
      </c>
      <c r="AB355" s="14">
        <v>30</v>
      </c>
      <c r="AC355" s="14" t="s">
        <v>3041</v>
      </c>
      <c r="AD355" s="14">
        <v>0</v>
      </c>
      <c r="AE355" s="14">
        <v>4</v>
      </c>
      <c r="AF355" s="13">
        <v>100</v>
      </c>
      <c r="AG355" s="14" t="s">
        <v>2154</v>
      </c>
      <c r="AH355" s="71" t="s">
        <v>2444</v>
      </c>
      <c r="AI355" s="71">
        <v>100</v>
      </c>
      <c r="AJ355" s="71"/>
      <c r="AK355" s="71"/>
      <c r="AL355" s="71"/>
      <c r="AM355" s="71"/>
      <c r="AN355" s="71"/>
      <c r="AO355" s="71"/>
      <c r="AP355" s="71"/>
      <c r="AQ355" s="71"/>
      <c r="AR355" s="71"/>
      <c r="AS355" s="71"/>
      <c r="AT355" s="71"/>
      <c r="AU355" s="71"/>
      <c r="AV355" s="71"/>
      <c r="AW355" s="71"/>
      <c r="AX355" s="71"/>
      <c r="AY355" s="14"/>
      <c r="AZ355" s="14"/>
      <c r="BA355" s="24"/>
      <c r="BB355" s="32"/>
      <c r="BC355" s="32"/>
      <c r="BD355" s="32"/>
      <c r="BE355" s="32"/>
      <c r="BF355" s="32"/>
      <c r="BG355" s="32"/>
      <c r="BH355" s="32"/>
      <c r="BI355" s="32"/>
      <c r="BJ355" s="32"/>
      <c r="BK355" s="32"/>
      <c r="BL355" s="32"/>
      <c r="BM355" s="32"/>
    </row>
    <row r="356" spans="1:65" ht="120" customHeight="1" x14ac:dyDescent="0.25">
      <c r="A356" s="13">
        <v>106</v>
      </c>
      <c r="B356" s="14" t="s">
        <v>2143</v>
      </c>
      <c r="C356" s="14"/>
      <c r="D356" s="14" t="s">
        <v>2197</v>
      </c>
      <c r="E356" s="14" t="s">
        <v>2210</v>
      </c>
      <c r="F356" s="14">
        <v>4540</v>
      </c>
      <c r="G356" s="14" t="s">
        <v>3047</v>
      </c>
      <c r="H356" s="14">
        <v>2020</v>
      </c>
      <c r="I356" s="71" t="s">
        <v>3048</v>
      </c>
      <c r="J356" s="15">
        <v>387869.06</v>
      </c>
      <c r="K356" s="14" t="s">
        <v>3049</v>
      </c>
      <c r="L356" s="71" t="s">
        <v>3050</v>
      </c>
      <c r="M356" s="71" t="s">
        <v>3051</v>
      </c>
      <c r="N356" s="71" t="s">
        <v>3052</v>
      </c>
      <c r="O356" s="71" t="s">
        <v>3053</v>
      </c>
      <c r="P356" s="14" t="s">
        <v>3054</v>
      </c>
      <c r="Q356" s="16" t="e">
        <f>#REF!</f>
        <v>#REF!</v>
      </c>
      <c r="R356" s="16">
        <v>36.94</v>
      </c>
      <c r="S356" s="72">
        <v>17.88</v>
      </c>
      <c r="T356" s="72">
        <v>12.38</v>
      </c>
      <c r="U356" s="16">
        <f t="shared" si="25"/>
        <v>67.199999999999989</v>
      </c>
      <c r="V356" s="415">
        <v>100</v>
      </c>
      <c r="W356" s="61">
        <v>80</v>
      </c>
      <c r="X356" s="440" t="s">
        <v>2152</v>
      </c>
      <c r="Y356" s="14">
        <v>1</v>
      </c>
      <c r="Z356" s="14">
        <v>2</v>
      </c>
      <c r="AA356" s="14">
        <v>1</v>
      </c>
      <c r="AB356" s="14">
        <v>47</v>
      </c>
      <c r="AC356" s="14" t="s">
        <v>3049</v>
      </c>
      <c r="AD356" s="71">
        <v>0</v>
      </c>
      <c r="AE356" s="14">
        <v>5</v>
      </c>
      <c r="AF356" s="13">
        <v>100</v>
      </c>
      <c r="AG356" s="71" t="s">
        <v>2197</v>
      </c>
      <c r="AH356" s="71" t="s">
        <v>2210</v>
      </c>
      <c r="AI356" s="71">
        <v>100</v>
      </c>
      <c r="AJ356" s="71"/>
      <c r="AK356" s="71"/>
      <c r="AL356" s="71"/>
      <c r="AM356" s="71"/>
      <c r="AN356" s="71"/>
      <c r="AO356" s="71"/>
      <c r="AP356" s="71"/>
      <c r="AQ356" s="71"/>
      <c r="AR356" s="71"/>
      <c r="AS356" s="71"/>
      <c r="AT356" s="71"/>
      <c r="AU356" s="71"/>
      <c r="AV356" s="71"/>
      <c r="AW356" s="71"/>
      <c r="AX356" s="71"/>
      <c r="AY356" s="14"/>
      <c r="AZ356" s="14"/>
      <c r="BA356" s="24"/>
      <c r="BB356" s="32"/>
      <c r="BC356" s="32"/>
      <c r="BD356" s="32"/>
      <c r="BE356" s="32"/>
      <c r="BF356" s="32"/>
      <c r="BG356" s="32"/>
      <c r="BH356" s="32"/>
      <c r="BI356" s="32"/>
      <c r="BJ356" s="32"/>
      <c r="BK356" s="32"/>
      <c r="BL356" s="32"/>
      <c r="BM356" s="32"/>
    </row>
    <row r="357" spans="1:65" ht="120" customHeight="1" x14ac:dyDescent="0.25">
      <c r="A357" s="13">
        <v>106</v>
      </c>
      <c r="B357" s="14" t="s">
        <v>2143</v>
      </c>
      <c r="C357" s="14"/>
      <c r="D357" s="14" t="s">
        <v>699</v>
      </c>
      <c r="E357" s="14" t="s">
        <v>2400</v>
      </c>
      <c r="F357" s="14">
        <v>1515</v>
      </c>
      <c r="G357" s="14" t="s">
        <v>3055</v>
      </c>
      <c r="H357" s="14">
        <v>2020</v>
      </c>
      <c r="I357" s="71" t="s">
        <v>3056</v>
      </c>
      <c r="J357" s="15">
        <v>146081.32999999999</v>
      </c>
      <c r="K357" s="14" t="s">
        <v>76</v>
      </c>
      <c r="L357" s="71" t="s">
        <v>3057</v>
      </c>
      <c r="M357" s="71" t="s">
        <v>3058</v>
      </c>
      <c r="N357" s="71" t="s">
        <v>3059</v>
      </c>
      <c r="O357" s="71" t="s">
        <v>3060</v>
      </c>
      <c r="P357" s="14">
        <v>65499</v>
      </c>
      <c r="Q357" s="16" t="e">
        <f>#REF!</f>
        <v>#REF!</v>
      </c>
      <c r="R357" s="16">
        <v>13.96</v>
      </c>
      <c r="S357" s="72">
        <v>25.52</v>
      </c>
      <c r="T357" s="72">
        <v>22.51</v>
      </c>
      <c r="U357" s="16">
        <f t="shared" si="25"/>
        <v>61.990000000000009</v>
      </c>
      <c r="V357" s="415">
        <v>100</v>
      </c>
      <c r="W357" s="61">
        <v>80</v>
      </c>
      <c r="X357" s="440" t="s">
        <v>2152</v>
      </c>
      <c r="Y357" s="14"/>
      <c r="Z357" s="14"/>
      <c r="AA357" s="14"/>
      <c r="AB357" s="14"/>
      <c r="AC357" s="14" t="s">
        <v>76</v>
      </c>
      <c r="AD357" s="71">
        <v>0</v>
      </c>
      <c r="AE357" s="14">
        <v>5</v>
      </c>
      <c r="AF357" s="13">
        <v>100</v>
      </c>
      <c r="AG357" s="71" t="s">
        <v>699</v>
      </c>
      <c r="AH357" s="71" t="s">
        <v>2400</v>
      </c>
      <c r="AI357" s="71"/>
      <c r="AJ357" s="71" t="s">
        <v>699</v>
      </c>
      <c r="AK357" s="71" t="s">
        <v>3061</v>
      </c>
      <c r="AL357" s="71"/>
      <c r="AM357" s="71" t="s">
        <v>2675</v>
      </c>
      <c r="AN357" s="71" t="s">
        <v>3062</v>
      </c>
      <c r="AO357" s="71"/>
      <c r="AP357" s="71" t="s">
        <v>3063</v>
      </c>
      <c r="AQ357" s="71" t="s">
        <v>3062</v>
      </c>
      <c r="AR357" s="71"/>
      <c r="AS357" s="71"/>
      <c r="AT357" s="71"/>
      <c r="AU357" s="71"/>
      <c r="AV357" s="71"/>
      <c r="AW357" s="71"/>
      <c r="AX357" s="71"/>
      <c r="AY357" s="14"/>
      <c r="AZ357" s="14"/>
      <c r="BA357" s="24"/>
      <c r="BB357" s="32"/>
      <c r="BC357" s="32"/>
      <c r="BD357" s="32"/>
      <c r="BE357" s="32"/>
      <c r="BF357" s="32"/>
      <c r="BG357" s="32"/>
      <c r="BH357" s="32"/>
      <c r="BI357" s="32"/>
      <c r="BJ357" s="32"/>
      <c r="BK357" s="32"/>
      <c r="BL357" s="32"/>
      <c r="BM357" s="32"/>
    </row>
    <row r="358" spans="1:65" ht="120" customHeight="1" x14ac:dyDescent="0.25">
      <c r="A358" s="13">
        <v>106</v>
      </c>
      <c r="B358" s="14" t="s">
        <v>2143</v>
      </c>
      <c r="C358" s="14"/>
      <c r="D358" s="14" t="s">
        <v>64</v>
      </c>
      <c r="E358" s="14" t="s">
        <v>3064</v>
      </c>
      <c r="F358" s="14">
        <v>14080</v>
      </c>
      <c r="G358" s="14" t="s">
        <v>3065</v>
      </c>
      <c r="H358" s="14">
        <v>2020</v>
      </c>
      <c r="I358" s="71" t="s">
        <v>3066</v>
      </c>
      <c r="J358" s="15">
        <v>112769.76</v>
      </c>
      <c r="K358" s="14" t="s">
        <v>3067</v>
      </c>
      <c r="L358" s="14" t="s">
        <v>3068</v>
      </c>
      <c r="M358" s="14" t="s">
        <v>3069</v>
      </c>
      <c r="N358" s="71" t="s">
        <v>3070</v>
      </c>
      <c r="O358" s="71" t="s">
        <v>3071</v>
      </c>
      <c r="P358" s="14" t="s">
        <v>3072</v>
      </c>
      <c r="Q358" s="16" t="e">
        <f>#REF!</f>
        <v>#REF!</v>
      </c>
      <c r="R358" s="16">
        <v>10.67</v>
      </c>
      <c r="S358" s="72">
        <v>4.7</v>
      </c>
      <c r="T358" s="72" t="s">
        <v>2929</v>
      </c>
      <c r="U358" s="16" t="e">
        <f t="shared" si="25"/>
        <v>#VALUE!</v>
      </c>
      <c r="V358" s="415">
        <v>100</v>
      </c>
      <c r="W358" s="61">
        <v>80</v>
      </c>
      <c r="X358" s="440" t="s">
        <v>2152</v>
      </c>
      <c r="Y358" s="14">
        <v>3</v>
      </c>
      <c r="Z358" s="14">
        <v>1</v>
      </c>
      <c r="AA358" s="14">
        <v>3</v>
      </c>
      <c r="AB358" s="14"/>
      <c r="AC358" s="14" t="s">
        <v>3067</v>
      </c>
      <c r="AD358" s="14">
        <v>0</v>
      </c>
      <c r="AE358" s="14">
        <v>5</v>
      </c>
      <c r="AF358" s="13">
        <v>100</v>
      </c>
      <c r="AG358" s="71" t="s">
        <v>64</v>
      </c>
      <c r="AH358" s="71" t="s">
        <v>3064</v>
      </c>
      <c r="AI358" s="71">
        <v>100</v>
      </c>
      <c r="AJ358" s="71"/>
      <c r="AK358" s="71"/>
      <c r="AL358" s="71"/>
      <c r="AM358" s="71"/>
      <c r="AN358" s="71"/>
      <c r="AO358" s="71"/>
      <c r="AP358" s="71"/>
      <c r="AQ358" s="71"/>
      <c r="AR358" s="71"/>
      <c r="AS358" s="71"/>
      <c r="AT358" s="71"/>
      <c r="AU358" s="71"/>
      <c r="AV358" s="71"/>
      <c r="AW358" s="71"/>
      <c r="AX358" s="71"/>
      <c r="AY358" s="14"/>
      <c r="AZ358" s="14"/>
      <c r="BA358" s="24"/>
      <c r="BB358" s="32"/>
      <c r="BC358" s="32"/>
      <c r="BD358" s="32"/>
      <c r="BE358" s="32"/>
      <c r="BF358" s="32"/>
      <c r="BG358" s="32"/>
      <c r="BH358" s="32"/>
      <c r="BI358" s="32"/>
      <c r="BJ358" s="32"/>
      <c r="BK358" s="32"/>
      <c r="BL358" s="32"/>
      <c r="BM358" s="32"/>
    </row>
    <row r="359" spans="1:65" ht="120" customHeight="1" x14ac:dyDescent="0.25">
      <c r="A359" s="13">
        <v>106</v>
      </c>
      <c r="B359" s="14" t="s">
        <v>2143</v>
      </c>
      <c r="C359" s="14"/>
      <c r="D359" s="14" t="s">
        <v>3073</v>
      </c>
      <c r="E359" s="14" t="s">
        <v>3074</v>
      </c>
      <c r="F359" s="14">
        <v>23567</v>
      </c>
      <c r="G359" s="14" t="s">
        <v>3075</v>
      </c>
      <c r="H359" s="14">
        <v>2020</v>
      </c>
      <c r="I359" s="71" t="s">
        <v>3076</v>
      </c>
      <c r="J359" s="15">
        <v>171441.48</v>
      </c>
      <c r="K359" s="14" t="s">
        <v>3077</v>
      </c>
      <c r="L359" s="71" t="s">
        <v>3078</v>
      </c>
      <c r="M359" s="71" t="s">
        <v>3079</v>
      </c>
      <c r="N359" s="71" t="s">
        <v>3080</v>
      </c>
      <c r="O359" s="71" t="s">
        <v>3081</v>
      </c>
      <c r="P359" s="14" t="s">
        <v>3082</v>
      </c>
      <c r="Q359" s="16" t="e">
        <f>#REF!</f>
        <v>#REF!</v>
      </c>
      <c r="R359" s="16">
        <v>20.420000000000002</v>
      </c>
      <c r="S359" s="72">
        <v>15</v>
      </c>
      <c r="T359" s="72">
        <v>10</v>
      </c>
      <c r="U359" s="16">
        <f t="shared" si="25"/>
        <v>45.42</v>
      </c>
      <c r="V359" s="415">
        <v>100</v>
      </c>
      <c r="W359" s="61">
        <v>100</v>
      </c>
      <c r="X359" s="440" t="s">
        <v>2152</v>
      </c>
      <c r="Y359" s="14">
        <v>6</v>
      </c>
      <c r="Z359" s="14">
        <v>1</v>
      </c>
      <c r="AA359" s="14">
        <v>4</v>
      </c>
      <c r="AB359" s="14">
        <v>14</v>
      </c>
      <c r="AC359" s="14" t="s">
        <v>3077</v>
      </c>
      <c r="AD359" s="71">
        <v>0</v>
      </c>
      <c r="AE359" s="14">
        <v>4</v>
      </c>
      <c r="AF359" s="13">
        <v>100</v>
      </c>
      <c r="AG359" s="71" t="s">
        <v>3073</v>
      </c>
      <c r="AH359" s="71" t="s">
        <v>3074</v>
      </c>
      <c r="AI359" s="71">
        <v>33.299999999999997</v>
      </c>
      <c r="AJ359" s="71" t="s">
        <v>2452</v>
      </c>
      <c r="AK359" s="71" t="s">
        <v>3083</v>
      </c>
      <c r="AL359" s="71">
        <v>33.299999999999997</v>
      </c>
      <c r="AM359" s="71" t="s">
        <v>3084</v>
      </c>
      <c r="AN359" s="71" t="s">
        <v>3085</v>
      </c>
      <c r="AO359" s="71">
        <v>33.299999999999997</v>
      </c>
      <c r="AP359" s="71"/>
      <c r="AQ359" s="71"/>
      <c r="AR359" s="71"/>
      <c r="AS359" s="71"/>
      <c r="AT359" s="71"/>
      <c r="AU359" s="71"/>
      <c r="AV359" s="71"/>
      <c r="AW359" s="71"/>
      <c r="AX359" s="71"/>
      <c r="AY359" s="14"/>
      <c r="AZ359" s="14"/>
      <c r="BA359" s="24"/>
      <c r="BB359" s="32"/>
      <c r="BC359" s="32"/>
      <c r="BD359" s="32"/>
      <c r="BE359" s="32"/>
      <c r="BF359" s="32"/>
      <c r="BG359" s="32"/>
      <c r="BH359" s="32"/>
      <c r="BI359" s="32"/>
      <c r="BJ359" s="32"/>
      <c r="BK359" s="32"/>
      <c r="BL359" s="32"/>
      <c r="BM359" s="32"/>
    </row>
    <row r="360" spans="1:65" ht="120" customHeight="1" x14ac:dyDescent="0.25">
      <c r="A360" s="13">
        <v>106</v>
      </c>
      <c r="B360" s="14" t="s">
        <v>2143</v>
      </c>
      <c r="C360" s="14"/>
      <c r="D360" s="14" t="s">
        <v>2185</v>
      </c>
      <c r="E360" s="14" t="s">
        <v>3086</v>
      </c>
      <c r="F360" s="14">
        <v>15735</v>
      </c>
      <c r="G360" s="14" t="s">
        <v>3087</v>
      </c>
      <c r="H360" s="14">
        <v>2020</v>
      </c>
      <c r="I360" s="14" t="s">
        <v>3088</v>
      </c>
      <c r="J360" s="15">
        <v>56127.44</v>
      </c>
      <c r="K360" s="14" t="s">
        <v>3089</v>
      </c>
      <c r="L360" s="14" t="s">
        <v>3090</v>
      </c>
      <c r="M360" s="14" t="s">
        <v>3091</v>
      </c>
      <c r="N360" s="14" t="s">
        <v>3092</v>
      </c>
      <c r="O360" s="14" t="s">
        <v>3093</v>
      </c>
      <c r="P360" s="14" t="s">
        <v>3094</v>
      </c>
      <c r="Q360" s="16" t="e">
        <f>#REF!</f>
        <v>#REF!</v>
      </c>
      <c r="R360" s="16">
        <v>6.86</v>
      </c>
      <c r="S360" s="16">
        <v>17.88</v>
      </c>
      <c r="T360" s="16">
        <v>12.38</v>
      </c>
      <c r="U360" s="16">
        <f t="shared" si="25"/>
        <v>37.119999999999997</v>
      </c>
      <c r="V360" s="415">
        <v>100</v>
      </c>
      <c r="W360" s="61">
        <v>80</v>
      </c>
      <c r="X360" s="440" t="s">
        <v>2152</v>
      </c>
      <c r="Y360" s="14">
        <v>6</v>
      </c>
      <c r="Z360" s="14">
        <v>1</v>
      </c>
      <c r="AA360" s="14">
        <v>5</v>
      </c>
      <c r="AB360" s="14">
        <v>4</v>
      </c>
      <c r="AC360" s="14" t="s">
        <v>3089</v>
      </c>
      <c r="AD360" s="14">
        <v>0</v>
      </c>
      <c r="AE360" s="14">
        <v>5</v>
      </c>
      <c r="AF360" s="13">
        <v>100</v>
      </c>
      <c r="AG360" s="14" t="s">
        <v>2185</v>
      </c>
      <c r="AH360" s="14" t="s">
        <v>3086</v>
      </c>
      <c r="AI360" s="14">
        <v>100</v>
      </c>
      <c r="AJ360" s="14"/>
      <c r="AK360" s="14"/>
      <c r="AL360" s="14"/>
      <c r="AM360" s="71"/>
      <c r="AN360" s="71"/>
      <c r="AO360" s="71"/>
      <c r="AP360" s="71"/>
      <c r="AQ360" s="71"/>
      <c r="AR360" s="71"/>
      <c r="AS360" s="71"/>
      <c r="AT360" s="71"/>
      <c r="AU360" s="71"/>
      <c r="AV360" s="71"/>
      <c r="AW360" s="71"/>
      <c r="AX360" s="71"/>
      <c r="AY360" s="14"/>
      <c r="AZ360" s="14"/>
      <c r="BA360" s="24"/>
      <c r="BB360" s="32"/>
      <c r="BC360" s="32"/>
      <c r="BD360" s="32"/>
      <c r="BE360" s="32"/>
      <c r="BF360" s="32"/>
      <c r="BG360" s="32"/>
      <c r="BH360" s="32"/>
      <c r="BI360" s="32"/>
      <c r="BJ360" s="32"/>
      <c r="BK360" s="32"/>
      <c r="BL360" s="32"/>
      <c r="BM360" s="32"/>
    </row>
    <row r="361" spans="1:65" ht="120" customHeight="1" x14ac:dyDescent="0.25">
      <c r="A361" s="13">
        <v>106</v>
      </c>
      <c r="B361" s="14" t="s">
        <v>2143</v>
      </c>
      <c r="C361" s="14"/>
      <c r="D361" s="14" t="s">
        <v>2498</v>
      </c>
      <c r="E361" s="14" t="s">
        <v>3095</v>
      </c>
      <c r="F361" s="14">
        <v>23582</v>
      </c>
      <c r="G361" s="14" t="s">
        <v>3096</v>
      </c>
      <c r="H361" s="14">
        <v>2020</v>
      </c>
      <c r="I361" s="71" t="s">
        <v>3097</v>
      </c>
      <c r="J361" s="15">
        <v>156188.59</v>
      </c>
      <c r="K361" s="14" t="s">
        <v>3098</v>
      </c>
      <c r="L361" s="71" t="s">
        <v>3099</v>
      </c>
      <c r="M361" s="71" t="s">
        <v>3100</v>
      </c>
      <c r="N361" s="71" t="s">
        <v>3101</v>
      </c>
      <c r="O361" s="71" t="s">
        <v>3102</v>
      </c>
      <c r="P361" s="14" t="s">
        <v>3103</v>
      </c>
      <c r="Q361" s="16" t="e">
        <f>#REF!</f>
        <v>#REF!</v>
      </c>
      <c r="R361" s="16">
        <v>19.05</v>
      </c>
      <c r="S361" s="72">
        <v>17.88</v>
      </c>
      <c r="T361" s="72">
        <v>20.420000000000002</v>
      </c>
      <c r="U361" s="16">
        <f t="shared" si="25"/>
        <v>57.35</v>
      </c>
      <c r="V361" s="415">
        <v>100</v>
      </c>
      <c r="W361" s="61">
        <v>100</v>
      </c>
      <c r="X361" s="440" t="s">
        <v>2152</v>
      </c>
      <c r="Y361" s="14">
        <v>6</v>
      </c>
      <c r="Z361" s="14">
        <v>1</v>
      </c>
      <c r="AA361" s="14">
        <v>1</v>
      </c>
      <c r="AB361" s="14">
        <v>25</v>
      </c>
      <c r="AC361" s="14" t="s">
        <v>3098</v>
      </c>
      <c r="AD361" s="71">
        <v>0</v>
      </c>
      <c r="AE361" s="14">
        <v>4</v>
      </c>
      <c r="AF361" s="13">
        <v>100</v>
      </c>
      <c r="AG361" s="71" t="s">
        <v>2498</v>
      </c>
      <c r="AH361" s="71" t="s">
        <v>3095</v>
      </c>
      <c r="AI361" s="71"/>
      <c r="AJ361" s="71"/>
      <c r="AK361" s="71"/>
      <c r="AL361" s="71"/>
      <c r="AM361" s="71"/>
      <c r="AN361" s="71"/>
      <c r="AO361" s="71"/>
      <c r="AP361" s="71"/>
      <c r="AQ361" s="71"/>
      <c r="AR361" s="71"/>
      <c r="AS361" s="71"/>
      <c r="AT361" s="71"/>
      <c r="AU361" s="71"/>
      <c r="AV361" s="71"/>
      <c r="AW361" s="71"/>
      <c r="AX361" s="71"/>
      <c r="AY361" s="14"/>
      <c r="AZ361" s="14"/>
      <c r="BA361" s="24"/>
      <c r="BB361" s="32"/>
      <c r="BC361" s="32"/>
      <c r="BD361" s="32"/>
      <c r="BE361" s="32"/>
      <c r="BF361" s="32"/>
      <c r="BG361" s="32"/>
      <c r="BH361" s="32"/>
      <c r="BI361" s="32"/>
      <c r="BJ361" s="32"/>
      <c r="BK361" s="32"/>
      <c r="BL361" s="32"/>
      <c r="BM361" s="32"/>
    </row>
    <row r="362" spans="1:65" ht="120" customHeight="1" x14ac:dyDescent="0.25">
      <c r="A362" s="13">
        <v>106</v>
      </c>
      <c r="B362" s="14" t="s">
        <v>2143</v>
      </c>
      <c r="C362" s="14"/>
      <c r="D362" s="14" t="s">
        <v>3073</v>
      </c>
      <c r="E362" s="14" t="s">
        <v>3074</v>
      </c>
      <c r="F362" s="14">
        <v>23567</v>
      </c>
      <c r="G362" s="14" t="s">
        <v>3104</v>
      </c>
      <c r="H362" s="14">
        <v>2021</v>
      </c>
      <c r="I362" s="71" t="s">
        <v>3105</v>
      </c>
      <c r="J362" s="15">
        <v>99043.45</v>
      </c>
      <c r="K362" s="14" t="s">
        <v>3106</v>
      </c>
      <c r="L362" s="71" t="s">
        <v>3078</v>
      </c>
      <c r="M362" s="71" t="s">
        <v>3079</v>
      </c>
      <c r="N362" s="71" t="s">
        <v>3080</v>
      </c>
      <c r="O362" s="71" t="s">
        <v>3081</v>
      </c>
      <c r="P362" s="14" t="s">
        <v>3107</v>
      </c>
      <c r="Q362" s="16" t="e">
        <f>#REF!</f>
        <v>#REF!</v>
      </c>
      <c r="R362" s="16" t="e">
        <f>#REF!*0.25/2080</f>
        <v>#REF!</v>
      </c>
      <c r="S362" s="72">
        <v>4</v>
      </c>
      <c r="T362" s="72">
        <v>3</v>
      </c>
      <c r="U362" s="16" t="e">
        <f t="shared" si="25"/>
        <v>#REF!</v>
      </c>
      <c r="V362" s="415">
        <v>100</v>
      </c>
      <c r="W362" s="61">
        <v>60</v>
      </c>
      <c r="X362" s="440" t="s">
        <v>2152</v>
      </c>
      <c r="Y362" s="14">
        <v>6</v>
      </c>
      <c r="Z362" s="14">
        <v>1</v>
      </c>
      <c r="AA362" s="14">
        <v>4</v>
      </c>
      <c r="AB362" s="14">
        <v>14</v>
      </c>
      <c r="AC362" s="14" t="s">
        <v>3106</v>
      </c>
      <c r="AD362" s="71">
        <v>0</v>
      </c>
      <c r="AE362" s="14">
        <v>4</v>
      </c>
      <c r="AF362" s="13">
        <v>99.899999999999991</v>
      </c>
      <c r="AG362" s="71" t="s">
        <v>3073</v>
      </c>
      <c r="AH362" s="71" t="s">
        <v>3074</v>
      </c>
      <c r="AI362" s="71">
        <v>33.299999999999997</v>
      </c>
      <c r="AJ362" s="71" t="s">
        <v>2452</v>
      </c>
      <c r="AK362" s="71" t="s">
        <v>3083</v>
      </c>
      <c r="AL362" s="71">
        <v>33.299999999999997</v>
      </c>
      <c r="AM362" s="71" t="s">
        <v>3084</v>
      </c>
      <c r="AN362" s="71" t="s">
        <v>3085</v>
      </c>
      <c r="AO362" s="71">
        <v>33.299999999999997</v>
      </c>
      <c r="AP362" s="71"/>
      <c r="AQ362" s="71"/>
      <c r="AR362" s="71"/>
      <c r="AS362" s="71"/>
      <c r="AT362" s="71"/>
      <c r="AU362" s="71"/>
      <c r="AV362" s="71"/>
      <c r="AW362" s="71"/>
      <c r="AX362" s="71"/>
      <c r="AY362" s="14"/>
      <c r="AZ362" s="14"/>
      <c r="BA362" s="24"/>
      <c r="BB362" s="32"/>
      <c r="BC362" s="32"/>
      <c r="BD362" s="32"/>
      <c r="BE362" s="32"/>
      <c r="BF362" s="32"/>
      <c r="BG362" s="32"/>
      <c r="BH362" s="32"/>
      <c r="BI362" s="32"/>
      <c r="BJ362" s="32"/>
      <c r="BK362" s="32"/>
      <c r="BL362" s="32"/>
      <c r="BM362" s="32"/>
    </row>
    <row r="363" spans="1:65" ht="120" customHeight="1" x14ac:dyDescent="0.25">
      <c r="A363" s="13">
        <v>106</v>
      </c>
      <c r="B363" s="14" t="s">
        <v>2143</v>
      </c>
      <c r="C363" s="14"/>
      <c r="D363" s="14" t="s">
        <v>2307</v>
      </c>
      <c r="E363" s="14" t="s">
        <v>3108</v>
      </c>
      <c r="F363" s="14">
        <v>22289</v>
      </c>
      <c r="G363" s="14" t="s">
        <v>3109</v>
      </c>
      <c r="H363" s="14">
        <v>2020</v>
      </c>
      <c r="I363" s="71" t="s">
        <v>3110</v>
      </c>
      <c r="J363" s="15">
        <v>191680</v>
      </c>
      <c r="K363" s="14" t="s">
        <v>3111</v>
      </c>
      <c r="L363" s="71" t="s">
        <v>3112</v>
      </c>
      <c r="M363" s="71" t="s">
        <v>3113</v>
      </c>
      <c r="N363" s="71" t="s">
        <v>3114</v>
      </c>
      <c r="O363" s="71" t="s">
        <v>3115</v>
      </c>
      <c r="P363" s="14">
        <v>67260</v>
      </c>
      <c r="Q363" s="16" t="e">
        <f>#REF!</f>
        <v>#REF!</v>
      </c>
      <c r="R363" s="16">
        <v>18.21</v>
      </c>
      <c r="S363" s="72">
        <v>3.2</v>
      </c>
      <c r="T363" s="72">
        <v>17.84</v>
      </c>
      <c r="U363" s="16">
        <f t="shared" si="25"/>
        <v>39.25</v>
      </c>
      <c r="V363" s="415">
        <v>100</v>
      </c>
      <c r="W363" s="61">
        <v>80</v>
      </c>
      <c r="X363" s="440" t="s">
        <v>2152</v>
      </c>
      <c r="Y363" s="14">
        <v>3</v>
      </c>
      <c r="Z363" s="14" t="s">
        <v>3116</v>
      </c>
      <c r="AA363" s="14" t="s">
        <v>3117</v>
      </c>
      <c r="AB363" s="14">
        <v>47</v>
      </c>
      <c r="AC363" s="14" t="s">
        <v>3111</v>
      </c>
      <c r="AD363" s="14">
        <v>43.46</v>
      </c>
      <c r="AE363" s="14">
        <v>5</v>
      </c>
      <c r="AF363" s="13">
        <v>100</v>
      </c>
      <c r="AG363" s="71" t="s">
        <v>2307</v>
      </c>
      <c r="AH363" s="71" t="s">
        <v>3108</v>
      </c>
      <c r="AI363" s="71">
        <v>100</v>
      </c>
      <c r="AJ363" s="71" t="s">
        <v>3118</v>
      </c>
      <c r="AK363" s="71" t="s">
        <v>3119</v>
      </c>
      <c r="AL363" s="71">
        <v>100</v>
      </c>
      <c r="AM363" s="71"/>
      <c r="AN363" s="71"/>
      <c r="AO363" s="71"/>
      <c r="AP363" s="71"/>
      <c r="AQ363" s="71"/>
      <c r="AR363" s="71"/>
      <c r="AS363" s="71"/>
      <c r="AT363" s="71"/>
      <c r="AU363" s="71"/>
      <c r="AV363" s="71"/>
      <c r="AW363" s="71"/>
      <c r="AX363" s="71"/>
      <c r="AY363" s="14"/>
      <c r="AZ363" s="14"/>
      <c r="BA363" s="24"/>
      <c r="BB363" s="32"/>
      <c r="BC363" s="32"/>
      <c r="BD363" s="32"/>
      <c r="BE363" s="32"/>
      <c r="BF363" s="32"/>
      <c r="BG363" s="32"/>
      <c r="BH363" s="32"/>
      <c r="BI363" s="32"/>
      <c r="BJ363" s="32"/>
      <c r="BK363" s="32"/>
      <c r="BL363" s="32"/>
      <c r="BM363" s="32"/>
    </row>
    <row r="364" spans="1:65" ht="120" customHeight="1" x14ac:dyDescent="0.25">
      <c r="A364" s="13">
        <v>106</v>
      </c>
      <c r="B364" s="14" t="s">
        <v>2143</v>
      </c>
      <c r="C364" s="14"/>
      <c r="D364" s="14" t="s">
        <v>2629</v>
      </c>
      <c r="E364" s="14" t="s">
        <v>3120</v>
      </c>
      <c r="F364" s="14">
        <v>34279</v>
      </c>
      <c r="G364" s="14" t="s">
        <v>3121</v>
      </c>
      <c r="H364" s="14">
        <v>2020</v>
      </c>
      <c r="I364" s="71" t="s">
        <v>3122</v>
      </c>
      <c r="J364" s="15">
        <v>218586.66</v>
      </c>
      <c r="K364" s="14" t="s">
        <v>3123</v>
      </c>
      <c r="L364" s="71" t="s">
        <v>3124</v>
      </c>
      <c r="M364" s="71" t="s">
        <v>3125</v>
      </c>
      <c r="N364" s="71" t="s">
        <v>3126</v>
      </c>
      <c r="O364" s="71" t="s">
        <v>3127</v>
      </c>
      <c r="P364" s="14">
        <v>67241</v>
      </c>
      <c r="Q364" s="16" t="e">
        <f>#REF!</f>
        <v>#REF!</v>
      </c>
      <c r="R364" s="16">
        <v>20.77</v>
      </c>
      <c r="S364" s="72">
        <v>10</v>
      </c>
      <c r="T364" s="72">
        <v>18.899999999999999</v>
      </c>
      <c r="U364" s="16">
        <f t="shared" si="25"/>
        <v>49.67</v>
      </c>
      <c r="V364" s="415">
        <v>100</v>
      </c>
      <c r="W364" s="61">
        <v>80</v>
      </c>
      <c r="X364" s="440" t="s">
        <v>2152</v>
      </c>
      <c r="Y364" s="14">
        <v>4</v>
      </c>
      <c r="Z364" s="14">
        <v>5</v>
      </c>
      <c r="AA364" s="14">
        <v>5</v>
      </c>
      <c r="AB364" s="14">
        <v>46</v>
      </c>
      <c r="AC364" s="14" t="s">
        <v>3123</v>
      </c>
      <c r="AD364" s="14">
        <v>0</v>
      </c>
      <c r="AE364" s="14">
        <v>5</v>
      </c>
      <c r="AF364" s="13">
        <v>100</v>
      </c>
      <c r="AG364" s="71" t="s">
        <v>2629</v>
      </c>
      <c r="AH364" s="71" t="s">
        <v>3120</v>
      </c>
      <c r="AI364" s="14">
        <v>100</v>
      </c>
      <c r="AJ364" s="71"/>
      <c r="AK364" s="71"/>
      <c r="AL364" s="71"/>
      <c r="AM364" s="71"/>
      <c r="AN364" s="71"/>
      <c r="AO364" s="71"/>
      <c r="AP364" s="71"/>
      <c r="AQ364" s="71"/>
      <c r="AR364" s="71"/>
      <c r="AS364" s="71"/>
      <c r="AT364" s="71"/>
      <c r="AU364" s="71"/>
      <c r="AV364" s="71"/>
      <c r="AW364" s="71"/>
      <c r="AX364" s="71"/>
      <c r="AY364" s="14"/>
      <c r="AZ364" s="14"/>
      <c r="BA364" s="24"/>
      <c r="BB364" s="32"/>
      <c r="BC364" s="32"/>
      <c r="BD364" s="32"/>
      <c r="BE364" s="32"/>
      <c r="BF364" s="32"/>
      <c r="BG364" s="32"/>
      <c r="BH364" s="32"/>
      <c r="BI364" s="32"/>
      <c r="BJ364" s="32"/>
      <c r="BK364" s="32"/>
      <c r="BL364" s="32"/>
      <c r="BM364" s="32"/>
    </row>
    <row r="365" spans="1:65" ht="120" customHeight="1" x14ac:dyDescent="0.25">
      <c r="A365" s="13">
        <v>106</v>
      </c>
      <c r="B365" s="14" t="s">
        <v>2143</v>
      </c>
      <c r="C365" s="14"/>
      <c r="D365" s="14" t="s">
        <v>3128</v>
      </c>
      <c r="E365" s="14" t="s">
        <v>2409</v>
      </c>
      <c r="F365" s="14">
        <v>3937</v>
      </c>
      <c r="G365" s="14" t="s">
        <v>3129</v>
      </c>
      <c r="H365" s="14">
        <v>2020</v>
      </c>
      <c r="I365" s="71" t="s">
        <v>3130</v>
      </c>
      <c r="J365" s="15">
        <v>588237.64</v>
      </c>
      <c r="K365" s="14" t="s">
        <v>3131</v>
      </c>
      <c r="L365" s="71" t="s">
        <v>3132</v>
      </c>
      <c r="M365" s="71" t="s">
        <v>3133</v>
      </c>
      <c r="N365" s="71" t="s">
        <v>3134</v>
      </c>
      <c r="O365" s="71" t="s">
        <v>3135</v>
      </c>
      <c r="P365" s="14">
        <v>67334</v>
      </c>
      <c r="Q365" s="16" t="e">
        <f>#REF!</f>
        <v>#REF!</v>
      </c>
      <c r="R365" s="16">
        <v>55.84</v>
      </c>
      <c r="S365" s="72" t="s">
        <v>3136</v>
      </c>
      <c r="T365" s="72">
        <v>35.020000000000003</v>
      </c>
      <c r="U365" s="16" t="e">
        <f t="shared" si="25"/>
        <v>#VALUE!</v>
      </c>
      <c r="V365" s="415">
        <v>100</v>
      </c>
      <c r="W365" s="61">
        <v>80</v>
      </c>
      <c r="X365" s="440" t="s">
        <v>2152</v>
      </c>
      <c r="Y365" s="14">
        <v>3</v>
      </c>
      <c r="Z365" s="14">
        <v>5</v>
      </c>
      <c r="AA365" s="14">
        <v>1</v>
      </c>
      <c r="AB365" s="14">
        <v>4</v>
      </c>
      <c r="AC365" s="14" t="s">
        <v>3131</v>
      </c>
      <c r="AD365" s="14">
        <v>35.020000000000003</v>
      </c>
      <c r="AE365" s="14">
        <v>5</v>
      </c>
      <c r="AF365" s="13">
        <v>100</v>
      </c>
      <c r="AG365" s="14" t="s">
        <v>3128</v>
      </c>
      <c r="AH365" s="14" t="s">
        <v>2409</v>
      </c>
      <c r="AI365" s="71">
        <v>100</v>
      </c>
      <c r="AJ365" s="71"/>
      <c r="AK365" s="71"/>
      <c r="AL365" s="71"/>
      <c r="AM365" s="71"/>
      <c r="AN365" s="71"/>
      <c r="AO365" s="71"/>
      <c r="AP365" s="71"/>
      <c r="AQ365" s="71"/>
      <c r="AR365" s="71"/>
      <c r="AS365" s="71"/>
      <c r="AT365" s="71"/>
      <c r="AU365" s="71"/>
      <c r="AV365" s="71"/>
      <c r="AW365" s="71"/>
      <c r="AX365" s="71"/>
      <c r="AY365" s="14"/>
      <c r="AZ365" s="14"/>
      <c r="BA365" s="24"/>
      <c r="BB365" s="32"/>
      <c r="BC365" s="32"/>
      <c r="BD365" s="32"/>
      <c r="BE365" s="32"/>
      <c r="BF365" s="32"/>
      <c r="BG365" s="32"/>
      <c r="BH365" s="32"/>
      <c r="BI365" s="32"/>
      <c r="BJ365" s="32"/>
      <c r="BK365" s="32"/>
      <c r="BL365" s="32"/>
      <c r="BM365" s="32"/>
    </row>
    <row r="366" spans="1:65" ht="120" customHeight="1" x14ac:dyDescent="0.25">
      <c r="A366" s="13">
        <v>106</v>
      </c>
      <c r="B366" s="14" t="s">
        <v>2143</v>
      </c>
      <c r="C366" s="14"/>
      <c r="D366" s="14" t="s">
        <v>2197</v>
      </c>
      <c r="E366" s="14" t="s">
        <v>2210</v>
      </c>
      <c r="F366" s="14">
        <v>4540</v>
      </c>
      <c r="G366" s="14" t="s">
        <v>3137</v>
      </c>
      <c r="H366" s="14">
        <v>2020</v>
      </c>
      <c r="I366" s="74" t="s">
        <v>3138</v>
      </c>
      <c r="J366" s="15">
        <v>84104.09</v>
      </c>
      <c r="K366" s="14" t="s">
        <v>3139</v>
      </c>
      <c r="L366" s="74" t="s">
        <v>3050</v>
      </c>
      <c r="M366" s="74" t="s">
        <v>3051</v>
      </c>
      <c r="N366" s="74" t="s">
        <v>3140</v>
      </c>
      <c r="O366" s="74" t="s">
        <v>3141</v>
      </c>
      <c r="P366" s="14" t="s">
        <v>3142</v>
      </c>
      <c r="Q366" s="16" t="e">
        <f>#REF!</f>
        <v>#REF!</v>
      </c>
      <c r="R366" s="19">
        <v>8.34</v>
      </c>
      <c r="S366" s="74">
        <v>17.88</v>
      </c>
      <c r="T366" s="74">
        <v>12.38</v>
      </c>
      <c r="U366" s="16">
        <f t="shared" si="25"/>
        <v>38.6</v>
      </c>
      <c r="V366" s="415">
        <v>100</v>
      </c>
      <c r="W366" s="61">
        <v>80</v>
      </c>
      <c r="X366" s="440" t="s">
        <v>2152</v>
      </c>
      <c r="Y366" s="14">
        <v>3</v>
      </c>
      <c r="Z366" s="14">
        <v>6</v>
      </c>
      <c r="AA366" s="14">
        <v>1</v>
      </c>
      <c r="AB366" s="14">
        <v>47</v>
      </c>
      <c r="AC366" s="14" t="s">
        <v>3139</v>
      </c>
      <c r="AD366" s="14">
        <v>0</v>
      </c>
      <c r="AE366" s="14">
        <v>5</v>
      </c>
      <c r="AF366" s="13">
        <v>100</v>
      </c>
      <c r="AG366" s="14" t="s">
        <v>2197</v>
      </c>
      <c r="AH366" s="14" t="s">
        <v>2210</v>
      </c>
      <c r="AI366" s="71">
        <v>100</v>
      </c>
      <c r="AJ366" s="71"/>
      <c r="AK366" s="71"/>
      <c r="AL366" s="71"/>
      <c r="AM366" s="71"/>
      <c r="AN366" s="71"/>
      <c r="AO366" s="71"/>
      <c r="AP366" s="71"/>
      <c r="AQ366" s="71"/>
      <c r="AR366" s="71"/>
      <c r="AS366" s="71"/>
      <c r="AT366" s="71"/>
      <c r="AU366" s="71"/>
      <c r="AV366" s="71"/>
      <c r="AW366" s="71"/>
      <c r="AX366" s="71"/>
      <c r="AY366" s="14"/>
      <c r="AZ366" s="14"/>
      <c r="BA366" s="24"/>
      <c r="BB366" s="32"/>
      <c r="BC366" s="32"/>
      <c r="BD366" s="32"/>
      <c r="BE366" s="32"/>
      <c r="BF366" s="32"/>
      <c r="BG366" s="32"/>
      <c r="BH366" s="32"/>
      <c r="BI366" s="32"/>
      <c r="BJ366" s="32"/>
      <c r="BK366" s="32"/>
      <c r="BL366" s="32"/>
      <c r="BM366" s="32"/>
    </row>
    <row r="367" spans="1:65" ht="120" customHeight="1" x14ac:dyDescent="0.25">
      <c r="A367" s="13">
        <v>106</v>
      </c>
      <c r="B367" s="14" t="s">
        <v>2143</v>
      </c>
      <c r="C367" s="14"/>
      <c r="D367" s="14" t="s">
        <v>2307</v>
      </c>
      <c r="E367" s="14" t="s">
        <v>2337</v>
      </c>
      <c r="F367" s="14">
        <v>15703</v>
      </c>
      <c r="G367" s="14" t="s">
        <v>3143</v>
      </c>
      <c r="H367" s="14">
        <v>2020</v>
      </c>
      <c r="I367" s="74" t="s">
        <v>3144</v>
      </c>
      <c r="J367" s="15">
        <v>101290.9</v>
      </c>
      <c r="K367" s="14" t="s">
        <v>3145</v>
      </c>
      <c r="L367" s="74" t="s">
        <v>3146</v>
      </c>
      <c r="M367" s="74" t="s">
        <v>3147</v>
      </c>
      <c r="N367" s="74" t="s">
        <v>3148</v>
      </c>
      <c r="O367" s="74" t="s">
        <v>3149</v>
      </c>
      <c r="P367" s="14">
        <v>67390</v>
      </c>
      <c r="Q367" s="16" t="e">
        <f>#REF!</f>
        <v>#REF!</v>
      </c>
      <c r="R367" s="19">
        <v>0</v>
      </c>
      <c r="S367" s="74">
        <v>17.88</v>
      </c>
      <c r="T367" s="74">
        <v>21.98</v>
      </c>
      <c r="U367" s="16">
        <f t="shared" si="25"/>
        <v>39.86</v>
      </c>
      <c r="V367" s="415">
        <v>100</v>
      </c>
      <c r="W367" s="61">
        <v>80</v>
      </c>
      <c r="X367" s="440" t="s">
        <v>2152</v>
      </c>
      <c r="Y367" s="14">
        <v>3</v>
      </c>
      <c r="Z367" s="14">
        <v>6</v>
      </c>
      <c r="AA367" s="14">
        <v>1</v>
      </c>
      <c r="AB367" s="14">
        <v>44</v>
      </c>
      <c r="AC367" s="14" t="s">
        <v>3145</v>
      </c>
      <c r="AD367" s="14">
        <v>40</v>
      </c>
      <c r="AE367" s="14">
        <v>5</v>
      </c>
      <c r="AF367" s="13">
        <v>100</v>
      </c>
      <c r="AG367" s="14" t="s">
        <v>2307</v>
      </c>
      <c r="AH367" s="14" t="s">
        <v>2337</v>
      </c>
      <c r="AI367" s="71">
        <v>100</v>
      </c>
      <c r="AJ367" s="71"/>
      <c r="AK367" s="71"/>
      <c r="AL367" s="71"/>
      <c r="AM367" s="71"/>
      <c r="AN367" s="71"/>
      <c r="AO367" s="71"/>
      <c r="AP367" s="71"/>
      <c r="AQ367" s="71"/>
      <c r="AR367" s="71"/>
      <c r="AS367" s="71"/>
      <c r="AT367" s="71"/>
      <c r="AU367" s="71"/>
      <c r="AV367" s="71"/>
      <c r="AW367" s="71"/>
      <c r="AX367" s="71"/>
      <c r="AY367" s="14"/>
      <c r="AZ367" s="14"/>
      <c r="BA367" s="24"/>
      <c r="BB367" s="32"/>
      <c r="BC367" s="32"/>
      <c r="BD367" s="32"/>
      <c r="BE367" s="32"/>
      <c r="BF367" s="32"/>
      <c r="BG367" s="32"/>
      <c r="BH367" s="32"/>
      <c r="BI367" s="32"/>
      <c r="BJ367" s="32"/>
      <c r="BK367" s="32"/>
      <c r="BL367" s="32"/>
      <c r="BM367" s="32"/>
    </row>
    <row r="368" spans="1:65" ht="120" customHeight="1" x14ac:dyDescent="0.25">
      <c r="A368" s="13">
        <v>106</v>
      </c>
      <c r="B368" s="14" t="s">
        <v>2143</v>
      </c>
      <c r="C368" s="14"/>
      <c r="D368" s="14" t="s">
        <v>2433</v>
      </c>
      <c r="E368" s="14" t="s">
        <v>2434</v>
      </c>
      <c r="F368" s="14">
        <v>4988</v>
      </c>
      <c r="G368" s="14" t="s">
        <v>3150</v>
      </c>
      <c r="H368" s="14">
        <v>2020</v>
      </c>
      <c r="I368" s="71" t="s">
        <v>3151</v>
      </c>
      <c r="J368" s="15">
        <v>148540.01999999999</v>
      </c>
      <c r="K368" s="14" t="s">
        <v>3152</v>
      </c>
      <c r="L368" s="71" t="s">
        <v>3153</v>
      </c>
      <c r="M368" s="71" t="s">
        <v>3154</v>
      </c>
      <c r="N368" s="71" t="s">
        <v>3155</v>
      </c>
      <c r="O368" s="71" t="s">
        <v>3156</v>
      </c>
      <c r="P368" s="14">
        <v>67130</v>
      </c>
      <c r="Q368" s="16" t="e">
        <f>#REF!</f>
        <v>#REF!</v>
      </c>
      <c r="R368" s="16">
        <v>14.1</v>
      </c>
      <c r="S368" s="71" t="s">
        <v>3157</v>
      </c>
      <c r="T368" s="71">
        <v>18.579999999999998</v>
      </c>
      <c r="U368" s="16" t="e">
        <f t="shared" si="25"/>
        <v>#VALUE!</v>
      </c>
      <c r="V368" s="415">
        <v>100</v>
      </c>
      <c r="W368" s="61">
        <v>80</v>
      </c>
      <c r="X368" s="440" t="s">
        <v>2152</v>
      </c>
      <c r="Y368" s="14">
        <v>2</v>
      </c>
      <c r="Z368" s="14">
        <v>5</v>
      </c>
      <c r="AA368" s="14">
        <v>1</v>
      </c>
      <c r="AB368" s="14">
        <v>4</v>
      </c>
      <c r="AC368" s="14" t="s">
        <v>3152</v>
      </c>
      <c r="AD368" s="71">
        <v>0</v>
      </c>
      <c r="AE368" s="14">
        <v>5</v>
      </c>
      <c r="AF368" s="13">
        <v>100</v>
      </c>
      <c r="AG368" s="71" t="s">
        <v>2433</v>
      </c>
      <c r="AH368" s="71" t="s">
        <v>2434</v>
      </c>
      <c r="AI368" s="71">
        <v>90</v>
      </c>
      <c r="AJ368" s="71" t="s">
        <v>225</v>
      </c>
      <c r="AK368" s="71" t="s">
        <v>2428</v>
      </c>
      <c r="AL368" s="71">
        <v>5</v>
      </c>
      <c r="AM368" s="71"/>
      <c r="AN368" s="71"/>
      <c r="AO368" s="71"/>
      <c r="AP368" s="71"/>
      <c r="AQ368" s="71"/>
      <c r="AR368" s="71"/>
      <c r="AS368" s="71" t="s">
        <v>3158</v>
      </c>
      <c r="AT368" s="71" t="s">
        <v>3159</v>
      </c>
      <c r="AU368" s="71">
        <v>5</v>
      </c>
      <c r="AV368" s="71"/>
      <c r="AW368" s="71"/>
      <c r="AX368" s="71"/>
      <c r="AY368" s="14"/>
      <c r="AZ368" s="14"/>
      <c r="BA368" s="24"/>
      <c r="BB368" s="32"/>
      <c r="BC368" s="32"/>
      <c r="BD368" s="32"/>
      <c r="BE368" s="32"/>
      <c r="BF368" s="32"/>
      <c r="BG368" s="32"/>
      <c r="BH368" s="32"/>
      <c r="BI368" s="32"/>
      <c r="BJ368" s="32"/>
      <c r="BK368" s="32"/>
      <c r="BL368" s="32"/>
      <c r="BM368" s="32"/>
    </row>
    <row r="369" spans="1:65" ht="120" customHeight="1" x14ac:dyDescent="0.25">
      <c r="A369" s="13">
        <v>106</v>
      </c>
      <c r="B369" s="14" t="s">
        <v>2143</v>
      </c>
      <c r="C369" s="14"/>
      <c r="D369" s="14" t="s">
        <v>2307</v>
      </c>
      <c r="E369" s="14" t="s">
        <v>2955</v>
      </c>
      <c r="F369" s="14">
        <v>26463</v>
      </c>
      <c r="G369" s="14" t="s">
        <v>3160</v>
      </c>
      <c r="H369" s="14">
        <v>2020</v>
      </c>
      <c r="I369" s="71" t="s">
        <v>3161</v>
      </c>
      <c r="J369" s="15">
        <v>54018.9</v>
      </c>
      <c r="K369" s="14" t="s">
        <v>3162</v>
      </c>
      <c r="L369" s="14" t="s">
        <v>2959</v>
      </c>
      <c r="M369" s="71" t="s">
        <v>2960</v>
      </c>
      <c r="N369" s="71" t="s">
        <v>3163</v>
      </c>
      <c r="O369" s="71" t="s">
        <v>3164</v>
      </c>
      <c r="P369" s="14">
        <v>67506</v>
      </c>
      <c r="Q369" s="16" t="e">
        <f>#REF!</f>
        <v>#REF!</v>
      </c>
      <c r="R369" s="16">
        <v>5.13</v>
      </c>
      <c r="S369" s="72">
        <v>17.88</v>
      </c>
      <c r="T369" s="72">
        <v>12.38</v>
      </c>
      <c r="U369" s="16">
        <f t="shared" si="25"/>
        <v>35.39</v>
      </c>
      <c r="V369" s="415">
        <v>100</v>
      </c>
      <c r="W369" s="61">
        <v>80</v>
      </c>
      <c r="X369" s="440" t="s">
        <v>2152</v>
      </c>
      <c r="Y369" s="14">
        <v>1</v>
      </c>
      <c r="Z369" s="14">
        <v>1</v>
      </c>
      <c r="AA369" s="14">
        <v>3</v>
      </c>
      <c r="AB369" s="14">
        <v>44</v>
      </c>
      <c r="AC369" s="14" t="s">
        <v>3162</v>
      </c>
      <c r="AD369" s="14">
        <v>0</v>
      </c>
      <c r="AE369" s="14">
        <v>5</v>
      </c>
      <c r="AF369" s="13">
        <v>100</v>
      </c>
      <c r="AG369" s="14" t="s">
        <v>2307</v>
      </c>
      <c r="AH369" s="71" t="s">
        <v>2955</v>
      </c>
      <c r="AI369" s="71">
        <v>40</v>
      </c>
      <c r="AJ369" s="14" t="s">
        <v>2963</v>
      </c>
      <c r="AK369" s="71" t="s">
        <v>2964</v>
      </c>
      <c r="AL369" s="71">
        <v>20</v>
      </c>
      <c r="AM369" s="14" t="s">
        <v>3165</v>
      </c>
      <c r="AN369" s="71" t="s">
        <v>3166</v>
      </c>
      <c r="AO369" s="71">
        <v>20</v>
      </c>
      <c r="AP369" s="71" t="s">
        <v>3167</v>
      </c>
      <c r="AQ369" s="71" t="s">
        <v>3166</v>
      </c>
      <c r="AR369" s="71">
        <v>20</v>
      </c>
      <c r="AS369" s="71"/>
      <c r="AT369" s="71"/>
      <c r="AU369" s="71"/>
      <c r="AV369" s="71"/>
      <c r="AW369" s="71"/>
      <c r="AX369" s="71"/>
      <c r="AY369" s="14"/>
      <c r="AZ369" s="14"/>
      <c r="BA369" s="24"/>
      <c r="BB369" s="32"/>
      <c r="BC369" s="32"/>
      <c r="BD369" s="32"/>
      <c r="BE369" s="32"/>
      <c r="BF369" s="32"/>
      <c r="BG369" s="32"/>
      <c r="BH369" s="32"/>
      <c r="BI369" s="32"/>
      <c r="BJ369" s="32"/>
      <c r="BK369" s="32"/>
      <c r="BL369" s="32"/>
      <c r="BM369" s="32"/>
    </row>
    <row r="370" spans="1:65" ht="120" customHeight="1" x14ac:dyDescent="0.25">
      <c r="A370" s="13">
        <v>106</v>
      </c>
      <c r="B370" s="14" t="s">
        <v>2143</v>
      </c>
      <c r="C370" s="14"/>
      <c r="D370" s="14" t="s">
        <v>3128</v>
      </c>
      <c r="E370" s="14" t="s">
        <v>2409</v>
      </c>
      <c r="F370" s="14">
        <v>3937</v>
      </c>
      <c r="G370" s="14" t="s">
        <v>3168</v>
      </c>
      <c r="H370" s="14">
        <v>2020</v>
      </c>
      <c r="I370" s="71" t="s">
        <v>3169</v>
      </c>
      <c r="J370" s="15">
        <v>264395.71000000002</v>
      </c>
      <c r="K370" s="14" t="s">
        <v>3170</v>
      </c>
      <c r="L370" s="71" t="s">
        <v>3132</v>
      </c>
      <c r="M370" s="71" t="s">
        <v>3133</v>
      </c>
      <c r="N370" s="71" t="s">
        <v>3171</v>
      </c>
      <c r="O370" s="71" t="s">
        <v>3172</v>
      </c>
      <c r="P370" s="14">
        <v>67643</v>
      </c>
      <c r="Q370" s="16" t="e">
        <f>#REF!</f>
        <v>#REF!</v>
      </c>
      <c r="R370" s="16">
        <v>25.11</v>
      </c>
      <c r="S370" s="72">
        <v>18.2</v>
      </c>
      <c r="T370" s="72">
        <v>35.020000000000003</v>
      </c>
      <c r="U370" s="16">
        <f t="shared" si="25"/>
        <v>78.330000000000013</v>
      </c>
      <c r="V370" s="415">
        <v>100</v>
      </c>
      <c r="W370" s="61">
        <v>80</v>
      </c>
      <c r="X370" s="440" t="s">
        <v>2152</v>
      </c>
      <c r="Y370" s="14">
        <v>3</v>
      </c>
      <c r="Z370" s="14">
        <v>5</v>
      </c>
      <c r="AA370" s="14">
        <v>1</v>
      </c>
      <c r="AB370" s="14">
        <v>4</v>
      </c>
      <c r="AC370" s="14" t="s">
        <v>3170</v>
      </c>
      <c r="AD370" s="71">
        <v>35.020000000000003</v>
      </c>
      <c r="AE370" s="14">
        <v>5</v>
      </c>
      <c r="AF370" s="13">
        <v>100</v>
      </c>
      <c r="AG370" s="71" t="s">
        <v>3128</v>
      </c>
      <c r="AH370" s="71" t="s">
        <v>2409</v>
      </c>
      <c r="AI370" s="71">
        <v>100</v>
      </c>
      <c r="AJ370" s="71"/>
      <c r="AK370" s="71"/>
      <c r="AL370" s="71"/>
      <c r="AM370" s="71"/>
      <c r="AN370" s="71"/>
      <c r="AO370" s="71"/>
      <c r="AP370" s="71"/>
      <c r="AQ370" s="71"/>
      <c r="AR370" s="71"/>
      <c r="AS370" s="71"/>
      <c r="AT370" s="71"/>
      <c r="AU370" s="71"/>
      <c r="AV370" s="71"/>
      <c r="AW370" s="71"/>
      <c r="AX370" s="71"/>
      <c r="AY370" s="14"/>
      <c r="AZ370" s="14"/>
      <c r="BA370" s="24"/>
      <c r="BB370" s="32"/>
      <c r="BC370" s="32"/>
      <c r="BD370" s="32"/>
      <c r="BE370" s="32"/>
      <c r="BF370" s="32"/>
      <c r="BG370" s="32"/>
      <c r="BH370" s="32"/>
      <c r="BI370" s="32"/>
      <c r="BJ370" s="32"/>
      <c r="BK370" s="32"/>
      <c r="BL370" s="32"/>
      <c r="BM370" s="32"/>
    </row>
    <row r="371" spans="1:65" ht="120" customHeight="1" x14ac:dyDescent="0.25">
      <c r="A371" s="13">
        <v>106</v>
      </c>
      <c r="B371" s="14" t="s">
        <v>2143</v>
      </c>
      <c r="C371" s="14"/>
      <c r="D371" s="14" t="s">
        <v>3173</v>
      </c>
      <c r="E371" s="14" t="s">
        <v>3174</v>
      </c>
      <c r="F371" s="14">
        <v>25624</v>
      </c>
      <c r="G371" s="14" t="s">
        <v>3175</v>
      </c>
      <c r="H371" s="14">
        <v>2020</v>
      </c>
      <c r="I371" s="71" t="s">
        <v>3176</v>
      </c>
      <c r="J371" s="15">
        <v>97019.32</v>
      </c>
      <c r="K371" s="14" t="s">
        <v>3177</v>
      </c>
      <c r="L371" s="14" t="s">
        <v>3178</v>
      </c>
      <c r="M371" s="71" t="s">
        <v>3179</v>
      </c>
      <c r="N371" s="71" t="s">
        <v>3180</v>
      </c>
      <c r="O371" s="71" t="s">
        <v>3181</v>
      </c>
      <c r="P371" s="14">
        <v>67679</v>
      </c>
      <c r="Q371" s="16" t="e">
        <f>#REF!</f>
        <v>#REF!</v>
      </c>
      <c r="R371" s="16">
        <v>9.2200000000000006</v>
      </c>
      <c r="S371" s="72">
        <v>19.309999999999999</v>
      </c>
      <c r="T371" s="72">
        <v>21.98</v>
      </c>
      <c r="U371" s="16">
        <f t="shared" si="25"/>
        <v>50.510000000000005</v>
      </c>
      <c r="V371" s="415">
        <v>100</v>
      </c>
      <c r="W371" s="61">
        <v>80</v>
      </c>
      <c r="X371" s="440" t="s">
        <v>2152</v>
      </c>
      <c r="Y371" s="14">
        <v>3</v>
      </c>
      <c r="Z371" s="14">
        <v>5</v>
      </c>
      <c r="AA371" s="14">
        <v>4</v>
      </c>
      <c r="AB371" s="14">
        <v>60</v>
      </c>
      <c r="AC371" s="14" t="s">
        <v>3177</v>
      </c>
      <c r="AD371" s="14">
        <v>12.38</v>
      </c>
      <c r="AE371" s="14">
        <v>5</v>
      </c>
      <c r="AF371" s="13">
        <v>100</v>
      </c>
      <c r="AG371" s="14" t="s">
        <v>3173</v>
      </c>
      <c r="AH371" s="71" t="s">
        <v>3174</v>
      </c>
      <c r="AI371" s="71">
        <v>80</v>
      </c>
      <c r="AJ371" s="14" t="s">
        <v>2172</v>
      </c>
      <c r="AK371" s="71" t="s">
        <v>3182</v>
      </c>
      <c r="AL371" s="71">
        <v>20</v>
      </c>
      <c r="AM371" s="14"/>
      <c r="AN371" s="71"/>
      <c r="AO371" s="71"/>
      <c r="AP371" s="71"/>
      <c r="AQ371" s="71"/>
      <c r="AR371" s="71"/>
      <c r="AS371" s="71"/>
      <c r="AT371" s="71"/>
      <c r="AU371" s="71"/>
      <c r="AV371" s="71"/>
      <c r="AW371" s="71"/>
      <c r="AX371" s="71"/>
      <c r="AY371" s="14"/>
      <c r="AZ371" s="14"/>
      <c r="BA371" s="24"/>
      <c r="BB371" s="32"/>
      <c r="BC371" s="32"/>
      <c r="BD371" s="32"/>
      <c r="BE371" s="32"/>
      <c r="BF371" s="32"/>
      <c r="BG371" s="32"/>
      <c r="BH371" s="32"/>
      <c r="BI371" s="32"/>
      <c r="BJ371" s="32"/>
      <c r="BK371" s="32"/>
      <c r="BL371" s="32"/>
      <c r="BM371" s="32"/>
    </row>
    <row r="372" spans="1:65" ht="120" customHeight="1" x14ac:dyDescent="0.25">
      <c r="A372" s="13">
        <v>106</v>
      </c>
      <c r="B372" s="14" t="s">
        <v>2143</v>
      </c>
      <c r="C372" s="14"/>
      <c r="D372" s="14" t="s">
        <v>2307</v>
      </c>
      <c r="E372" s="14" t="s">
        <v>3183</v>
      </c>
      <c r="F372" s="14">
        <v>31618</v>
      </c>
      <c r="G372" s="14" t="s">
        <v>3184</v>
      </c>
      <c r="H372" s="14">
        <v>2020</v>
      </c>
      <c r="I372" s="71" t="s">
        <v>3185</v>
      </c>
      <c r="J372" s="15">
        <v>67507.320000000007</v>
      </c>
      <c r="K372" s="14" t="s">
        <v>3186</v>
      </c>
      <c r="L372" s="71" t="s">
        <v>3187</v>
      </c>
      <c r="M372" s="71" t="s">
        <v>3188</v>
      </c>
      <c r="N372" s="71" t="s">
        <v>3189</v>
      </c>
      <c r="O372" s="71" t="s">
        <v>3190</v>
      </c>
      <c r="P372" s="14">
        <v>67836</v>
      </c>
      <c r="Q372" s="16" t="e">
        <f>#REF!</f>
        <v>#REF!</v>
      </c>
      <c r="R372" s="16">
        <v>6.42</v>
      </c>
      <c r="S372" s="72">
        <v>7</v>
      </c>
      <c r="T372" s="72">
        <v>28</v>
      </c>
      <c r="U372" s="16">
        <f t="shared" si="25"/>
        <v>41.42</v>
      </c>
      <c r="V372" s="415">
        <v>100</v>
      </c>
      <c r="W372" s="61">
        <v>80</v>
      </c>
      <c r="X372" s="440" t="s">
        <v>2152</v>
      </c>
      <c r="Y372" s="14">
        <v>1</v>
      </c>
      <c r="Z372" s="14">
        <v>3</v>
      </c>
      <c r="AA372" s="14">
        <v>2</v>
      </c>
      <c r="AB372" s="14">
        <v>60</v>
      </c>
      <c r="AC372" s="14" t="s">
        <v>3186</v>
      </c>
      <c r="AD372" s="14">
        <v>35</v>
      </c>
      <c r="AE372" s="14">
        <v>5</v>
      </c>
      <c r="AF372" s="13">
        <v>100</v>
      </c>
      <c r="AG372" s="14" t="s">
        <v>2307</v>
      </c>
      <c r="AH372" s="71" t="s">
        <v>3183</v>
      </c>
      <c r="AI372" s="71">
        <v>50</v>
      </c>
      <c r="AJ372" s="71" t="s">
        <v>3191</v>
      </c>
      <c r="AK372" s="71" t="s">
        <v>3192</v>
      </c>
      <c r="AL372" s="71">
        <v>35</v>
      </c>
      <c r="AM372" s="71" t="s">
        <v>3193</v>
      </c>
      <c r="AN372" s="71" t="s">
        <v>3194</v>
      </c>
      <c r="AO372" s="71">
        <v>15</v>
      </c>
      <c r="AP372" s="71"/>
      <c r="AQ372" s="71"/>
      <c r="AR372" s="71"/>
      <c r="AS372" s="71"/>
      <c r="AT372" s="71"/>
      <c r="AU372" s="71"/>
      <c r="AV372" s="71"/>
      <c r="AW372" s="71"/>
      <c r="AX372" s="71"/>
      <c r="AY372" s="14"/>
      <c r="AZ372" s="14"/>
      <c r="BA372" s="24"/>
      <c r="BB372" s="32"/>
      <c r="BC372" s="32"/>
      <c r="BD372" s="32"/>
      <c r="BE372" s="32"/>
      <c r="BF372" s="32"/>
      <c r="BG372" s="32"/>
      <c r="BH372" s="32"/>
      <c r="BI372" s="32"/>
      <c r="BJ372" s="32"/>
      <c r="BK372" s="32"/>
      <c r="BL372" s="32"/>
      <c r="BM372" s="32"/>
    </row>
    <row r="373" spans="1:65" ht="120" customHeight="1" x14ac:dyDescent="0.25">
      <c r="A373" s="13">
        <v>106</v>
      </c>
      <c r="B373" s="14" t="s">
        <v>2143</v>
      </c>
      <c r="C373" s="14"/>
      <c r="D373" s="14" t="s">
        <v>3195</v>
      </c>
      <c r="E373" s="14" t="s">
        <v>3196</v>
      </c>
      <c r="F373" s="14">
        <v>18291</v>
      </c>
      <c r="G373" s="14" t="s">
        <v>3197</v>
      </c>
      <c r="H373" s="14">
        <v>2020</v>
      </c>
      <c r="I373" s="14" t="s">
        <v>3198</v>
      </c>
      <c r="J373" s="15">
        <v>194017.64</v>
      </c>
      <c r="K373" s="14" t="s">
        <v>3199</v>
      </c>
      <c r="L373" s="71" t="s">
        <v>3200</v>
      </c>
      <c r="M373" s="71" t="s">
        <v>3201</v>
      </c>
      <c r="N373" s="71" t="s">
        <v>3202</v>
      </c>
      <c r="O373" s="71" t="s">
        <v>3203</v>
      </c>
      <c r="P373" s="14" t="s">
        <v>3204</v>
      </c>
      <c r="Q373" s="16" t="e">
        <f>#REF!</f>
        <v>#REF!</v>
      </c>
      <c r="R373" s="16">
        <v>23.12</v>
      </c>
      <c r="S373" s="72">
        <v>17.88</v>
      </c>
      <c r="T373" s="72">
        <v>12.38</v>
      </c>
      <c r="U373" s="16">
        <f t="shared" si="25"/>
        <v>53.38</v>
      </c>
      <c r="V373" s="415">
        <v>100</v>
      </c>
      <c r="W373" s="61">
        <v>100</v>
      </c>
      <c r="X373" s="440" t="s">
        <v>2152</v>
      </c>
      <c r="Y373" s="14">
        <v>6</v>
      </c>
      <c r="Z373" s="14">
        <v>1</v>
      </c>
      <c r="AA373" s="14">
        <v>4</v>
      </c>
      <c r="AB373" s="14">
        <v>26</v>
      </c>
      <c r="AC373" s="14" t="s">
        <v>3199</v>
      </c>
      <c r="AD373" s="14">
        <v>25</v>
      </c>
      <c r="AE373" s="14">
        <v>4</v>
      </c>
      <c r="AF373" s="13">
        <v>100</v>
      </c>
      <c r="AG373" s="14" t="s">
        <v>3195</v>
      </c>
      <c r="AH373" s="71" t="s">
        <v>3196</v>
      </c>
      <c r="AI373" s="71">
        <v>100</v>
      </c>
      <c r="AJ373" s="71"/>
      <c r="AK373" s="71"/>
      <c r="AL373" s="71"/>
      <c r="AM373" s="71"/>
      <c r="AN373" s="71"/>
      <c r="AO373" s="71"/>
      <c r="AP373" s="71"/>
      <c r="AQ373" s="71"/>
      <c r="AR373" s="71"/>
      <c r="AS373" s="71"/>
      <c r="AT373" s="71"/>
      <c r="AU373" s="71"/>
      <c r="AV373" s="71"/>
      <c r="AW373" s="71"/>
      <c r="AX373" s="71"/>
      <c r="AY373" s="14"/>
      <c r="AZ373" s="14"/>
      <c r="BA373" s="24"/>
      <c r="BB373" s="32"/>
      <c r="BC373" s="32"/>
      <c r="BD373" s="32"/>
      <c r="BE373" s="32"/>
      <c r="BF373" s="32"/>
      <c r="BG373" s="32"/>
      <c r="BH373" s="32"/>
      <c r="BI373" s="32"/>
      <c r="BJ373" s="32"/>
      <c r="BK373" s="32"/>
      <c r="BL373" s="32"/>
      <c r="BM373" s="32"/>
    </row>
    <row r="374" spans="1:65" ht="120" customHeight="1" x14ac:dyDescent="0.25">
      <c r="A374" s="13">
        <v>106</v>
      </c>
      <c r="B374" s="14" t="s">
        <v>2143</v>
      </c>
      <c r="C374" s="14"/>
      <c r="D374" s="14" t="s">
        <v>2164</v>
      </c>
      <c r="E374" s="14" t="s">
        <v>3205</v>
      </c>
      <c r="F374" s="14">
        <v>20207</v>
      </c>
      <c r="G374" s="14" t="s">
        <v>3206</v>
      </c>
      <c r="H374" s="14">
        <v>2020</v>
      </c>
      <c r="I374" s="71" t="s">
        <v>3207</v>
      </c>
      <c r="J374" s="15">
        <v>119560.42</v>
      </c>
      <c r="K374" s="14" t="s">
        <v>3208</v>
      </c>
      <c r="L374" s="71" t="s">
        <v>3209</v>
      </c>
      <c r="M374" s="71" t="s">
        <v>3210</v>
      </c>
      <c r="N374" s="71" t="s">
        <v>3211</v>
      </c>
      <c r="O374" s="71" t="s">
        <v>3212</v>
      </c>
      <c r="P374" s="14">
        <v>67867</v>
      </c>
      <c r="Q374" s="16" t="e">
        <f>#REF!</f>
        <v>#REF!</v>
      </c>
      <c r="R374" s="16">
        <v>11.36</v>
      </c>
      <c r="S374" s="72">
        <v>38</v>
      </c>
      <c r="T374" s="72">
        <v>21.98</v>
      </c>
      <c r="U374" s="16">
        <f t="shared" si="25"/>
        <v>71.34</v>
      </c>
      <c r="V374" s="415">
        <v>100</v>
      </c>
      <c r="W374" s="61">
        <v>80</v>
      </c>
      <c r="X374" s="440" t="s">
        <v>2152</v>
      </c>
      <c r="Y374" s="14">
        <v>3</v>
      </c>
      <c r="Z374" s="14">
        <v>2</v>
      </c>
      <c r="AA374" s="14">
        <v>2</v>
      </c>
      <c r="AB374" s="14">
        <v>50</v>
      </c>
      <c r="AC374" s="14" t="s">
        <v>3208</v>
      </c>
      <c r="AD374" s="14">
        <v>24.76</v>
      </c>
      <c r="AE374" s="14">
        <v>5</v>
      </c>
      <c r="AF374" s="13">
        <v>100</v>
      </c>
      <c r="AG374" s="71" t="s">
        <v>2164</v>
      </c>
      <c r="AH374" s="71" t="s">
        <v>3205</v>
      </c>
      <c r="AI374" s="71">
        <v>50</v>
      </c>
      <c r="AJ374" s="71" t="s">
        <v>2172</v>
      </c>
      <c r="AK374" s="71" t="s">
        <v>3213</v>
      </c>
      <c r="AL374" s="71">
        <v>50</v>
      </c>
      <c r="AM374" s="71"/>
      <c r="AN374" s="71"/>
      <c r="AO374" s="71"/>
      <c r="AP374" s="71"/>
      <c r="AQ374" s="71"/>
      <c r="AR374" s="71"/>
      <c r="AS374" s="71"/>
      <c r="AT374" s="71"/>
      <c r="AU374" s="71"/>
      <c r="AV374" s="71"/>
      <c r="AW374" s="71"/>
      <c r="AX374" s="71"/>
      <c r="AY374" s="14"/>
      <c r="AZ374" s="14"/>
      <c r="BA374" s="24"/>
      <c r="BB374" s="32"/>
      <c r="BC374" s="32"/>
      <c r="BD374" s="32"/>
      <c r="BE374" s="32"/>
      <c r="BF374" s="32"/>
      <c r="BG374" s="32"/>
      <c r="BH374" s="32"/>
      <c r="BI374" s="32"/>
      <c r="BJ374" s="32"/>
      <c r="BK374" s="32"/>
      <c r="BL374" s="32"/>
      <c r="BM374" s="32"/>
    </row>
    <row r="375" spans="1:65" ht="120" customHeight="1" x14ac:dyDescent="0.25">
      <c r="A375" s="13">
        <v>106</v>
      </c>
      <c r="B375" s="14" t="s">
        <v>2143</v>
      </c>
      <c r="C375" s="14"/>
      <c r="D375" s="14" t="s">
        <v>64</v>
      </c>
      <c r="E375" s="14" t="s">
        <v>65</v>
      </c>
      <c r="F375" s="14">
        <v>3939</v>
      </c>
      <c r="G375" s="14" t="s">
        <v>3214</v>
      </c>
      <c r="H375" s="14">
        <v>2020</v>
      </c>
      <c r="I375" s="14" t="s">
        <v>3215</v>
      </c>
      <c r="J375" s="15">
        <v>239360.4</v>
      </c>
      <c r="K375" s="14" t="s">
        <v>3216</v>
      </c>
      <c r="L375" s="14" t="s">
        <v>3217</v>
      </c>
      <c r="M375" s="14" t="s">
        <v>3218</v>
      </c>
      <c r="N375" s="14" t="s">
        <v>3219</v>
      </c>
      <c r="O375" s="14" t="s">
        <v>3220</v>
      </c>
      <c r="P375" s="14">
        <v>67114</v>
      </c>
      <c r="Q375" s="16" t="e">
        <f>#REF!</f>
        <v>#REF!</v>
      </c>
      <c r="R375" s="16">
        <v>22.73</v>
      </c>
      <c r="S375" s="16">
        <v>17.88</v>
      </c>
      <c r="T375" s="16">
        <v>12.38</v>
      </c>
      <c r="U375" s="16">
        <f t="shared" si="25"/>
        <v>52.99</v>
      </c>
      <c r="V375" s="415">
        <v>100</v>
      </c>
      <c r="W375" s="61">
        <v>80</v>
      </c>
      <c r="X375" s="440" t="s">
        <v>2152</v>
      </c>
      <c r="Y375" s="14">
        <v>4</v>
      </c>
      <c r="Z375" s="14">
        <v>1</v>
      </c>
      <c r="AA375" s="14">
        <v>5</v>
      </c>
      <c r="AB375" s="14">
        <v>44</v>
      </c>
      <c r="AC375" s="14" t="s">
        <v>3216</v>
      </c>
      <c r="AD375" s="14">
        <v>47.47</v>
      </c>
      <c r="AE375" s="14">
        <v>5</v>
      </c>
      <c r="AF375" s="13">
        <v>100</v>
      </c>
      <c r="AG375" s="14" t="s">
        <v>64</v>
      </c>
      <c r="AH375" s="14" t="s">
        <v>65</v>
      </c>
      <c r="AI375" s="14">
        <v>100</v>
      </c>
      <c r="AJ375" s="71"/>
      <c r="AK375" s="71"/>
      <c r="AL375" s="71"/>
      <c r="AM375" s="71"/>
      <c r="AN375" s="71"/>
      <c r="AO375" s="71"/>
      <c r="AP375" s="71"/>
      <c r="AQ375" s="71"/>
      <c r="AR375" s="71"/>
      <c r="AS375" s="71"/>
      <c r="AT375" s="71"/>
      <c r="AU375" s="71"/>
      <c r="AV375" s="71"/>
      <c r="AW375" s="71"/>
      <c r="AX375" s="71"/>
      <c r="AY375" s="14"/>
      <c r="AZ375" s="14"/>
      <c r="BA375" s="24"/>
      <c r="BB375" s="32"/>
      <c r="BC375" s="32"/>
      <c r="BD375" s="32"/>
      <c r="BE375" s="32"/>
      <c r="BF375" s="32"/>
      <c r="BG375" s="32"/>
      <c r="BH375" s="32"/>
      <c r="BI375" s="32"/>
      <c r="BJ375" s="32"/>
      <c r="BK375" s="32"/>
      <c r="BL375" s="32"/>
      <c r="BM375" s="32"/>
    </row>
    <row r="376" spans="1:65" ht="120" customHeight="1" x14ac:dyDescent="0.25">
      <c r="A376" s="13">
        <v>106</v>
      </c>
      <c r="B376" s="14" t="s">
        <v>2143</v>
      </c>
      <c r="C376" s="14"/>
      <c r="D376" s="14" t="s">
        <v>2834</v>
      </c>
      <c r="E376" s="14" t="s">
        <v>2835</v>
      </c>
      <c r="F376" s="14">
        <v>27819</v>
      </c>
      <c r="G376" s="14" t="s">
        <v>3221</v>
      </c>
      <c r="H376" s="14">
        <v>2020</v>
      </c>
      <c r="I376" s="71" t="s">
        <v>3222</v>
      </c>
      <c r="J376" s="15">
        <v>195737</v>
      </c>
      <c r="K376" s="14" t="s">
        <v>3223</v>
      </c>
      <c r="L376" s="71" t="s">
        <v>3001</v>
      </c>
      <c r="M376" s="71" t="s">
        <v>3002</v>
      </c>
      <c r="N376" s="71" t="s">
        <v>3003</v>
      </c>
      <c r="O376" s="71" t="s">
        <v>3004</v>
      </c>
      <c r="P376" s="14" t="s">
        <v>3224</v>
      </c>
      <c r="Q376" s="16" t="e">
        <f>#REF!</f>
        <v>#REF!</v>
      </c>
      <c r="R376" s="16">
        <v>23.23</v>
      </c>
      <c r="S376" s="72" t="s">
        <v>2860</v>
      </c>
      <c r="T376" s="72" t="s">
        <v>2860</v>
      </c>
      <c r="U376" s="16" t="e">
        <f t="shared" si="25"/>
        <v>#VALUE!</v>
      </c>
      <c r="V376" s="415">
        <v>100</v>
      </c>
      <c r="W376" s="61">
        <v>100</v>
      </c>
      <c r="X376" s="440" t="s">
        <v>2152</v>
      </c>
      <c r="Y376" s="14">
        <v>6</v>
      </c>
      <c r="Z376" s="14">
        <v>1</v>
      </c>
      <c r="AA376" s="14">
        <v>4</v>
      </c>
      <c r="AB376" s="14">
        <v>14</v>
      </c>
      <c r="AC376" s="14" t="s">
        <v>3223</v>
      </c>
      <c r="AD376" s="71">
        <v>0</v>
      </c>
      <c r="AE376" s="14">
        <v>4</v>
      </c>
      <c r="AF376" s="13">
        <v>100</v>
      </c>
      <c r="AG376" s="71" t="s">
        <v>2834</v>
      </c>
      <c r="AH376" s="71" t="s">
        <v>2835</v>
      </c>
      <c r="AI376" s="71">
        <v>28</v>
      </c>
      <c r="AJ376" s="71" t="s">
        <v>3225</v>
      </c>
      <c r="AK376" s="71" t="s">
        <v>3009</v>
      </c>
      <c r="AL376" s="71">
        <v>25</v>
      </c>
      <c r="AM376" s="71" t="s">
        <v>3226</v>
      </c>
      <c r="AN376" s="71" t="s">
        <v>3227</v>
      </c>
      <c r="AO376" s="71">
        <v>14</v>
      </c>
      <c r="AP376" s="71" t="s">
        <v>3010</v>
      </c>
      <c r="AQ376" s="71" t="s">
        <v>3005</v>
      </c>
      <c r="AR376" s="71">
        <v>15</v>
      </c>
      <c r="AS376" s="71" t="s">
        <v>3011</v>
      </c>
      <c r="AT376" s="71" t="s">
        <v>3228</v>
      </c>
      <c r="AU376" s="71">
        <v>4</v>
      </c>
      <c r="AV376" s="71" t="s">
        <v>3229</v>
      </c>
      <c r="AW376" s="71" t="s">
        <v>3009</v>
      </c>
      <c r="AX376" s="71">
        <v>14</v>
      </c>
      <c r="AY376" s="14"/>
      <c r="AZ376" s="14"/>
      <c r="BA376" s="24"/>
      <c r="BB376" s="32"/>
      <c r="BC376" s="32"/>
      <c r="BD376" s="32"/>
      <c r="BE376" s="32"/>
      <c r="BF376" s="32"/>
      <c r="BG376" s="32"/>
      <c r="BH376" s="32"/>
      <c r="BI376" s="32"/>
      <c r="BJ376" s="32"/>
      <c r="BK376" s="32"/>
      <c r="BL376" s="32"/>
      <c r="BM376" s="32"/>
    </row>
    <row r="377" spans="1:65" ht="120" customHeight="1" x14ac:dyDescent="0.25">
      <c r="A377" s="13">
        <v>106</v>
      </c>
      <c r="B377" s="14" t="s">
        <v>2143</v>
      </c>
      <c r="C377" s="14"/>
      <c r="D377" s="14" t="s">
        <v>2307</v>
      </c>
      <c r="E377" s="14" t="s">
        <v>3029</v>
      </c>
      <c r="F377" s="14">
        <v>10429</v>
      </c>
      <c r="G377" s="14" t="s">
        <v>3230</v>
      </c>
      <c r="H377" s="14">
        <v>2020</v>
      </c>
      <c r="I377" s="71" t="s">
        <v>3231</v>
      </c>
      <c r="J377" s="15">
        <v>73318.8</v>
      </c>
      <c r="K377" s="14" t="s">
        <v>3232</v>
      </c>
      <c r="L377" s="71" t="s">
        <v>3233</v>
      </c>
      <c r="M377" s="71" t="s">
        <v>3234</v>
      </c>
      <c r="N377" s="75" t="s">
        <v>3235</v>
      </c>
      <c r="O377" s="71" t="s">
        <v>3236</v>
      </c>
      <c r="P377" s="14">
        <v>68079</v>
      </c>
      <c r="Q377" s="16" t="e">
        <f>#REF!</f>
        <v>#REF!</v>
      </c>
      <c r="R377" s="16">
        <v>6.97</v>
      </c>
      <c r="S377" s="72">
        <v>15</v>
      </c>
      <c r="T377" s="72">
        <v>28</v>
      </c>
      <c r="U377" s="16">
        <f t="shared" si="25"/>
        <v>49.97</v>
      </c>
      <c r="V377" s="415">
        <v>100</v>
      </c>
      <c r="W377" s="61">
        <v>80</v>
      </c>
      <c r="X377" s="440" t="s">
        <v>2152</v>
      </c>
      <c r="Y377" s="14">
        <v>1</v>
      </c>
      <c r="Z377" s="71">
        <v>1</v>
      </c>
      <c r="AA377" s="71">
        <v>5</v>
      </c>
      <c r="AB377" s="14">
        <v>60</v>
      </c>
      <c r="AC377" s="14" t="s">
        <v>3232</v>
      </c>
      <c r="AD377" s="14">
        <v>35</v>
      </c>
      <c r="AE377" s="14">
        <v>5</v>
      </c>
      <c r="AF377" s="13">
        <v>100</v>
      </c>
      <c r="AG377" s="71" t="s">
        <v>2307</v>
      </c>
      <c r="AH377" s="71" t="s">
        <v>3029</v>
      </c>
      <c r="AI377" s="71">
        <v>30</v>
      </c>
      <c r="AJ377" s="71" t="s">
        <v>734</v>
      </c>
      <c r="AK377" s="71" t="s">
        <v>3194</v>
      </c>
      <c r="AL377" s="71">
        <v>35</v>
      </c>
      <c r="AM377" s="71" t="s">
        <v>3237</v>
      </c>
      <c r="AN377" s="71" t="s">
        <v>3192</v>
      </c>
      <c r="AO377" s="71">
        <v>35</v>
      </c>
      <c r="AP377" s="71"/>
      <c r="AQ377" s="71"/>
      <c r="AR377" s="71"/>
      <c r="AS377" s="71"/>
      <c r="AT377" s="71"/>
      <c r="AU377" s="71"/>
      <c r="AV377" s="71"/>
      <c r="AW377" s="71"/>
      <c r="AX377" s="71"/>
      <c r="AY377" s="14"/>
      <c r="AZ377" s="14"/>
      <c r="BA377" s="24"/>
      <c r="BB377" s="32"/>
      <c r="BC377" s="32"/>
      <c r="BD377" s="32"/>
      <c r="BE377" s="32"/>
      <c r="BF377" s="32"/>
      <c r="BG377" s="32"/>
      <c r="BH377" s="32"/>
      <c r="BI377" s="32"/>
      <c r="BJ377" s="32"/>
      <c r="BK377" s="32"/>
      <c r="BL377" s="32"/>
      <c r="BM377" s="32"/>
    </row>
    <row r="378" spans="1:65" ht="120" customHeight="1" x14ac:dyDescent="0.25">
      <c r="A378" s="13">
        <v>106</v>
      </c>
      <c r="B378" s="14" t="s">
        <v>2143</v>
      </c>
      <c r="C378" s="14"/>
      <c r="D378" s="14" t="s">
        <v>701</v>
      </c>
      <c r="E378" s="14" t="s">
        <v>3238</v>
      </c>
      <c r="F378" s="14">
        <v>24273</v>
      </c>
      <c r="G378" s="14" t="s">
        <v>3239</v>
      </c>
      <c r="H378" s="14">
        <v>2020</v>
      </c>
      <c r="I378" s="71" t="s">
        <v>3240</v>
      </c>
      <c r="J378" s="15">
        <v>102014.5</v>
      </c>
      <c r="K378" s="14" t="s">
        <v>3241</v>
      </c>
      <c r="L378" s="71" t="s">
        <v>3242</v>
      </c>
      <c r="M378" s="71" t="s">
        <v>3243</v>
      </c>
      <c r="N378" s="71" t="s">
        <v>3244</v>
      </c>
      <c r="O378" s="71" t="s">
        <v>3245</v>
      </c>
      <c r="P378" s="14">
        <v>68368</v>
      </c>
      <c r="Q378" s="16" t="e">
        <f>#REF!</f>
        <v>#REF!</v>
      </c>
      <c r="R378" s="16">
        <v>9.6999999999999993</v>
      </c>
      <c r="S378" s="72">
        <v>20</v>
      </c>
      <c r="T378" s="72">
        <v>39</v>
      </c>
      <c r="U378" s="16">
        <f t="shared" si="25"/>
        <v>68.7</v>
      </c>
      <c r="V378" s="415">
        <v>100</v>
      </c>
      <c r="W378" s="61">
        <v>80</v>
      </c>
      <c r="X378" s="440" t="s">
        <v>2152</v>
      </c>
      <c r="Y378" s="14">
        <v>1</v>
      </c>
      <c r="Z378" s="14">
        <v>1</v>
      </c>
      <c r="AA378" s="14">
        <v>4</v>
      </c>
      <c r="AB378" s="14">
        <v>47</v>
      </c>
      <c r="AC378" s="14" t="s">
        <v>3241</v>
      </c>
      <c r="AD378" s="71">
        <v>39</v>
      </c>
      <c r="AE378" s="14">
        <v>5</v>
      </c>
      <c r="AF378" s="13">
        <v>100</v>
      </c>
      <c r="AG378" s="71" t="s">
        <v>701</v>
      </c>
      <c r="AH378" s="71" t="s">
        <v>3238</v>
      </c>
      <c r="AI378" s="71">
        <v>50</v>
      </c>
      <c r="AJ378" s="71" t="s">
        <v>3246</v>
      </c>
      <c r="AK378" s="71" t="s">
        <v>3238</v>
      </c>
      <c r="AL378" s="71">
        <v>25</v>
      </c>
      <c r="AM378" s="71" t="s">
        <v>3247</v>
      </c>
      <c r="AN378" s="71" t="s">
        <v>3238</v>
      </c>
      <c r="AO378" s="71">
        <v>25</v>
      </c>
      <c r="AP378" s="71"/>
      <c r="AQ378" s="71"/>
      <c r="AR378" s="71"/>
      <c r="AS378" s="71"/>
      <c r="AT378" s="71"/>
      <c r="AU378" s="71"/>
      <c r="AV378" s="71"/>
      <c r="AW378" s="71"/>
      <c r="AX378" s="71"/>
      <c r="AY378" s="14"/>
      <c r="AZ378" s="14"/>
      <c r="BA378" s="24"/>
      <c r="BB378" s="32"/>
      <c r="BC378" s="32"/>
      <c r="BD378" s="32"/>
      <c r="BE378" s="32"/>
      <c r="BF378" s="32"/>
      <c r="BG378" s="32"/>
      <c r="BH378" s="32"/>
      <c r="BI378" s="32"/>
      <c r="BJ378" s="32"/>
      <c r="BK378" s="32"/>
      <c r="BL378" s="32"/>
      <c r="BM378" s="32"/>
    </row>
    <row r="379" spans="1:65" ht="120" customHeight="1" x14ac:dyDescent="0.25">
      <c r="A379" s="13">
        <v>106</v>
      </c>
      <c r="B379" s="14" t="s">
        <v>2143</v>
      </c>
      <c r="C379" s="14"/>
      <c r="D379" s="14" t="s">
        <v>701</v>
      </c>
      <c r="E379" s="14" t="s">
        <v>3238</v>
      </c>
      <c r="F379" s="14">
        <v>24273</v>
      </c>
      <c r="G379" s="14" t="s">
        <v>3248</v>
      </c>
      <c r="H379" s="14">
        <v>2020</v>
      </c>
      <c r="I379" s="71" t="s">
        <v>3249</v>
      </c>
      <c r="J379" s="15">
        <v>157515.66</v>
      </c>
      <c r="K379" s="14" t="s">
        <v>3250</v>
      </c>
      <c r="L379" s="71" t="s">
        <v>3242</v>
      </c>
      <c r="M379" s="71" t="s">
        <v>3243</v>
      </c>
      <c r="N379" s="71" t="s">
        <v>3251</v>
      </c>
      <c r="O379" s="71" t="s">
        <v>3252</v>
      </c>
      <c r="P379" s="14">
        <v>68369</v>
      </c>
      <c r="Q379" s="16" t="e">
        <f>#REF!</f>
        <v>#REF!</v>
      </c>
      <c r="R379" s="16">
        <v>14.97</v>
      </c>
      <c r="S379" s="72">
        <v>32</v>
      </c>
      <c r="T379" s="72">
        <v>39</v>
      </c>
      <c r="U379" s="16">
        <f t="shared" si="25"/>
        <v>85.97</v>
      </c>
      <c r="V379" s="415">
        <v>100</v>
      </c>
      <c r="W379" s="61">
        <v>80</v>
      </c>
      <c r="X379" s="440" t="s">
        <v>2152</v>
      </c>
      <c r="Y379" s="14">
        <v>1</v>
      </c>
      <c r="Z379" s="14">
        <v>1</v>
      </c>
      <c r="AA379" s="14">
        <v>4</v>
      </c>
      <c r="AB379" s="14">
        <v>47</v>
      </c>
      <c r="AC379" s="14" t="s">
        <v>3250</v>
      </c>
      <c r="AD379" s="71">
        <v>39</v>
      </c>
      <c r="AE379" s="14">
        <v>5</v>
      </c>
      <c r="AF379" s="13">
        <v>100</v>
      </c>
      <c r="AG379" s="71" t="s">
        <v>701</v>
      </c>
      <c r="AH379" s="71" t="s">
        <v>3238</v>
      </c>
      <c r="AI379" s="71">
        <v>50</v>
      </c>
      <c r="AJ379" s="71" t="s">
        <v>3246</v>
      </c>
      <c r="AK379" s="71" t="s">
        <v>3238</v>
      </c>
      <c r="AL379" s="71">
        <v>25</v>
      </c>
      <c r="AM379" s="71" t="s">
        <v>3247</v>
      </c>
      <c r="AN379" s="71" t="s">
        <v>3238</v>
      </c>
      <c r="AO379" s="71">
        <v>25</v>
      </c>
      <c r="AP379" s="71"/>
      <c r="AQ379" s="71"/>
      <c r="AR379" s="71"/>
      <c r="AS379" s="14"/>
      <c r="AT379" s="71"/>
      <c r="AU379" s="71"/>
      <c r="AV379" s="14"/>
      <c r="AW379" s="71"/>
      <c r="AX379" s="71"/>
      <c r="AY379" s="14"/>
      <c r="AZ379" s="14"/>
      <c r="BA379" s="24"/>
      <c r="BB379" s="32"/>
      <c r="BC379" s="32"/>
      <c r="BD379" s="32"/>
      <c r="BE379" s="32"/>
      <c r="BF379" s="32"/>
      <c r="BG379" s="32"/>
      <c r="BH379" s="32"/>
      <c r="BI379" s="32"/>
      <c r="BJ379" s="32"/>
      <c r="BK379" s="32"/>
      <c r="BL379" s="32"/>
      <c r="BM379" s="32"/>
    </row>
    <row r="380" spans="1:65" ht="120" customHeight="1" x14ac:dyDescent="0.25">
      <c r="A380" s="13">
        <v>106</v>
      </c>
      <c r="B380" s="14" t="s">
        <v>2143</v>
      </c>
      <c r="C380" s="14"/>
      <c r="D380" s="14" t="s">
        <v>72</v>
      </c>
      <c r="E380" s="14" t="s">
        <v>3253</v>
      </c>
      <c r="F380" s="14">
        <v>26468</v>
      </c>
      <c r="G380" s="14" t="s">
        <v>3254</v>
      </c>
      <c r="H380" s="14">
        <v>2020</v>
      </c>
      <c r="I380" s="71" t="s">
        <v>3255</v>
      </c>
      <c r="J380" s="15">
        <v>423533.1</v>
      </c>
      <c r="K380" s="14" t="s">
        <v>3256</v>
      </c>
      <c r="L380" s="71" t="s">
        <v>3257</v>
      </c>
      <c r="M380" s="71" t="s">
        <v>3258</v>
      </c>
      <c r="N380" s="71" t="s">
        <v>3259</v>
      </c>
      <c r="O380" s="71" t="s">
        <v>3260</v>
      </c>
      <c r="P380" s="14">
        <v>68381</v>
      </c>
      <c r="Q380" s="16" t="e">
        <f>#REF!</f>
        <v>#REF!</v>
      </c>
      <c r="R380" s="16">
        <v>40.299999999999997</v>
      </c>
      <c r="S380" s="72">
        <v>14.62</v>
      </c>
      <c r="T380" s="72">
        <v>43.46</v>
      </c>
      <c r="U380" s="16">
        <f t="shared" si="25"/>
        <v>98.38</v>
      </c>
      <c r="V380" s="415">
        <v>100</v>
      </c>
      <c r="W380" s="61">
        <v>80</v>
      </c>
      <c r="X380" s="440" t="s">
        <v>2152</v>
      </c>
      <c r="Y380" s="14">
        <v>3</v>
      </c>
      <c r="Z380" s="14" t="s">
        <v>3261</v>
      </c>
      <c r="AA380" s="14" t="s">
        <v>3262</v>
      </c>
      <c r="AB380" s="14">
        <v>44</v>
      </c>
      <c r="AC380" s="14" t="s">
        <v>3256</v>
      </c>
      <c r="AD380" s="71">
        <v>43.46</v>
      </c>
      <c r="AE380" s="14">
        <v>5</v>
      </c>
      <c r="AF380" s="13">
        <v>100</v>
      </c>
      <c r="AG380" s="71" t="s">
        <v>72</v>
      </c>
      <c r="AH380" s="71" t="s">
        <v>3253</v>
      </c>
      <c r="AI380" s="71"/>
      <c r="AJ380" s="71"/>
      <c r="AK380" s="71"/>
      <c r="AL380" s="71"/>
      <c r="AM380" s="71"/>
      <c r="AN380" s="71"/>
      <c r="AO380" s="71"/>
      <c r="AP380" s="71"/>
      <c r="AQ380" s="71"/>
      <c r="AR380" s="71"/>
      <c r="AS380" s="71"/>
      <c r="AT380" s="71"/>
      <c r="AU380" s="71"/>
      <c r="AV380" s="71"/>
      <c r="AW380" s="71"/>
      <c r="AX380" s="71"/>
      <c r="AY380" s="14"/>
      <c r="AZ380" s="14"/>
      <c r="BA380" s="24"/>
      <c r="BB380" s="32"/>
      <c r="BC380" s="32"/>
      <c r="BD380" s="32"/>
      <c r="BE380" s="32"/>
      <c r="BF380" s="32"/>
      <c r="BG380" s="32"/>
      <c r="BH380" s="32"/>
      <c r="BI380" s="32"/>
      <c r="BJ380" s="32"/>
      <c r="BK380" s="32"/>
      <c r="BL380" s="32"/>
      <c r="BM380" s="32"/>
    </row>
    <row r="381" spans="1:65" ht="120" customHeight="1" x14ac:dyDescent="0.25">
      <c r="A381" s="13">
        <v>106</v>
      </c>
      <c r="B381" s="14" t="s">
        <v>2143</v>
      </c>
      <c r="C381" s="14"/>
      <c r="D381" s="14" t="s">
        <v>2154</v>
      </c>
      <c r="E381" s="14" t="s">
        <v>3263</v>
      </c>
      <c r="F381" s="14">
        <v>12313</v>
      </c>
      <c r="G381" s="14" t="s">
        <v>3264</v>
      </c>
      <c r="H381" s="14">
        <v>2020</v>
      </c>
      <c r="I381" s="71" t="s">
        <v>3265</v>
      </c>
      <c r="J381" s="15">
        <v>136492.17000000001</v>
      </c>
      <c r="K381" s="14" t="s">
        <v>3266</v>
      </c>
      <c r="L381" s="71" t="s">
        <v>3267</v>
      </c>
      <c r="M381" s="71" t="s">
        <v>3268</v>
      </c>
      <c r="N381" s="71" t="s">
        <v>3269</v>
      </c>
      <c r="O381" s="71" t="s">
        <v>3270</v>
      </c>
      <c r="P381" s="14">
        <v>69009</v>
      </c>
      <c r="Q381" s="16" t="e">
        <f>#REF!</f>
        <v>#REF!</v>
      </c>
      <c r="R381" s="16">
        <v>13.03</v>
      </c>
      <c r="S381" s="72">
        <v>17.88</v>
      </c>
      <c r="T381" s="72">
        <v>52.74</v>
      </c>
      <c r="U381" s="16">
        <f t="shared" si="25"/>
        <v>83.65</v>
      </c>
      <c r="V381" s="415">
        <v>100</v>
      </c>
      <c r="W381" s="61">
        <v>80</v>
      </c>
      <c r="X381" s="440" t="s">
        <v>2152</v>
      </c>
      <c r="Y381" s="14">
        <v>4</v>
      </c>
      <c r="Z381" s="14">
        <v>4</v>
      </c>
      <c r="AA381" s="14">
        <v>7</v>
      </c>
      <c r="AB381" s="14">
        <v>41</v>
      </c>
      <c r="AC381" s="14" t="s">
        <v>3266</v>
      </c>
      <c r="AD381" s="71">
        <v>0</v>
      </c>
      <c r="AE381" s="14">
        <v>5</v>
      </c>
      <c r="AF381" s="13">
        <v>100</v>
      </c>
      <c r="AG381" s="71" t="s">
        <v>2154</v>
      </c>
      <c r="AH381" s="71" t="s">
        <v>3263</v>
      </c>
      <c r="AI381" s="71">
        <v>100</v>
      </c>
      <c r="AJ381" s="71"/>
      <c r="AK381" s="71"/>
      <c r="AL381" s="71"/>
      <c r="AM381" s="71"/>
      <c r="AN381" s="71"/>
      <c r="AO381" s="71"/>
      <c r="AP381" s="71"/>
      <c r="AQ381" s="71"/>
      <c r="AR381" s="71"/>
      <c r="AS381" s="71"/>
      <c r="AT381" s="71"/>
      <c r="AU381" s="71"/>
      <c r="AV381" s="71"/>
      <c r="AW381" s="71"/>
      <c r="AX381" s="71"/>
      <c r="AY381" s="14"/>
      <c r="AZ381" s="14"/>
      <c r="BA381" s="24"/>
      <c r="BB381" s="32"/>
      <c r="BC381" s="32"/>
      <c r="BD381" s="32"/>
      <c r="BE381" s="32"/>
      <c r="BF381" s="32"/>
      <c r="BG381" s="32"/>
      <c r="BH381" s="32"/>
      <c r="BI381" s="32"/>
      <c r="BJ381" s="32"/>
      <c r="BK381" s="32"/>
      <c r="BL381" s="32"/>
      <c r="BM381" s="32"/>
    </row>
    <row r="382" spans="1:65" ht="120" customHeight="1" x14ac:dyDescent="0.25">
      <c r="A382" s="13">
        <v>106</v>
      </c>
      <c r="B382" s="14" t="s">
        <v>2143</v>
      </c>
      <c r="C382" s="14"/>
      <c r="D382" s="14" t="s">
        <v>3128</v>
      </c>
      <c r="E382" s="14" t="s">
        <v>3271</v>
      </c>
      <c r="F382" s="14">
        <v>30880</v>
      </c>
      <c r="G382" s="14" t="s">
        <v>3272</v>
      </c>
      <c r="H382" s="14">
        <v>2021</v>
      </c>
      <c r="I382" s="71" t="s">
        <v>3273</v>
      </c>
      <c r="J382" s="15">
        <v>165083.95000000001</v>
      </c>
      <c r="K382" s="14" t="s">
        <v>3274</v>
      </c>
      <c r="L382" s="71" t="s">
        <v>3275</v>
      </c>
      <c r="M382" s="71" t="s">
        <v>3276</v>
      </c>
      <c r="N382" s="71" t="s">
        <v>3277</v>
      </c>
      <c r="O382" s="71" t="s">
        <v>3278</v>
      </c>
      <c r="P382" s="14" t="s">
        <v>3279</v>
      </c>
      <c r="Q382" s="16" t="e">
        <f>#REF!</f>
        <v>#REF!</v>
      </c>
      <c r="R382" s="16">
        <f t="shared" ref="R382" si="32">J382*0.2/2080</f>
        <v>15.873456730769231</v>
      </c>
      <c r="S382" s="72">
        <v>1.2</v>
      </c>
      <c r="T382" s="72">
        <v>1</v>
      </c>
      <c r="U382" s="16">
        <f t="shared" si="25"/>
        <v>18.07345673076923</v>
      </c>
      <c r="V382" s="415">
        <v>100</v>
      </c>
      <c r="W382" s="61">
        <v>60</v>
      </c>
      <c r="X382" s="440" t="s">
        <v>2152</v>
      </c>
      <c r="Y382" s="14">
        <v>6</v>
      </c>
      <c r="Z382" s="14">
        <v>4</v>
      </c>
      <c r="AA382" s="14">
        <v>3</v>
      </c>
      <c r="AB382" s="14">
        <v>60</v>
      </c>
      <c r="AC382" s="14" t="s">
        <v>3274</v>
      </c>
      <c r="AD382" s="71">
        <v>0</v>
      </c>
      <c r="AE382" s="14">
        <v>5</v>
      </c>
      <c r="AF382" s="13">
        <v>100</v>
      </c>
      <c r="AG382" s="71" t="s">
        <v>3128</v>
      </c>
      <c r="AH382" s="71" t="s">
        <v>3271</v>
      </c>
      <c r="AI382" s="71">
        <v>35</v>
      </c>
      <c r="AJ382" s="71" t="s">
        <v>3280</v>
      </c>
      <c r="AK382" s="71" t="s">
        <v>3271</v>
      </c>
      <c r="AL382" s="71">
        <v>35</v>
      </c>
      <c r="AM382" s="71" t="s">
        <v>3281</v>
      </c>
      <c r="AN382" s="71" t="s">
        <v>3271</v>
      </c>
      <c r="AO382" s="71">
        <v>30</v>
      </c>
      <c r="AP382" s="71"/>
      <c r="AQ382" s="71"/>
      <c r="AR382" s="71"/>
      <c r="AS382" s="71"/>
      <c r="AT382" s="71"/>
      <c r="AU382" s="71"/>
      <c r="AV382" s="71"/>
      <c r="AW382" s="71"/>
      <c r="AX382" s="71"/>
      <c r="AY382" s="14"/>
      <c r="AZ382" s="14"/>
      <c r="BA382" s="24"/>
      <c r="BB382" s="32"/>
      <c r="BC382" s="32"/>
      <c r="BD382" s="32"/>
      <c r="BE382" s="32"/>
      <c r="BF382" s="32"/>
      <c r="BG382" s="32"/>
      <c r="BH382" s="32"/>
      <c r="BI382" s="32"/>
      <c r="BJ382" s="32"/>
      <c r="BK382" s="32"/>
      <c r="BL382" s="32"/>
      <c r="BM382" s="32"/>
    </row>
    <row r="383" spans="1:65" ht="120" customHeight="1" x14ac:dyDescent="0.25">
      <c r="A383" s="13">
        <v>106</v>
      </c>
      <c r="B383" s="14" t="s">
        <v>2143</v>
      </c>
      <c r="C383" s="14"/>
      <c r="D383" s="14" t="s">
        <v>2629</v>
      </c>
      <c r="E383" s="14" t="s">
        <v>3282</v>
      </c>
      <c r="F383" s="14">
        <v>7025</v>
      </c>
      <c r="G383" s="14" t="s">
        <v>3283</v>
      </c>
      <c r="H383" s="14">
        <v>2021</v>
      </c>
      <c r="I383" s="71" t="s">
        <v>2853</v>
      </c>
      <c r="J383" s="15">
        <v>358879.83</v>
      </c>
      <c r="K383" s="14" t="s">
        <v>3284</v>
      </c>
      <c r="L383" s="71" t="s">
        <v>3001</v>
      </c>
      <c r="M383" s="71" t="s">
        <v>3002</v>
      </c>
      <c r="N383" s="71" t="s">
        <v>3285</v>
      </c>
      <c r="O383" s="71" t="s">
        <v>3286</v>
      </c>
      <c r="P383" s="14">
        <v>65270</v>
      </c>
      <c r="Q383" s="16" t="e">
        <f>#REF!</f>
        <v>#REF!</v>
      </c>
      <c r="R383" s="16">
        <f>J383*0.25/2080</f>
        <v>43.134594951923077</v>
      </c>
      <c r="S383" s="72" t="s">
        <v>2860</v>
      </c>
      <c r="T383" s="72" t="s">
        <v>2860</v>
      </c>
      <c r="U383" s="16" t="e">
        <f t="shared" si="25"/>
        <v>#VALUE!</v>
      </c>
      <c r="V383" s="415">
        <v>100</v>
      </c>
      <c r="W383" s="61">
        <v>75</v>
      </c>
      <c r="X383" s="440" t="s">
        <v>2152</v>
      </c>
      <c r="Y383" s="14">
        <v>6</v>
      </c>
      <c r="Z383" s="14">
        <v>1</v>
      </c>
      <c r="AA383" s="14">
        <v>4</v>
      </c>
      <c r="AB383" s="14">
        <v>26</v>
      </c>
      <c r="AC383" s="14" t="s">
        <v>3284</v>
      </c>
      <c r="AD383" s="71">
        <v>0</v>
      </c>
      <c r="AE383" s="14">
        <v>4</v>
      </c>
      <c r="AF383" s="13">
        <v>100</v>
      </c>
      <c r="AG383" s="71" t="s">
        <v>2629</v>
      </c>
      <c r="AH383" s="71" t="s">
        <v>3282</v>
      </c>
      <c r="AI383" s="71">
        <v>50</v>
      </c>
      <c r="AJ383" s="71" t="s">
        <v>3287</v>
      </c>
      <c r="AK383" s="71" t="s">
        <v>3288</v>
      </c>
      <c r="AL383" s="71">
        <v>10</v>
      </c>
      <c r="AM383" s="71" t="s">
        <v>3289</v>
      </c>
      <c r="AN383" s="71" t="s">
        <v>3288</v>
      </c>
      <c r="AO383" s="71">
        <v>10</v>
      </c>
      <c r="AP383" s="71" t="s">
        <v>3290</v>
      </c>
      <c r="AQ383" s="71" t="s">
        <v>2862</v>
      </c>
      <c r="AR383" s="71">
        <v>10</v>
      </c>
      <c r="AS383" s="71" t="s">
        <v>3291</v>
      </c>
      <c r="AT383" s="71" t="s">
        <v>2641</v>
      </c>
      <c r="AU383" s="71">
        <v>10</v>
      </c>
      <c r="AV383" s="71" t="s">
        <v>3292</v>
      </c>
      <c r="AW383" s="71" t="s">
        <v>3288</v>
      </c>
      <c r="AX383" s="71">
        <v>10</v>
      </c>
      <c r="AY383" s="14"/>
      <c r="AZ383" s="14"/>
      <c r="BA383" s="24"/>
      <c r="BB383" s="32"/>
      <c r="BC383" s="32"/>
      <c r="BD383" s="32"/>
      <c r="BE383" s="32"/>
      <c r="BF383" s="32"/>
      <c r="BG383" s="32"/>
      <c r="BH383" s="32"/>
      <c r="BI383" s="32"/>
      <c r="BJ383" s="32"/>
      <c r="BK383" s="32"/>
      <c r="BL383" s="32"/>
      <c r="BM383" s="32"/>
    </row>
    <row r="384" spans="1:65" ht="120" customHeight="1" x14ac:dyDescent="0.25">
      <c r="A384" s="13">
        <v>106</v>
      </c>
      <c r="B384" s="14" t="s">
        <v>2143</v>
      </c>
      <c r="C384" s="14"/>
      <c r="D384" s="14" t="s">
        <v>2834</v>
      </c>
      <c r="E384" s="14" t="s">
        <v>2835</v>
      </c>
      <c r="F384" s="14">
        <v>27819</v>
      </c>
      <c r="G384" s="14" t="s">
        <v>3293</v>
      </c>
      <c r="H384" s="14">
        <v>2021</v>
      </c>
      <c r="I384" s="71" t="s">
        <v>2837</v>
      </c>
      <c r="J384" s="15">
        <v>300536.27</v>
      </c>
      <c r="K384" s="14" t="s">
        <v>3294</v>
      </c>
      <c r="L384" s="71" t="s">
        <v>3295</v>
      </c>
      <c r="M384" s="71" t="s">
        <v>3296</v>
      </c>
      <c r="N384" s="75" t="s">
        <v>3297</v>
      </c>
      <c r="O384" s="75" t="s">
        <v>3298</v>
      </c>
      <c r="P384" s="14">
        <v>65270</v>
      </c>
      <c r="Q384" s="16" t="e">
        <f>#REF!</f>
        <v>#REF!</v>
      </c>
      <c r="R384" s="16">
        <f>J384*0.2/2080</f>
        <v>28.897718269230772</v>
      </c>
      <c r="S384" s="72" t="s">
        <v>2860</v>
      </c>
      <c r="T384" s="72" t="s">
        <v>2860</v>
      </c>
      <c r="U384" s="16" t="e">
        <f t="shared" si="25"/>
        <v>#VALUE!</v>
      </c>
      <c r="V384" s="415">
        <v>100</v>
      </c>
      <c r="W384" s="61">
        <v>60</v>
      </c>
      <c r="X384" s="440" t="s">
        <v>2152</v>
      </c>
      <c r="Y384" s="14">
        <v>6</v>
      </c>
      <c r="Z384" s="14">
        <v>1</v>
      </c>
      <c r="AA384" s="14">
        <v>4</v>
      </c>
      <c r="AB384" s="14">
        <v>26</v>
      </c>
      <c r="AC384" s="14" t="s">
        <v>3294</v>
      </c>
      <c r="AD384" s="71">
        <v>0</v>
      </c>
      <c r="AE384" s="14">
        <v>5</v>
      </c>
      <c r="AF384" s="13">
        <v>100</v>
      </c>
      <c r="AG384" s="71" t="s">
        <v>2834</v>
      </c>
      <c r="AH384" s="71" t="s">
        <v>2835</v>
      </c>
      <c r="AI384" s="71">
        <v>35</v>
      </c>
      <c r="AJ384" s="71" t="s">
        <v>3299</v>
      </c>
      <c r="AK384" s="71" t="s">
        <v>3009</v>
      </c>
      <c r="AL384" s="71">
        <v>30</v>
      </c>
      <c r="AM384" s="71" t="s">
        <v>3300</v>
      </c>
      <c r="AN384" s="71" t="s">
        <v>3301</v>
      </c>
      <c r="AO384" s="71">
        <v>35</v>
      </c>
      <c r="AP384" s="71"/>
      <c r="AQ384" s="71"/>
      <c r="AR384" s="71"/>
      <c r="AS384" s="71"/>
      <c r="AT384" s="71"/>
      <c r="AU384" s="71"/>
      <c r="AV384" s="71"/>
      <c r="AW384" s="71"/>
      <c r="AX384" s="71"/>
      <c r="AY384" s="14"/>
      <c r="AZ384" s="14"/>
      <c r="BA384" s="24"/>
      <c r="BB384" s="32"/>
      <c r="BC384" s="32"/>
      <c r="BD384" s="32"/>
      <c r="BE384" s="32"/>
      <c r="BF384" s="32"/>
      <c r="BG384" s="32"/>
      <c r="BH384" s="32"/>
      <c r="BI384" s="32"/>
      <c r="BJ384" s="32"/>
      <c r="BK384" s="32"/>
      <c r="BL384" s="32"/>
      <c r="BM384" s="32"/>
    </row>
    <row r="385" spans="1:65" ht="120" customHeight="1" x14ac:dyDescent="0.25">
      <c r="A385" s="13">
        <v>106</v>
      </c>
      <c r="B385" s="14" t="s">
        <v>2143</v>
      </c>
      <c r="C385" s="14"/>
      <c r="D385" s="14" t="s">
        <v>3073</v>
      </c>
      <c r="E385" s="14" t="s">
        <v>3074</v>
      </c>
      <c r="F385" s="14">
        <v>23567</v>
      </c>
      <c r="G385" s="14" t="s">
        <v>3302</v>
      </c>
      <c r="H385" s="14">
        <v>2021</v>
      </c>
      <c r="I385" s="74" t="s">
        <v>3303</v>
      </c>
      <c r="J385" s="15">
        <v>169404.39</v>
      </c>
      <c r="K385" s="14" t="s">
        <v>3304</v>
      </c>
      <c r="L385" s="74" t="s">
        <v>3078</v>
      </c>
      <c r="M385" s="74" t="s">
        <v>3078</v>
      </c>
      <c r="N385" s="74" t="s">
        <v>3080</v>
      </c>
      <c r="O385" s="74" t="s">
        <v>3305</v>
      </c>
      <c r="P385" s="14" t="s">
        <v>3306</v>
      </c>
      <c r="Q385" s="16" t="e">
        <f>#REF!</f>
        <v>#REF!</v>
      </c>
      <c r="R385" s="16">
        <f>J385*0.25/2080</f>
        <v>20.361104567307695</v>
      </c>
      <c r="S385" s="76">
        <v>4</v>
      </c>
      <c r="T385" s="76">
        <v>3</v>
      </c>
      <c r="U385" s="16">
        <f t="shared" si="25"/>
        <v>27.361104567307695</v>
      </c>
      <c r="V385" s="415">
        <v>100</v>
      </c>
      <c r="W385" s="61">
        <v>75</v>
      </c>
      <c r="X385" s="440" t="s">
        <v>2152</v>
      </c>
      <c r="Y385" s="14">
        <v>6</v>
      </c>
      <c r="Z385" s="14">
        <v>1</v>
      </c>
      <c r="AA385" s="14">
        <v>4</v>
      </c>
      <c r="AB385" s="14">
        <v>26</v>
      </c>
      <c r="AC385" s="14" t="s">
        <v>3304</v>
      </c>
      <c r="AD385" s="14">
        <v>0</v>
      </c>
      <c r="AE385" s="14">
        <v>4</v>
      </c>
      <c r="AF385" s="13">
        <v>100</v>
      </c>
      <c r="AG385" s="74" t="s">
        <v>3073</v>
      </c>
      <c r="AH385" s="74" t="s">
        <v>3074</v>
      </c>
      <c r="AI385" s="74">
        <v>30</v>
      </c>
      <c r="AJ385" s="71" t="s">
        <v>2452</v>
      </c>
      <c r="AK385" s="71" t="s">
        <v>3083</v>
      </c>
      <c r="AL385" s="71">
        <v>30</v>
      </c>
      <c r="AM385" s="71" t="s">
        <v>3084</v>
      </c>
      <c r="AN385" s="71" t="s">
        <v>3085</v>
      </c>
      <c r="AO385" s="71">
        <v>30</v>
      </c>
      <c r="AP385" s="71" t="s">
        <v>3307</v>
      </c>
      <c r="AQ385" s="71" t="s">
        <v>3074</v>
      </c>
      <c r="AR385" s="71">
        <v>10</v>
      </c>
      <c r="AS385" s="71"/>
      <c r="AT385" s="71"/>
      <c r="AU385" s="71"/>
      <c r="AV385" s="71"/>
      <c r="AW385" s="71"/>
      <c r="AX385" s="71"/>
      <c r="AY385" s="14"/>
      <c r="AZ385" s="14"/>
      <c r="BA385" s="24"/>
      <c r="BB385" s="32"/>
      <c r="BC385" s="32"/>
      <c r="BD385" s="32"/>
      <c r="BE385" s="32"/>
      <c r="BF385" s="32"/>
      <c r="BG385" s="32"/>
      <c r="BH385" s="32"/>
      <c r="BI385" s="32"/>
      <c r="BJ385" s="32"/>
      <c r="BK385" s="32"/>
      <c r="BL385" s="32"/>
      <c r="BM385" s="32"/>
    </row>
    <row r="386" spans="1:65" ht="120" customHeight="1" x14ac:dyDescent="0.25">
      <c r="A386" s="13">
        <v>106</v>
      </c>
      <c r="B386" s="14" t="s">
        <v>2143</v>
      </c>
      <c r="C386" s="14"/>
      <c r="D386" s="14" t="s">
        <v>64</v>
      </c>
      <c r="E386" s="14" t="s">
        <v>3308</v>
      </c>
      <c r="F386" s="14">
        <v>3939</v>
      </c>
      <c r="G386" s="14" t="s">
        <v>3309</v>
      </c>
      <c r="H386" s="14">
        <v>2021</v>
      </c>
      <c r="I386" s="71" t="s">
        <v>3310</v>
      </c>
      <c r="J386" s="15">
        <v>241996</v>
      </c>
      <c r="K386" s="14" t="s">
        <v>3311</v>
      </c>
      <c r="L386" s="71" t="s">
        <v>3217</v>
      </c>
      <c r="M386" s="71" t="s">
        <v>3218</v>
      </c>
      <c r="N386" s="71" t="s">
        <v>3312</v>
      </c>
      <c r="O386" s="71" t="s">
        <v>3313</v>
      </c>
      <c r="P386" s="14">
        <v>60901</v>
      </c>
      <c r="Q386" s="16" t="e">
        <f>#REF!</f>
        <v>#REF!</v>
      </c>
      <c r="R386" s="16">
        <f>J386*0.2/2080</f>
        <v>23.268846153846155</v>
      </c>
      <c r="S386" s="72">
        <v>24.35</v>
      </c>
      <c r="T386" s="72">
        <v>12.38</v>
      </c>
      <c r="U386" s="16">
        <f t="shared" ref="U386:U449" si="33">R386+S386+T386</f>
        <v>59.998846153846159</v>
      </c>
      <c r="V386" s="415">
        <v>100</v>
      </c>
      <c r="W386" s="61">
        <v>60</v>
      </c>
      <c r="X386" s="440" t="s">
        <v>2152</v>
      </c>
      <c r="Y386" s="14">
        <v>4</v>
      </c>
      <c r="Z386" s="14">
        <v>1</v>
      </c>
      <c r="AA386" s="14">
        <v>4</v>
      </c>
      <c r="AB386" s="14">
        <v>44</v>
      </c>
      <c r="AC386" s="14" t="s">
        <v>3311</v>
      </c>
      <c r="AD386" s="71">
        <v>0</v>
      </c>
      <c r="AE386" s="14">
        <v>5</v>
      </c>
      <c r="AF386" s="13">
        <v>100</v>
      </c>
      <c r="AG386" s="71" t="s">
        <v>64</v>
      </c>
      <c r="AH386" s="71" t="s">
        <v>3308</v>
      </c>
      <c r="AI386" s="71">
        <v>100</v>
      </c>
      <c r="AJ386" s="71"/>
      <c r="AK386" s="71"/>
      <c r="AL386" s="71"/>
      <c r="AM386" s="71"/>
      <c r="AN386" s="71"/>
      <c r="AO386" s="71"/>
      <c r="AP386" s="71"/>
      <c r="AQ386" s="71"/>
      <c r="AR386" s="71"/>
      <c r="AS386" s="71"/>
      <c r="AT386" s="71"/>
      <c r="AU386" s="71"/>
      <c r="AV386" s="71"/>
      <c r="AW386" s="71"/>
      <c r="AX386" s="71"/>
      <c r="AY386" s="14"/>
      <c r="AZ386" s="14"/>
      <c r="BA386" s="24"/>
      <c r="BB386" s="32"/>
      <c r="BC386" s="32"/>
      <c r="BD386" s="32"/>
      <c r="BE386" s="32"/>
      <c r="BF386" s="32"/>
      <c r="BG386" s="32"/>
      <c r="BH386" s="32"/>
      <c r="BI386" s="32"/>
      <c r="BJ386" s="32"/>
      <c r="BK386" s="32"/>
      <c r="BL386" s="32"/>
      <c r="BM386" s="32"/>
    </row>
    <row r="387" spans="1:65" ht="120" customHeight="1" x14ac:dyDescent="0.25">
      <c r="A387" s="13">
        <v>106</v>
      </c>
      <c r="B387" s="14" t="s">
        <v>2143</v>
      </c>
      <c r="C387" s="14"/>
      <c r="D387" s="14" t="s">
        <v>3314</v>
      </c>
      <c r="E387" s="14" t="s">
        <v>3315</v>
      </c>
      <c r="F387" s="14">
        <v>10677</v>
      </c>
      <c r="G387" s="14" t="s">
        <v>3316</v>
      </c>
      <c r="H387" s="14">
        <v>2021</v>
      </c>
      <c r="I387" s="71" t="s">
        <v>3317</v>
      </c>
      <c r="J387" s="15">
        <v>207498.39</v>
      </c>
      <c r="K387" s="14" t="s">
        <v>3318</v>
      </c>
      <c r="L387" s="71" t="s">
        <v>3319</v>
      </c>
      <c r="M387" s="71" t="s">
        <v>3320</v>
      </c>
      <c r="N387" s="71" t="s">
        <v>3321</v>
      </c>
      <c r="O387" s="71" t="s">
        <v>3322</v>
      </c>
      <c r="P387" s="14">
        <v>71646</v>
      </c>
      <c r="Q387" s="16" t="e">
        <f>#REF!</f>
        <v>#REF!</v>
      </c>
      <c r="R387" s="16">
        <f>J387*0.2/2080</f>
        <v>19.951768269230772</v>
      </c>
      <c r="S387" s="72">
        <v>14.62</v>
      </c>
      <c r="T387" s="72">
        <v>43.46</v>
      </c>
      <c r="U387" s="16">
        <f t="shared" si="33"/>
        <v>78.031768269230781</v>
      </c>
      <c r="V387" s="415">
        <v>100</v>
      </c>
      <c r="W387" s="61">
        <v>60</v>
      </c>
      <c r="X387" s="440" t="s">
        <v>2152</v>
      </c>
      <c r="Y387" s="14">
        <v>3</v>
      </c>
      <c r="Z387" s="14">
        <v>1</v>
      </c>
      <c r="AA387" s="14">
        <v>6</v>
      </c>
      <c r="AB387" s="14">
        <v>4</v>
      </c>
      <c r="AC387" s="14" t="s">
        <v>3318</v>
      </c>
      <c r="AD387" s="71">
        <v>0</v>
      </c>
      <c r="AE387" s="14">
        <v>5</v>
      </c>
      <c r="AF387" s="13">
        <v>100</v>
      </c>
      <c r="AG387" s="14" t="s">
        <v>3314</v>
      </c>
      <c r="AH387" s="14" t="s">
        <v>3315</v>
      </c>
      <c r="AI387" s="71">
        <v>100</v>
      </c>
      <c r="AJ387" s="71"/>
      <c r="AK387" s="71"/>
      <c r="AL387" s="71"/>
      <c r="AM387" s="71"/>
      <c r="AN387" s="71"/>
      <c r="AO387" s="71"/>
      <c r="AP387" s="71"/>
      <c r="AQ387" s="71"/>
      <c r="AR387" s="71"/>
      <c r="AS387" s="71"/>
      <c r="AT387" s="71"/>
      <c r="AU387" s="71"/>
      <c r="AV387" s="71"/>
      <c r="AW387" s="71"/>
      <c r="AX387" s="71"/>
      <c r="AY387" s="14"/>
      <c r="AZ387" s="14"/>
      <c r="BA387" s="24"/>
      <c r="BB387" s="32"/>
      <c r="BC387" s="32"/>
      <c r="BD387" s="32"/>
      <c r="BE387" s="32"/>
      <c r="BF387" s="32"/>
      <c r="BG387" s="32"/>
      <c r="BH387" s="32"/>
      <c r="BI387" s="32"/>
      <c r="BJ387" s="32"/>
      <c r="BK387" s="32"/>
      <c r="BL387" s="32"/>
      <c r="BM387" s="32"/>
    </row>
    <row r="388" spans="1:65" ht="120" customHeight="1" x14ac:dyDescent="0.25">
      <c r="A388" s="13">
        <v>106</v>
      </c>
      <c r="B388" s="14" t="s">
        <v>2143</v>
      </c>
      <c r="C388" s="14"/>
      <c r="D388" s="14" t="s">
        <v>2234</v>
      </c>
      <c r="E388" s="14" t="s">
        <v>3323</v>
      </c>
      <c r="F388" s="14">
        <v>14676</v>
      </c>
      <c r="G388" s="14" t="s">
        <v>3324</v>
      </c>
      <c r="H388" s="14">
        <v>2021</v>
      </c>
      <c r="I388" s="71"/>
      <c r="J388" s="15">
        <v>153428.63</v>
      </c>
      <c r="K388" s="14" t="s">
        <v>3325</v>
      </c>
      <c r="L388" s="71"/>
      <c r="M388" s="71"/>
      <c r="N388" s="71"/>
      <c r="O388" s="71"/>
      <c r="P388" s="14" t="s">
        <v>3326</v>
      </c>
      <c r="Q388" s="16" t="e">
        <f>#REF!</f>
        <v>#REF!</v>
      </c>
      <c r="R388" s="16">
        <f t="shared" ref="R388:R412" si="34">J388*0.2/2080</f>
        <v>14.752752884615386</v>
      </c>
      <c r="S388" s="72"/>
      <c r="T388" s="72"/>
      <c r="U388" s="16">
        <f t="shared" si="33"/>
        <v>14.752752884615386</v>
      </c>
      <c r="V388" s="415">
        <v>100</v>
      </c>
      <c r="W388" s="61">
        <v>60</v>
      </c>
      <c r="X388" s="440" t="s">
        <v>2152</v>
      </c>
      <c r="Y388" s="14">
        <v>6</v>
      </c>
      <c r="Z388" s="14">
        <v>4</v>
      </c>
      <c r="AA388" s="14">
        <v>3</v>
      </c>
      <c r="AB388" s="14">
        <v>34</v>
      </c>
      <c r="AC388" s="14" t="s">
        <v>3325</v>
      </c>
      <c r="AD388" s="71">
        <v>0</v>
      </c>
      <c r="AE388" s="14">
        <v>5</v>
      </c>
      <c r="AF388" s="13">
        <v>100</v>
      </c>
      <c r="AG388" s="71" t="s">
        <v>2234</v>
      </c>
      <c r="AH388" s="71" t="s">
        <v>3323</v>
      </c>
      <c r="AI388" s="14">
        <v>100</v>
      </c>
      <c r="AJ388" s="71"/>
      <c r="AK388" s="71"/>
      <c r="AL388" s="71"/>
      <c r="AM388" s="71"/>
      <c r="AN388" s="71"/>
      <c r="AO388" s="71"/>
      <c r="AP388" s="71"/>
      <c r="AQ388" s="71"/>
      <c r="AR388" s="71"/>
      <c r="AS388" s="71"/>
      <c r="AT388" s="71"/>
      <c r="AU388" s="71"/>
      <c r="AV388" s="71"/>
      <c r="AW388" s="71"/>
      <c r="AX388" s="71"/>
      <c r="AY388" s="14"/>
      <c r="AZ388" s="14"/>
      <c r="BA388" s="24"/>
      <c r="BB388" s="32"/>
      <c r="BC388" s="32"/>
      <c r="BD388" s="32"/>
      <c r="BE388" s="32"/>
      <c r="BF388" s="32"/>
      <c r="BG388" s="32"/>
      <c r="BH388" s="32"/>
      <c r="BI388" s="32"/>
      <c r="BJ388" s="32"/>
      <c r="BK388" s="32"/>
      <c r="BL388" s="32"/>
      <c r="BM388" s="32"/>
    </row>
    <row r="389" spans="1:65" ht="120" customHeight="1" x14ac:dyDescent="0.25">
      <c r="A389" s="13">
        <v>106</v>
      </c>
      <c r="B389" s="14" t="s">
        <v>2143</v>
      </c>
      <c r="C389" s="14"/>
      <c r="D389" s="14" t="s">
        <v>2307</v>
      </c>
      <c r="E389" s="14" t="s">
        <v>3327</v>
      </c>
      <c r="F389" s="14">
        <v>10429</v>
      </c>
      <c r="G389" s="14" t="s">
        <v>3328</v>
      </c>
      <c r="H389" s="14">
        <v>2021</v>
      </c>
      <c r="I389" s="71" t="s">
        <v>3329</v>
      </c>
      <c r="J389" s="15">
        <v>139243.54</v>
      </c>
      <c r="K389" s="14" t="s">
        <v>3330</v>
      </c>
      <c r="L389" s="71" t="s">
        <v>3331</v>
      </c>
      <c r="M389" s="71" t="s">
        <v>3332</v>
      </c>
      <c r="N389" s="71" t="s">
        <v>3333</v>
      </c>
      <c r="O389" s="71" t="s">
        <v>3334</v>
      </c>
      <c r="P389" s="14">
        <v>71454</v>
      </c>
      <c r="Q389" s="16" t="e">
        <f>#REF!</f>
        <v>#REF!</v>
      </c>
      <c r="R389" s="16">
        <f t="shared" si="34"/>
        <v>13.388801923076924</v>
      </c>
      <c r="S389" s="72">
        <v>7</v>
      </c>
      <c r="T389" s="72">
        <v>30</v>
      </c>
      <c r="U389" s="16">
        <f t="shared" si="33"/>
        <v>50.388801923076926</v>
      </c>
      <c r="V389" s="415">
        <v>100</v>
      </c>
      <c r="W389" s="61">
        <v>60</v>
      </c>
      <c r="X389" s="440" t="s">
        <v>2152</v>
      </c>
      <c r="Y389" s="14">
        <v>1</v>
      </c>
      <c r="Z389" s="14">
        <v>3</v>
      </c>
      <c r="AA389" s="14">
        <v>2</v>
      </c>
      <c r="AB389" s="14">
        <v>4</v>
      </c>
      <c r="AC389" s="14" t="s">
        <v>3330</v>
      </c>
      <c r="AD389" s="71">
        <v>70</v>
      </c>
      <c r="AE389" s="14">
        <v>5</v>
      </c>
      <c r="AF389" s="13">
        <v>100</v>
      </c>
      <c r="AG389" s="71" t="s">
        <v>2307</v>
      </c>
      <c r="AH389" s="71" t="s">
        <v>3327</v>
      </c>
      <c r="AI389" s="71">
        <v>25</v>
      </c>
      <c r="AJ389" s="71" t="s">
        <v>3173</v>
      </c>
      <c r="AK389" s="71" t="s">
        <v>3183</v>
      </c>
      <c r="AL389" s="71">
        <v>30</v>
      </c>
      <c r="AM389" s="71" t="s">
        <v>3193</v>
      </c>
      <c r="AN389" s="71" t="s">
        <v>3335</v>
      </c>
      <c r="AO389" s="71">
        <v>25</v>
      </c>
      <c r="AP389" s="71" t="s">
        <v>3237</v>
      </c>
      <c r="AQ389" s="71" t="s">
        <v>3029</v>
      </c>
      <c r="AR389" s="71">
        <v>20</v>
      </c>
      <c r="AS389" s="71"/>
      <c r="AT389" s="71"/>
      <c r="AU389" s="71"/>
      <c r="AV389" s="71"/>
      <c r="AW389" s="71"/>
      <c r="AX389" s="71"/>
      <c r="AY389" s="14"/>
      <c r="AZ389" s="14"/>
      <c r="BA389" s="24"/>
      <c r="BB389" s="32"/>
      <c r="BC389" s="32"/>
      <c r="BD389" s="32"/>
      <c r="BE389" s="32"/>
      <c r="BF389" s="32"/>
      <c r="BG389" s="32"/>
      <c r="BH389" s="32"/>
      <c r="BI389" s="32"/>
      <c r="BJ389" s="32"/>
      <c r="BK389" s="32"/>
      <c r="BL389" s="32"/>
      <c r="BM389" s="32"/>
    </row>
    <row r="390" spans="1:65" ht="120" customHeight="1" x14ac:dyDescent="0.25">
      <c r="A390" s="13">
        <v>106</v>
      </c>
      <c r="B390" s="14" t="s">
        <v>2143</v>
      </c>
      <c r="C390" s="14"/>
      <c r="D390" s="14" t="s">
        <v>2154</v>
      </c>
      <c r="E390" s="14" t="s">
        <v>3336</v>
      </c>
      <c r="F390" s="14">
        <v>9081</v>
      </c>
      <c r="G390" s="14" t="s">
        <v>3337</v>
      </c>
      <c r="H390" s="14">
        <v>2021</v>
      </c>
      <c r="I390" s="71" t="s">
        <v>3338</v>
      </c>
      <c r="J390" s="15">
        <v>70839.929999999993</v>
      </c>
      <c r="K390" s="14" t="s">
        <v>3339</v>
      </c>
      <c r="L390" s="20" t="s">
        <v>3340</v>
      </c>
      <c r="M390" s="20" t="s">
        <v>3341</v>
      </c>
      <c r="N390" s="71" t="s">
        <v>3342</v>
      </c>
      <c r="O390" s="71" t="s">
        <v>3343</v>
      </c>
      <c r="P390" s="14">
        <v>71574</v>
      </c>
      <c r="Q390" s="16" t="e">
        <f>#REF!</f>
        <v>#REF!</v>
      </c>
      <c r="R390" s="16">
        <f t="shared" si="34"/>
        <v>6.8115317307692305</v>
      </c>
      <c r="S390" s="72">
        <v>10</v>
      </c>
      <c r="T390" s="72">
        <v>10</v>
      </c>
      <c r="U390" s="16">
        <f t="shared" si="33"/>
        <v>26.811531730769232</v>
      </c>
      <c r="V390" s="415">
        <v>100</v>
      </c>
      <c r="W390" s="61">
        <v>60</v>
      </c>
      <c r="X390" s="440" t="s">
        <v>2152</v>
      </c>
      <c r="Y390" s="14">
        <v>3</v>
      </c>
      <c r="Z390" s="14">
        <v>12</v>
      </c>
      <c r="AA390" s="14">
        <v>5</v>
      </c>
      <c r="AB390" s="14">
        <v>38</v>
      </c>
      <c r="AC390" s="14" t="s">
        <v>3339</v>
      </c>
      <c r="AD390" s="14">
        <v>0</v>
      </c>
      <c r="AE390" s="14">
        <v>5</v>
      </c>
      <c r="AF390" s="13">
        <v>100</v>
      </c>
      <c r="AG390" s="20" t="s">
        <v>2154</v>
      </c>
      <c r="AH390" s="20" t="s">
        <v>3336</v>
      </c>
      <c r="AI390" s="20">
        <v>100</v>
      </c>
      <c r="AJ390" s="71"/>
      <c r="AK390" s="71"/>
      <c r="AL390" s="71"/>
      <c r="AM390" s="71"/>
      <c r="AN390" s="71"/>
      <c r="AO390" s="71"/>
      <c r="AP390" s="71"/>
      <c r="AQ390" s="71"/>
      <c r="AR390" s="71"/>
      <c r="AS390" s="71"/>
      <c r="AT390" s="71"/>
      <c r="AU390" s="71"/>
      <c r="AV390" s="71"/>
      <c r="AW390" s="71"/>
      <c r="AX390" s="71"/>
      <c r="AY390" s="14"/>
      <c r="AZ390" s="14"/>
      <c r="BA390" s="24"/>
      <c r="BB390" s="32"/>
      <c r="BC390" s="32"/>
      <c r="BD390" s="32"/>
      <c r="BE390" s="32"/>
      <c r="BF390" s="32"/>
      <c r="BG390" s="32"/>
      <c r="BH390" s="32"/>
      <c r="BI390" s="32"/>
      <c r="BJ390" s="32"/>
      <c r="BK390" s="32"/>
      <c r="BL390" s="32"/>
      <c r="BM390" s="32"/>
    </row>
    <row r="391" spans="1:65" ht="120" customHeight="1" x14ac:dyDescent="0.25">
      <c r="A391" s="13">
        <v>106</v>
      </c>
      <c r="B391" s="14" t="s">
        <v>2143</v>
      </c>
      <c r="C391" s="14"/>
      <c r="D391" s="14" t="s">
        <v>2164</v>
      </c>
      <c r="E391" s="14" t="s">
        <v>3344</v>
      </c>
      <c r="F391" s="14">
        <v>15811</v>
      </c>
      <c r="G391" s="14" t="s">
        <v>3345</v>
      </c>
      <c r="H391" s="14">
        <v>2021</v>
      </c>
      <c r="I391" s="71" t="s">
        <v>3346</v>
      </c>
      <c r="J391" s="15">
        <v>104285.9</v>
      </c>
      <c r="K391" s="14" t="s">
        <v>3347</v>
      </c>
      <c r="L391" s="71" t="s">
        <v>3348</v>
      </c>
      <c r="M391" s="71" t="s">
        <v>3349</v>
      </c>
      <c r="N391" s="71" t="s">
        <v>3350</v>
      </c>
      <c r="O391" s="71" t="s">
        <v>3351</v>
      </c>
      <c r="P391" s="14">
        <v>70035</v>
      </c>
      <c r="Q391" s="16" t="e">
        <f>#REF!</f>
        <v>#REF!</v>
      </c>
      <c r="R391" s="16">
        <f t="shared" si="34"/>
        <v>10.027490384615385</v>
      </c>
      <c r="S391" s="71">
        <v>6.02</v>
      </c>
      <c r="T391" s="71">
        <v>16</v>
      </c>
      <c r="U391" s="16">
        <f t="shared" si="33"/>
        <v>32.047490384615386</v>
      </c>
      <c r="V391" s="415">
        <v>100</v>
      </c>
      <c r="W391" s="61">
        <v>60</v>
      </c>
      <c r="X391" s="440" t="s">
        <v>2152</v>
      </c>
      <c r="Y391" s="14">
        <v>1</v>
      </c>
      <c r="Z391" s="14">
        <v>3</v>
      </c>
      <c r="AA391" s="14">
        <v>1</v>
      </c>
      <c r="AB391" s="14">
        <v>60</v>
      </c>
      <c r="AC391" s="14" t="s">
        <v>3347</v>
      </c>
      <c r="AD391" s="71">
        <v>0</v>
      </c>
      <c r="AE391" s="14">
        <v>5</v>
      </c>
      <c r="AF391" s="13">
        <v>100</v>
      </c>
      <c r="AG391" s="71" t="s">
        <v>2164</v>
      </c>
      <c r="AH391" s="71" t="s">
        <v>3344</v>
      </c>
      <c r="AI391" s="71">
        <v>85</v>
      </c>
      <c r="AJ391" s="71" t="s">
        <v>3352</v>
      </c>
      <c r="AK391" s="71" t="s">
        <v>3353</v>
      </c>
      <c r="AL391" s="71">
        <v>5</v>
      </c>
      <c r="AM391" s="71" t="s">
        <v>3354</v>
      </c>
      <c r="AN391" s="71" t="s">
        <v>3355</v>
      </c>
      <c r="AO391" s="71">
        <v>10</v>
      </c>
      <c r="AP391" s="71"/>
      <c r="AQ391" s="71"/>
      <c r="AR391" s="71"/>
      <c r="AS391" s="71"/>
      <c r="AT391" s="71"/>
      <c r="AU391" s="71"/>
      <c r="AV391" s="71"/>
      <c r="AW391" s="71"/>
      <c r="AX391" s="71"/>
      <c r="AY391" s="14"/>
      <c r="AZ391" s="14"/>
      <c r="BA391" s="24"/>
      <c r="BB391" s="32"/>
      <c r="BC391" s="32"/>
      <c r="BD391" s="32"/>
      <c r="BE391" s="32"/>
      <c r="BF391" s="32"/>
      <c r="BG391" s="32"/>
      <c r="BH391" s="32"/>
      <c r="BI391" s="32"/>
      <c r="BJ391" s="32"/>
      <c r="BK391" s="32"/>
      <c r="BL391" s="32"/>
      <c r="BM391" s="32"/>
    </row>
    <row r="392" spans="1:65" ht="120" customHeight="1" x14ac:dyDescent="0.25">
      <c r="A392" s="13">
        <v>106</v>
      </c>
      <c r="B392" s="14" t="s">
        <v>2143</v>
      </c>
      <c r="C392" s="14"/>
      <c r="D392" s="14" t="s">
        <v>2498</v>
      </c>
      <c r="E392" s="14" t="s">
        <v>3356</v>
      </c>
      <c r="F392" s="14">
        <v>11130</v>
      </c>
      <c r="G392" s="14" t="s">
        <v>3357</v>
      </c>
      <c r="H392" s="14">
        <v>2021</v>
      </c>
      <c r="I392" s="71" t="s">
        <v>3358</v>
      </c>
      <c r="J392" s="15">
        <v>243001.63</v>
      </c>
      <c r="K392" s="14" t="s">
        <v>3359</v>
      </c>
      <c r="L392" s="71" t="s">
        <v>3360</v>
      </c>
      <c r="M392" s="71" t="s">
        <v>3361</v>
      </c>
      <c r="N392" s="71" t="s">
        <v>3101</v>
      </c>
      <c r="O392" s="71" t="s">
        <v>3102</v>
      </c>
      <c r="P392" s="14">
        <v>71713</v>
      </c>
      <c r="Q392" s="16" t="e">
        <f>#REF!</f>
        <v>#REF!</v>
      </c>
      <c r="R392" s="16">
        <f>J392*0.25/2080</f>
        <v>29.206926682692309</v>
      </c>
      <c r="S392" s="72">
        <v>17.88</v>
      </c>
      <c r="T392" s="72">
        <v>20.420000000000002</v>
      </c>
      <c r="U392" s="16">
        <f t="shared" si="33"/>
        <v>67.50692668269231</v>
      </c>
      <c r="V392" s="415">
        <v>100</v>
      </c>
      <c r="W392" s="61">
        <v>75</v>
      </c>
      <c r="X392" s="440" t="s">
        <v>2152</v>
      </c>
      <c r="Y392" s="14">
        <v>6</v>
      </c>
      <c r="Z392" s="14">
        <v>1</v>
      </c>
      <c r="AA392" s="14">
        <v>5</v>
      </c>
      <c r="AB392" s="14">
        <v>25</v>
      </c>
      <c r="AC392" s="14" t="s">
        <v>3359</v>
      </c>
      <c r="AD392" s="71">
        <v>0</v>
      </c>
      <c r="AE392" s="14">
        <v>4</v>
      </c>
      <c r="AF392" s="13">
        <v>100</v>
      </c>
      <c r="AG392" s="14" t="s">
        <v>2498</v>
      </c>
      <c r="AH392" s="14" t="s">
        <v>3356</v>
      </c>
      <c r="AI392" s="71">
        <v>100</v>
      </c>
      <c r="AJ392" s="71"/>
      <c r="AK392" s="71"/>
      <c r="AL392" s="71"/>
      <c r="AM392" s="71"/>
      <c r="AN392" s="71"/>
      <c r="AO392" s="71"/>
      <c r="AP392" s="71"/>
      <c r="AQ392" s="71"/>
      <c r="AR392" s="71"/>
      <c r="AS392" s="71"/>
      <c r="AT392" s="71"/>
      <c r="AU392" s="71"/>
      <c r="AV392" s="71"/>
      <c r="AW392" s="71"/>
      <c r="AX392" s="71"/>
      <c r="AY392" s="14"/>
      <c r="AZ392" s="14"/>
      <c r="BA392" s="24"/>
      <c r="BB392" s="32"/>
      <c r="BC392" s="32"/>
      <c r="BD392" s="32"/>
      <c r="BE392" s="32"/>
      <c r="BF392" s="32"/>
      <c r="BG392" s="32"/>
      <c r="BH392" s="32"/>
      <c r="BI392" s="32"/>
      <c r="BJ392" s="32"/>
      <c r="BK392" s="32"/>
      <c r="BL392" s="32"/>
      <c r="BM392" s="32"/>
    </row>
    <row r="393" spans="1:65" ht="120" customHeight="1" x14ac:dyDescent="0.25">
      <c r="A393" s="13">
        <v>106</v>
      </c>
      <c r="B393" s="14" t="s">
        <v>2143</v>
      </c>
      <c r="C393" s="14"/>
      <c r="D393" s="14" t="s">
        <v>2164</v>
      </c>
      <c r="E393" s="14" t="s">
        <v>3362</v>
      </c>
      <c r="F393" s="14">
        <v>20207</v>
      </c>
      <c r="G393" s="14" t="s">
        <v>3363</v>
      </c>
      <c r="H393" s="14">
        <v>2021</v>
      </c>
      <c r="I393" s="71" t="s">
        <v>3364</v>
      </c>
      <c r="J393" s="15">
        <v>147972.62</v>
      </c>
      <c r="K393" s="14" t="s">
        <v>3365</v>
      </c>
      <c r="L393" s="71" t="s">
        <v>3366</v>
      </c>
      <c r="M393" s="71" t="s">
        <v>3367</v>
      </c>
      <c r="N393" s="71" t="s">
        <v>3368</v>
      </c>
      <c r="O393" s="71" t="s">
        <v>3369</v>
      </c>
      <c r="P393" s="14">
        <v>71714</v>
      </c>
      <c r="Q393" s="16" t="e">
        <f>#REF!</f>
        <v>#REF!</v>
      </c>
      <c r="R393" s="16">
        <f t="shared" si="34"/>
        <v>14.228136538461539</v>
      </c>
      <c r="S393" s="71">
        <v>20</v>
      </c>
      <c r="T393" s="71">
        <v>10</v>
      </c>
      <c r="U393" s="16">
        <f t="shared" si="33"/>
        <v>44.228136538461541</v>
      </c>
      <c r="V393" s="415">
        <v>100</v>
      </c>
      <c r="W393" s="61">
        <v>60</v>
      </c>
      <c r="X393" s="440" t="s">
        <v>2152</v>
      </c>
      <c r="Y393" s="14">
        <v>6</v>
      </c>
      <c r="Z393" s="14">
        <v>4</v>
      </c>
      <c r="AA393" s="14">
        <v>3</v>
      </c>
      <c r="AB393" s="14">
        <v>50</v>
      </c>
      <c r="AC393" s="14" t="s">
        <v>3365</v>
      </c>
      <c r="AD393" s="71">
        <v>0</v>
      </c>
      <c r="AE393" s="14">
        <v>5</v>
      </c>
      <c r="AF393" s="13">
        <v>100</v>
      </c>
      <c r="AG393" s="71" t="s">
        <v>2164</v>
      </c>
      <c r="AH393" s="71" t="s">
        <v>3362</v>
      </c>
      <c r="AI393" s="71">
        <v>100</v>
      </c>
      <c r="AJ393" s="71"/>
      <c r="AK393" s="71"/>
      <c r="AL393" s="71"/>
      <c r="AM393" s="71"/>
      <c r="AN393" s="71"/>
      <c r="AO393" s="71"/>
      <c r="AP393" s="71"/>
      <c r="AQ393" s="71"/>
      <c r="AR393" s="71"/>
      <c r="AS393" s="71"/>
      <c r="AT393" s="71"/>
      <c r="AU393" s="71"/>
      <c r="AV393" s="71"/>
      <c r="AW393" s="71"/>
      <c r="AX393" s="71"/>
      <c r="AY393" s="14"/>
      <c r="AZ393" s="14"/>
      <c r="BA393" s="24"/>
      <c r="BB393" s="32"/>
      <c r="BC393" s="32"/>
      <c r="BD393" s="32"/>
      <c r="BE393" s="32"/>
      <c r="BF393" s="32"/>
      <c r="BG393" s="32"/>
      <c r="BH393" s="32"/>
      <c r="BI393" s="32"/>
      <c r="BJ393" s="32"/>
      <c r="BK393" s="32"/>
      <c r="BL393" s="32"/>
      <c r="BM393" s="32"/>
    </row>
    <row r="394" spans="1:65" ht="120" customHeight="1" x14ac:dyDescent="0.25">
      <c r="A394" s="13">
        <v>106</v>
      </c>
      <c r="B394" s="14" t="s">
        <v>2143</v>
      </c>
      <c r="C394" s="14"/>
      <c r="D394" s="14" t="s">
        <v>72</v>
      </c>
      <c r="E394" s="14" t="s">
        <v>3370</v>
      </c>
      <c r="F394" s="14">
        <v>24272</v>
      </c>
      <c r="G394" s="14" t="s">
        <v>3371</v>
      </c>
      <c r="H394" s="14">
        <v>2021</v>
      </c>
      <c r="I394" s="71" t="s">
        <v>3372</v>
      </c>
      <c r="J394" s="15">
        <v>199703.91</v>
      </c>
      <c r="K394" s="14" t="s">
        <v>3373</v>
      </c>
      <c r="L394" s="71" t="s">
        <v>3374</v>
      </c>
      <c r="M394" s="71" t="s">
        <v>3375</v>
      </c>
      <c r="N394" s="71" t="s">
        <v>3376</v>
      </c>
      <c r="O394" s="71" t="s">
        <v>3377</v>
      </c>
      <c r="P394" s="14" t="s">
        <v>3378</v>
      </c>
      <c r="Q394" s="16" t="e">
        <f>#REF!</f>
        <v>#REF!</v>
      </c>
      <c r="R394" s="16">
        <f t="shared" si="34"/>
        <v>19.202299038461543</v>
      </c>
      <c r="S394" s="72">
        <v>20</v>
      </c>
      <c r="T394" s="71">
        <v>42.54</v>
      </c>
      <c r="U394" s="16">
        <f t="shared" si="33"/>
        <v>81.742299038461539</v>
      </c>
      <c r="V394" s="415">
        <v>100</v>
      </c>
      <c r="W394" s="61">
        <v>60</v>
      </c>
      <c r="X394" s="440" t="s">
        <v>2152</v>
      </c>
      <c r="Y394" s="14">
        <v>1</v>
      </c>
      <c r="Z394" s="14">
        <v>4</v>
      </c>
      <c r="AA394" s="14">
        <v>2</v>
      </c>
      <c r="AB394" s="14">
        <v>44</v>
      </c>
      <c r="AC394" s="14" t="s">
        <v>3373</v>
      </c>
      <c r="AD394" s="71">
        <v>42.54</v>
      </c>
      <c r="AE394" s="14">
        <v>5</v>
      </c>
      <c r="AF394" s="13">
        <v>100</v>
      </c>
      <c r="AG394" s="71" t="s">
        <v>72</v>
      </c>
      <c r="AH394" s="71" t="s">
        <v>3370</v>
      </c>
      <c r="AI394" s="71">
        <v>100</v>
      </c>
      <c r="AJ394" s="71"/>
      <c r="AK394" s="71"/>
      <c r="AL394" s="71"/>
      <c r="AM394" s="77"/>
      <c r="AN394" s="71"/>
      <c r="AO394" s="71"/>
      <c r="AP394" s="71"/>
      <c r="AQ394" s="71"/>
      <c r="AR394" s="71"/>
      <c r="AS394" s="71"/>
      <c r="AT394" s="71"/>
      <c r="AU394" s="71"/>
      <c r="AV394" s="71"/>
      <c r="AW394" s="71"/>
      <c r="AX394" s="71"/>
      <c r="AY394" s="14"/>
      <c r="AZ394" s="14"/>
      <c r="BA394" s="24"/>
      <c r="BB394" s="32"/>
      <c r="BC394" s="32"/>
      <c r="BD394" s="32"/>
      <c r="BE394" s="32"/>
      <c r="BF394" s="32"/>
      <c r="BG394" s="32"/>
      <c r="BH394" s="32"/>
      <c r="BI394" s="32"/>
      <c r="BJ394" s="32"/>
      <c r="BK394" s="32"/>
      <c r="BL394" s="32"/>
      <c r="BM394" s="32"/>
    </row>
    <row r="395" spans="1:65" ht="120" customHeight="1" x14ac:dyDescent="0.25">
      <c r="A395" s="13">
        <v>106</v>
      </c>
      <c r="B395" s="14" t="s">
        <v>2143</v>
      </c>
      <c r="C395" s="14"/>
      <c r="D395" s="14" t="s">
        <v>64</v>
      </c>
      <c r="E395" s="14" t="s">
        <v>3379</v>
      </c>
      <c r="F395" s="14">
        <v>31976</v>
      </c>
      <c r="G395" s="14" t="s">
        <v>3380</v>
      </c>
      <c r="H395" s="14">
        <v>2021</v>
      </c>
      <c r="I395" s="71" t="s">
        <v>3381</v>
      </c>
      <c r="J395" s="15">
        <v>74522.09</v>
      </c>
      <c r="K395" s="14" t="s">
        <v>3382</v>
      </c>
      <c r="L395" s="71" t="s">
        <v>3383</v>
      </c>
      <c r="M395" s="71" t="s">
        <v>3384</v>
      </c>
      <c r="N395" s="71" t="s">
        <v>3385</v>
      </c>
      <c r="O395" s="71" t="s">
        <v>3386</v>
      </c>
      <c r="P395" s="14">
        <v>71321</v>
      </c>
      <c r="Q395" s="16" t="e">
        <f>#REF!</f>
        <v>#REF!</v>
      </c>
      <c r="R395" s="16">
        <f t="shared" si="34"/>
        <v>7.1655855769230765</v>
      </c>
      <c r="S395" s="72">
        <v>20</v>
      </c>
      <c r="T395" s="72">
        <v>42.54</v>
      </c>
      <c r="U395" s="16">
        <f t="shared" si="33"/>
        <v>69.705585576923085</v>
      </c>
      <c r="V395" s="415">
        <v>100</v>
      </c>
      <c r="W395" s="61">
        <v>60</v>
      </c>
      <c r="X395" s="440" t="s">
        <v>2152</v>
      </c>
      <c r="Y395" s="14">
        <v>3</v>
      </c>
      <c r="Z395" s="14">
        <v>11</v>
      </c>
      <c r="AA395" s="14">
        <v>4</v>
      </c>
      <c r="AB395" s="14">
        <v>60</v>
      </c>
      <c r="AC395" s="14" t="s">
        <v>3382</v>
      </c>
      <c r="AD395" s="71">
        <v>42.54</v>
      </c>
      <c r="AE395" s="14">
        <v>5</v>
      </c>
      <c r="AF395" s="13">
        <v>100</v>
      </c>
      <c r="AG395" s="20" t="s">
        <v>64</v>
      </c>
      <c r="AH395" s="20" t="s">
        <v>3379</v>
      </c>
      <c r="AI395" s="20">
        <v>50</v>
      </c>
      <c r="AJ395" s="20" t="s">
        <v>3387</v>
      </c>
      <c r="AK395" s="20" t="s">
        <v>3388</v>
      </c>
      <c r="AL395" s="20">
        <v>50</v>
      </c>
      <c r="AM395" s="20"/>
      <c r="AN395" s="20"/>
      <c r="AO395" s="20"/>
      <c r="AP395" s="20"/>
      <c r="AQ395" s="20"/>
      <c r="AR395" s="20"/>
      <c r="AS395" s="71"/>
      <c r="AT395" s="71"/>
      <c r="AU395" s="71"/>
      <c r="AV395" s="71"/>
      <c r="AW395" s="71"/>
      <c r="AX395" s="71"/>
      <c r="AY395" s="14"/>
      <c r="AZ395" s="14"/>
      <c r="BA395" s="24"/>
      <c r="BB395" s="32"/>
      <c r="BC395" s="32"/>
      <c r="BD395" s="32"/>
      <c r="BE395" s="32"/>
      <c r="BF395" s="32"/>
      <c r="BG395" s="32"/>
      <c r="BH395" s="32"/>
      <c r="BI395" s="32"/>
      <c r="BJ395" s="32"/>
      <c r="BK395" s="32"/>
      <c r="BL395" s="32"/>
      <c r="BM395" s="32"/>
    </row>
    <row r="396" spans="1:65" ht="120" customHeight="1" x14ac:dyDescent="0.25">
      <c r="A396" s="13">
        <v>106</v>
      </c>
      <c r="B396" s="14" t="s">
        <v>2143</v>
      </c>
      <c r="C396" s="14"/>
      <c r="D396" s="14" t="s">
        <v>701</v>
      </c>
      <c r="E396" s="14" t="s">
        <v>3389</v>
      </c>
      <c r="F396" s="14">
        <v>11093</v>
      </c>
      <c r="G396" s="14" t="s">
        <v>3390</v>
      </c>
      <c r="H396" s="14">
        <v>2021</v>
      </c>
      <c r="I396" s="71" t="s">
        <v>3391</v>
      </c>
      <c r="J396" s="15">
        <v>65410.96</v>
      </c>
      <c r="K396" s="14" t="s">
        <v>3392</v>
      </c>
      <c r="L396" s="71" t="s">
        <v>3242</v>
      </c>
      <c r="M396" s="71" t="s">
        <v>3393</v>
      </c>
      <c r="N396" s="71" t="s">
        <v>3394</v>
      </c>
      <c r="O396" s="71" t="s">
        <v>3395</v>
      </c>
      <c r="P396" s="14" t="s">
        <v>3396</v>
      </c>
      <c r="Q396" s="16" t="e">
        <f>#REF!</f>
        <v>#REF!</v>
      </c>
      <c r="R396" s="16">
        <v>8.58</v>
      </c>
      <c r="S396" s="72">
        <v>16.95</v>
      </c>
      <c r="T396" s="72">
        <v>29.47</v>
      </c>
      <c r="U396" s="16">
        <f t="shared" si="33"/>
        <v>55</v>
      </c>
      <c r="V396" s="415">
        <v>100</v>
      </c>
      <c r="W396" s="61">
        <v>60</v>
      </c>
      <c r="X396" s="440" t="s">
        <v>2152</v>
      </c>
      <c r="Y396" s="14">
        <v>3</v>
      </c>
      <c r="Z396" s="14">
        <v>8</v>
      </c>
      <c r="AA396" s="14">
        <v>1</v>
      </c>
      <c r="AB396" s="14">
        <v>4</v>
      </c>
      <c r="AC396" s="14" t="s">
        <v>3392</v>
      </c>
      <c r="AD396" s="71">
        <v>0</v>
      </c>
      <c r="AE396" s="14">
        <v>5</v>
      </c>
      <c r="AF396" s="13">
        <v>100</v>
      </c>
      <c r="AG396" s="71" t="s">
        <v>701</v>
      </c>
      <c r="AH396" s="71" t="s">
        <v>3389</v>
      </c>
      <c r="AI396" s="71">
        <v>50</v>
      </c>
      <c r="AJ396" s="71" t="s">
        <v>3397</v>
      </c>
      <c r="AK396" s="71" t="s">
        <v>3398</v>
      </c>
      <c r="AL396" s="71">
        <v>25</v>
      </c>
      <c r="AM396" s="71" t="s">
        <v>3399</v>
      </c>
      <c r="AN396" s="71" t="s">
        <v>3398</v>
      </c>
      <c r="AO396" s="71">
        <v>25</v>
      </c>
      <c r="AP396" s="71"/>
      <c r="AQ396" s="71"/>
      <c r="AR396" s="71"/>
      <c r="AS396" s="71"/>
      <c r="AT396" s="71"/>
      <c r="AU396" s="71"/>
      <c r="AV396" s="71"/>
      <c r="AW396" s="71"/>
      <c r="AX396" s="71"/>
      <c r="AY396" s="14"/>
      <c r="AZ396" s="14"/>
      <c r="BA396" s="24"/>
      <c r="BB396" s="32"/>
      <c r="BC396" s="32"/>
      <c r="BD396" s="32"/>
      <c r="BE396" s="32"/>
      <c r="BF396" s="32"/>
      <c r="BG396" s="32"/>
      <c r="BH396" s="32"/>
      <c r="BI396" s="32"/>
      <c r="BJ396" s="32"/>
      <c r="BK396" s="32"/>
      <c r="BL396" s="32"/>
      <c r="BM396" s="32"/>
    </row>
    <row r="397" spans="1:65" ht="120" customHeight="1" x14ac:dyDescent="0.25">
      <c r="A397" s="13">
        <v>106</v>
      </c>
      <c r="B397" s="14" t="s">
        <v>2143</v>
      </c>
      <c r="C397" s="14"/>
      <c r="D397" s="14" t="s">
        <v>3128</v>
      </c>
      <c r="E397" s="14" t="s">
        <v>3400</v>
      </c>
      <c r="F397" s="14">
        <v>3937</v>
      </c>
      <c r="G397" s="14" t="s">
        <v>3401</v>
      </c>
      <c r="H397" s="14">
        <v>2021</v>
      </c>
      <c r="I397" s="71" t="s">
        <v>3402</v>
      </c>
      <c r="J397" s="15">
        <v>3057036.05</v>
      </c>
      <c r="K397" s="14" t="s">
        <v>3403</v>
      </c>
      <c r="L397" s="71" t="s">
        <v>3404</v>
      </c>
      <c r="M397" s="71" t="s">
        <v>3405</v>
      </c>
      <c r="N397" s="71" t="s">
        <v>3406</v>
      </c>
      <c r="O397" s="71" t="s">
        <v>3407</v>
      </c>
      <c r="P397" s="14">
        <v>71259</v>
      </c>
      <c r="Q397" s="16" t="e">
        <f>#REF!</f>
        <v>#REF!</v>
      </c>
      <c r="R397" s="16">
        <v>293.94577403846154</v>
      </c>
      <c r="S397" s="72" t="s">
        <v>3408</v>
      </c>
      <c r="T397" s="72" t="s">
        <v>3409</v>
      </c>
      <c r="U397" s="16" t="e">
        <f t="shared" si="33"/>
        <v>#VALUE!</v>
      </c>
      <c r="V397" s="415">
        <v>100</v>
      </c>
      <c r="W397" s="61">
        <v>60</v>
      </c>
      <c r="X397" s="440" t="s">
        <v>2152</v>
      </c>
      <c r="Y397" s="14">
        <v>5</v>
      </c>
      <c r="Z397" s="14">
        <v>2</v>
      </c>
      <c r="AA397" s="14">
        <v>0</v>
      </c>
      <c r="AB397" s="14">
        <v>4</v>
      </c>
      <c r="AC397" s="14" t="s">
        <v>3403</v>
      </c>
      <c r="AD397" s="71" t="s">
        <v>3409</v>
      </c>
      <c r="AE397" s="14">
        <v>5</v>
      </c>
      <c r="AF397" s="13">
        <v>100</v>
      </c>
      <c r="AG397" s="71" t="s">
        <v>3128</v>
      </c>
      <c r="AH397" s="71" t="s">
        <v>3400</v>
      </c>
      <c r="AI397" s="71">
        <v>10</v>
      </c>
      <c r="AJ397" s="71" t="s">
        <v>3410</v>
      </c>
      <c r="AK397" s="71" t="s">
        <v>3410</v>
      </c>
      <c r="AL397" s="71">
        <v>90</v>
      </c>
      <c r="AM397" s="71"/>
      <c r="AN397" s="71"/>
      <c r="AO397" s="71"/>
      <c r="AP397" s="71"/>
      <c r="AQ397" s="71"/>
      <c r="AR397" s="71"/>
      <c r="AS397" s="71"/>
      <c r="AT397" s="71"/>
      <c r="AU397" s="71"/>
      <c r="AV397" s="71"/>
      <c r="AW397" s="71"/>
      <c r="AX397" s="71"/>
      <c r="AY397" s="14"/>
      <c r="AZ397" s="14"/>
      <c r="BA397" s="24"/>
      <c r="BB397" s="32"/>
      <c r="BC397" s="32"/>
      <c r="BD397" s="32"/>
      <c r="BE397" s="32"/>
      <c r="BF397" s="32"/>
      <c r="BG397" s="32"/>
      <c r="BH397" s="32"/>
      <c r="BI397" s="32"/>
      <c r="BJ397" s="32"/>
      <c r="BK397" s="32"/>
      <c r="BL397" s="32"/>
      <c r="BM397" s="32"/>
    </row>
    <row r="398" spans="1:65" ht="120" customHeight="1" x14ac:dyDescent="0.25">
      <c r="A398" s="13">
        <v>106</v>
      </c>
      <c r="B398" s="14" t="s">
        <v>2143</v>
      </c>
      <c r="C398" s="14"/>
      <c r="D398" s="14" t="s">
        <v>216</v>
      </c>
      <c r="E398" s="14" t="s">
        <v>2388</v>
      </c>
      <c r="F398" s="14">
        <v>412</v>
      </c>
      <c r="G398" s="14" t="s">
        <v>3411</v>
      </c>
      <c r="H398" s="14">
        <v>2021</v>
      </c>
      <c r="I398" s="71" t="s">
        <v>3412</v>
      </c>
      <c r="J398" s="15">
        <v>129551.72</v>
      </c>
      <c r="K398" s="14" t="s">
        <v>3413</v>
      </c>
      <c r="L398" s="21" t="s">
        <v>3414</v>
      </c>
      <c r="M398" s="21" t="s">
        <v>3415</v>
      </c>
      <c r="N398" s="21" t="s">
        <v>3416</v>
      </c>
      <c r="O398" s="21" t="s">
        <v>3417</v>
      </c>
      <c r="P398" s="14">
        <v>71427</v>
      </c>
      <c r="Q398" s="16" t="e">
        <f>#REF!</f>
        <v>#REF!</v>
      </c>
      <c r="R398" s="16">
        <f t="shared" si="34"/>
        <v>12.456896153846154</v>
      </c>
      <c r="S398" s="72">
        <v>0.6</v>
      </c>
      <c r="T398" s="72">
        <v>47.27</v>
      </c>
      <c r="U398" s="16">
        <f t="shared" si="33"/>
        <v>60.326896153846157</v>
      </c>
      <c r="V398" s="415">
        <v>100</v>
      </c>
      <c r="W398" s="61">
        <v>60</v>
      </c>
      <c r="X398" s="440" t="s">
        <v>2152</v>
      </c>
      <c r="Y398" s="14">
        <v>2</v>
      </c>
      <c r="Z398" s="14">
        <v>2</v>
      </c>
      <c r="AA398" s="14">
        <v>1</v>
      </c>
      <c r="AB398" s="14">
        <v>4</v>
      </c>
      <c r="AC398" s="14" t="s">
        <v>3413</v>
      </c>
      <c r="AD398" s="71">
        <v>0</v>
      </c>
      <c r="AE398" s="14">
        <v>5</v>
      </c>
      <c r="AF398" s="13">
        <v>100</v>
      </c>
      <c r="AG398" s="71" t="s">
        <v>216</v>
      </c>
      <c r="AH398" s="71" t="s">
        <v>2388</v>
      </c>
      <c r="AI398" s="71">
        <v>70</v>
      </c>
      <c r="AJ398" s="71" t="s">
        <v>2435</v>
      </c>
      <c r="AK398" s="71" t="s">
        <v>3418</v>
      </c>
      <c r="AL398" s="71">
        <v>30</v>
      </c>
      <c r="AM398" s="71"/>
      <c r="AN398" s="71"/>
      <c r="AO398" s="71"/>
      <c r="AP398" s="71"/>
      <c r="AQ398" s="71"/>
      <c r="AR398" s="71"/>
      <c r="AS398" s="71"/>
      <c r="AT398" s="71"/>
      <c r="AU398" s="71"/>
      <c r="AV398" s="71"/>
      <c r="AW398" s="71"/>
      <c r="AX398" s="71"/>
      <c r="AY398" s="14"/>
      <c r="AZ398" s="14"/>
      <c r="BA398" s="24"/>
      <c r="BB398" s="32"/>
      <c r="BC398" s="32"/>
      <c r="BD398" s="32"/>
      <c r="BE398" s="32"/>
      <c r="BF398" s="32"/>
      <c r="BG398" s="32"/>
      <c r="BH398" s="32"/>
      <c r="BI398" s="32"/>
      <c r="BJ398" s="32"/>
      <c r="BK398" s="32"/>
      <c r="BL398" s="32"/>
      <c r="BM398" s="32"/>
    </row>
    <row r="399" spans="1:65" ht="120" customHeight="1" x14ac:dyDescent="0.25">
      <c r="A399" s="13">
        <v>106</v>
      </c>
      <c r="B399" s="14" t="s">
        <v>2143</v>
      </c>
      <c r="C399" s="14"/>
      <c r="D399" s="14" t="s">
        <v>2185</v>
      </c>
      <c r="E399" s="14" t="s">
        <v>3419</v>
      </c>
      <c r="F399" s="14">
        <v>15735</v>
      </c>
      <c r="G399" s="14" t="s">
        <v>3420</v>
      </c>
      <c r="H399" s="14">
        <v>2021</v>
      </c>
      <c r="I399" s="14" t="s">
        <v>3421</v>
      </c>
      <c r="J399" s="15">
        <v>86918.89</v>
      </c>
      <c r="K399" s="14" t="s">
        <v>3422</v>
      </c>
      <c r="L399" s="14" t="s">
        <v>3423</v>
      </c>
      <c r="M399" s="14" t="s">
        <v>3424</v>
      </c>
      <c r="N399" s="14" t="s">
        <v>3425</v>
      </c>
      <c r="O399" s="14" t="s">
        <v>3426</v>
      </c>
      <c r="P399" s="14" t="s">
        <v>3427</v>
      </c>
      <c r="Q399" s="16" t="e">
        <f>#REF!</f>
        <v>#REF!</v>
      </c>
      <c r="R399" s="16">
        <f t="shared" si="34"/>
        <v>8.3575855769230785</v>
      </c>
      <c r="S399" s="72">
        <v>10</v>
      </c>
      <c r="T399" s="72">
        <v>10</v>
      </c>
      <c r="U399" s="16">
        <f t="shared" si="33"/>
        <v>28.357585576923078</v>
      </c>
      <c r="V399" s="415">
        <v>100</v>
      </c>
      <c r="W399" s="61">
        <v>60</v>
      </c>
      <c r="X399" s="440" t="s">
        <v>2152</v>
      </c>
      <c r="Y399" s="71">
        <v>6</v>
      </c>
      <c r="Z399" s="71">
        <v>1</v>
      </c>
      <c r="AA399" s="71">
        <v>3</v>
      </c>
      <c r="AB399" s="71" t="s">
        <v>3428</v>
      </c>
      <c r="AC399" s="71" t="s">
        <v>3422</v>
      </c>
      <c r="AD399" s="14">
        <v>40</v>
      </c>
      <c r="AE399" s="14">
        <v>5</v>
      </c>
      <c r="AF399" s="13">
        <v>100</v>
      </c>
      <c r="AG399" s="14" t="s">
        <v>2185</v>
      </c>
      <c r="AH399" s="14" t="s">
        <v>3419</v>
      </c>
      <c r="AI399" s="14">
        <v>100</v>
      </c>
      <c r="AJ399" s="71"/>
      <c r="AK399" s="71"/>
      <c r="AL399" s="71"/>
      <c r="AM399" s="71"/>
      <c r="AN399" s="71"/>
      <c r="AO399" s="71"/>
      <c r="AP399" s="71"/>
      <c r="AQ399" s="71"/>
      <c r="AR399" s="71"/>
      <c r="AS399" s="71"/>
      <c r="AT399" s="71"/>
      <c r="AU399" s="71"/>
      <c r="AV399" s="71"/>
      <c r="AW399" s="71"/>
      <c r="AX399" s="71"/>
      <c r="AY399" s="14"/>
      <c r="AZ399" s="14"/>
      <c r="BA399" s="24"/>
      <c r="BB399" s="32"/>
      <c r="BC399" s="32"/>
      <c r="BD399" s="32"/>
      <c r="BE399" s="32"/>
      <c r="BF399" s="32"/>
      <c r="BG399" s="32"/>
      <c r="BH399" s="32"/>
      <c r="BI399" s="32"/>
      <c r="BJ399" s="32"/>
      <c r="BK399" s="32"/>
      <c r="BL399" s="32"/>
      <c r="BM399" s="32"/>
    </row>
    <row r="400" spans="1:65" ht="120" customHeight="1" x14ac:dyDescent="0.25">
      <c r="A400" s="13">
        <v>106</v>
      </c>
      <c r="B400" s="14" t="s">
        <v>2143</v>
      </c>
      <c r="C400" s="14"/>
      <c r="D400" s="14" t="s">
        <v>699</v>
      </c>
      <c r="E400" s="14" t="s">
        <v>3429</v>
      </c>
      <c r="F400" s="71">
        <v>19030</v>
      </c>
      <c r="G400" s="14" t="s">
        <v>3430</v>
      </c>
      <c r="H400" s="14">
        <v>2021</v>
      </c>
      <c r="I400" s="71" t="s">
        <v>3431</v>
      </c>
      <c r="J400" s="15">
        <v>90401.8</v>
      </c>
      <c r="K400" s="14" t="s">
        <v>3432</v>
      </c>
      <c r="L400" s="71" t="s">
        <v>3433</v>
      </c>
      <c r="M400" s="71" t="s">
        <v>3434</v>
      </c>
      <c r="N400" s="71" t="s">
        <v>3435</v>
      </c>
      <c r="O400" s="71" t="s">
        <v>3436</v>
      </c>
      <c r="P400" s="14">
        <v>70604</v>
      </c>
      <c r="Q400" s="16" t="e">
        <f>#REF!</f>
        <v>#REF!</v>
      </c>
      <c r="R400" s="16">
        <v>8.6924807692307695</v>
      </c>
      <c r="S400" s="72">
        <v>6.31</v>
      </c>
      <c r="T400" s="72">
        <v>30</v>
      </c>
      <c r="U400" s="16">
        <f t="shared" si="33"/>
        <v>45.002480769230772</v>
      </c>
      <c r="V400" s="415">
        <v>100</v>
      </c>
      <c r="W400" s="61">
        <v>60</v>
      </c>
      <c r="X400" s="440" t="s">
        <v>2152</v>
      </c>
      <c r="Y400" s="71">
        <v>3</v>
      </c>
      <c r="Z400" s="71">
        <v>11</v>
      </c>
      <c r="AA400" s="71">
        <v>5</v>
      </c>
      <c r="AB400" s="71">
        <v>4</v>
      </c>
      <c r="AC400" s="51" t="s">
        <v>3432</v>
      </c>
      <c r="AD400" s="71">
        <v>30</v>
      </c>
      <c r="AE400" s="71">
        <v>5</v>
      </c>
      <c r="AF400" s="78">
        <v>100</v>
      </c>
      <c r="AG400" s="71" t="s">
        <v>699</v>
      </c>
      <c r="AH400" s="71" t="s">
        <v>3429</v>
      </c>
      <c r="AI400" s="71">
        <v>100</v>
      </c>
      <c r="AJ400" s="14"/>
      <c r="AK400" s="71"/>
      <c r="AL400" s="71"/>
      <c r="AM400" s="71"/>
      <c r="AN400" s="71"/>
      <c r="AO400" s="71"/>
      <c r="AP400" s="71"/>
      <c r="AQ400" s="71"/>
      <c r="AR400" s="71"/>
      <c r="AS400" s="71"/>
      <c r="AT400" s="71"/>
      <c r="AU400" s="71"/>
      <c r="AV400" s="71"/>
      <c r="AW400" s="71"/>
      <c r="AX400" s="71"/>
      <c r="AY400" s="14"/>
      <c r="AZ400" s="14"/>
      <c r="BA400" s="24"/>
      <c r="BB400" s="32"/>
      <c r="BC400" s="32"/>
      <c r="BD400" s="32"/>
      <c r="BE400" s="32"/>
      <c r="BF400" s="32"/>
      <c r="BG400" s="32"/>
      <c r="BH400" s="32"/>
      <c r="BI400" s="32"/>
      <c r="BJ400" s="32"/>
      <c r="BK400" s="32"/>
      <c r="BL400" s="32"/>
      <c r="BM400" s="32"/>
    </row>
    <row r="401" spans="1:65" ht="120" customHeight="1" x14ac:dyDescent="0.25">
      <c r="A401" s="13">
        <v>106</v>
      </c>
      <c r="B401" s="14" t="s">
        <v>2143</v>
      </c>
      <c r="C401" s="14"/>
      <c r="D401" s="71" t="s">
        <v>2291</v>
      </c>
      <c r="E401" s="14" t="s">
        <v>3437</v>
      </c>
      <c r="F401" s="71">
        <v>9089</v>
      </c>
      <c r="G401" s="14" t="s">
        <v>3438</v>
      </c>
      <c r="H401" s="14">
        <v>2021</v>
      </c>
      <c r="I401" s="71"/>
      <c r="J401" s="15">
        <v>261167.7</v>
      </c>
      <c r="K401" s="14" t="s">
        <v>3439</v>
      </c>
      <c r="L401" s="71" t="s">
        <v>3440</v>
      </c>
      <c r="M401" s="71" t="s">
        <v>3441</v>
      </c>
      <c r="N401" s="71" t="s">
        <v>3442</v>
      </c>
      <c r="O401" s="71" t="s">
        <v>3443</v>
      </c>
      <c r="P401" s="14">
        <v>74775</v>
      </c>
      <c r="Q401" s="16" t="e">
        <f>#REF!</f>
        <v>#REF!</v>
      </c>
      <c r="R401" s="16">
        <v>25.112278846153849</v>
      </c>
      <c r="S401" s="71">
        <v>10</v>
      </c>
      <c r="T401" s="71">
        <v>24.76</v>
      </c>
      <c r="U401" s="16">
        <f t="shared" si="33"/>
        <v>59.872278846153847</v>
      </c>
      <c r="V401" s="415">
        <v>100</v>
      </c>
      <c r="W401" s="61">
        <v>60</v>
      </c>
      <c r="X401" s="440" t="s">
        <v>2152</v>
      </c>
      <c r="Y401" s="71">
        <v>3</v>
      </c>
      <c r="Z401" s="71">
        <v>1</v>
      </c>
      <c r="AA401" s="71">
        <v>4</v>
      </c>
      <c r="AB401" s="71">
        <v>30</v>
      </c>
      <c r="AC401" s="71" t="s">
        <v>3439</v>
      </c>
      <c r="AD401" s="14">
        <v>0</v>
      </c>
      <c r="AE401" s="71">
        <v>5</v>
      </c>
      <c r="AF401" s="78">
        <v>100</v>
      </c>
      <c r="AG401" s="71" t="s">
        <v>2291</v>
      </c>
      <c r="AH401" s="71" t="s">
        <v>3437</v>
      </c>
      <c r="AI401" s="71">
        <v>50</v>
      </c>
      <c r="AJ401" s="71" t="s">
        <v>3444</v>
      </c>
      <c r="AK401" s="71" t="s">
        <v>2292</v>
      </c>
      <c r="AL401" s="71">
        <v>50</v>
      </c>
      <c r="AM401" s="71"/>
      <c r="AN401" s="71"/>
      <c r="AO401" s="71"/>
      <c r="AP401" s="71"/>
      <c r="AQ401" s="71"/>
      <c r="AR401" s="71"/>
      <c r="AS401" s="71"/>
      <c r="AT401" s="71"/>
      <c r="AU401" s="71"/>
      <c r="AV401" s="71"/>
      <c r="AW401" s="71"/>
      <c r="AX401" s="71"/>
      <c r="AY401" s="14"/>
      <c r="AZ401" s="14"/>
      <c r="BA401" s="24"/>
      <c r="BB401" s="32"/>
      <c r="BC401" s="32"/>
      <c r="BD401" s="32"/>
      <c r="BE401" s="32"/>
      <c r="BF401" s="32"/>
      <c r="BG401" s="32"/>
      <c r="BH401" s="32"/>
      <c r="BI401" s="32"/>
      <c r="BJ401" s="32"/>
      <c r="BK401" s="32"/>
      <c r="BL401" s="32"/>
      <c r="BM401" s="32"/>
    </row>
    <row r="402" spans="1:65" ht="120" customHeight="1" x14ac:dyDescent="0.25">
      <c r="A402" s="13">
        <v>106</v>
      </c>
      <c r="B402" s="14" t="s">
        <v>2143</v>
      </c>
      <c r="C402" s="14"/>
      <c r="D402" s="71" t="s">
        <v>701</v>
      </c>
      <c r="E402" s="14" t="s">
        <v>3445</v>
      </c>
      <c r="F402" s="14">
        <v>24273</v>
      </c>
      <c r="G402" s="14" t="s">
        <v>3446</v>
      </c>
      <c r="H402" s="14">
        <v>2021</v>
      </c>
      <c r="I402" s="14"/>
      <c r="J402" s="15">
        <v>138292.33170000001</v>
      </c>
      <c r="K402" s="14" t="s">
        <v>3447</v>
      </c>
      <c r="L402" s="71"/>
      <c r="M402" s="71"/>
      <c r="N402" s="71"/>
      <c r="O402" s="71"/>
      <c r="P402" s="14" t="s">
        <v>3448</v>
      </c>
      <c r="Q402" s="16" t="e">
        <f>#REF!</f>
        <v>#REF!</v>
      </c>
      <c r="R402" s="16">
        <f t="shared" si="34"/>
        <v>13.297339586538463</v>
      </c>
      <c r="S402" s="72"/>
      <c r="T402" s="72"/>
      <c r="U402" s="16">
        <f t="shared" si="33"/>
        <v>13.297339586538463</v>
      </c>
      <c r="V402" s="415">
        <v>100</v>
      </c>
      <c r="W402" s="61">
        <v>60</v>
      </c>
      <c r="X402" s="440" t="s">
        <v>2152</v>
      </c>
      <c r="Y402" s="71">
        <v>3</v>
      </c>
      <c r="Z402" s="71">
        <v>8</v>
      </c>
      <c r="AA402" s="71">
        <v>3</v>
      </c>
      <c r="AB402" s="71">
        <v>47</v>
      </c>
      <c r="AC402" s="14" t="s">
        <v>3447</v>
      </c>
      <c r="AD402" s="71">
        <v>0</v>
      </c>
      <c r="AE402" s="71">
        <v>5</v>
      </c>
      <c r="AF402" s="78">
        <v>100</v>
      </c>
      <c r="AG402" s="71" t="s">
        <v>701</v>
      </c>
      <c r="AH402" s="71" t="s">
        <v>3445</v>
      </c>
      <c r="AI402" s="71">
        <v>100</v>
      </c>
      <c r="AJ402" s="71"/>
      <c r="AK402" s="71"/>
      <c r="AL402" s="71"/>
      <c r="AM402" s="71"/>
      <c r="AN402" s="71"/>
      <c r="AO402" s="71"/>
      <c r="AP402" s="71"/>
      <c r="AQ402" s="71"/>
      <c r="AR402" s="71"/>
      <c r="AS402" s="71"/>
      <c r="AT402" s="71"/>
      <c r="AU402" s="71"/>
      <c r="AV402" s="71"/>
      <c r="AW402" s="71"/>
      <c r="AX402" s="71"/>
      <c r="AY402" s="14"/>
      <c r="AZ402" s="14"/>
      <c r="BA402" s="24"/>
      <c r="BB402" s="32"/>
      <c r="BC402" s="32"/>
      <c r="BD402" s="32"/>
      <c r="BE402" s="32"/>
      <c r="BF402" s="32"/>
      <c r="BG402" s="32"/>
      <c r="BH402" s="32"/>
      <c r="BI402" s="32"/>
      <c r="BJ402" s="32"/>
      <c r="BK402" s="32"/>
      <c r="BL402" s="32"/>
      <c r="BM402" s="32"/>
    </row>
    <row r="403" spans="1:65" ht="120" customHeight="1" x14ac:dyDescent="0.25">
      <c r="A403" s="13">
        <v>106</v>
      </c>
      <c r="B403" s="14" t="s">
        <v>2143</v>
      </c>
      <c r="C403" s="14"/>
      <c r="D403" s="14" t="s">
        <v>2197</v>
      </c>
      <c r="E403" s="14" t="s">
        <v>3449</v>
      </c>
      <c r="F403" s="14">
        <v>4540</v>
      </c>
      <c r="G403" s="14" t="s">
        <v>3450</v>
      </c>
      <c r="H403" s="14">
        <v>2021</v>
      </c>
      <c r="I403" s="14" t="s">
        <v>3451</v>
      </c>
      <c r="J403" s="15">
        <v>572804.09</v>
      </c>
      <c r="K403" s="14" t="s">
        <v>3452</v>
      </c>
      <c r="L403" s="71" t="s">
        <v>3050</v>
      </c>
      <c r="M403" s="71" t="s">
        <v>3051</v>
      </c>
      <c r="N403" s="71" t="s">
        <v>3453</v>
      </c>
      <c r="O403" s="71" t="s">
        <v>3454</v>
      </c>
      <c r="P403" s="14" t="s">
        <v>3455</v>
      </c>
      <c r="Q403" s="16" t="e">
        <f>#REF!</f>
        <v>#REF!</v>
      </c>
      <c r="R403" s="16">
        <f t="shared" si="34"/>
        <v>55.077316346153843</v>
      </c>
      <c r="S403" s="72">
        <v>17.88</v>
      </c>
      <c r="T403" s="72">
        <v>33.64</v>
      </c>
      <c r="U403" s="16">
        <f t="shared" si="33"/>
        <v>106.59731634615385</v>
      </c>
      <c r="V403" s="415">
        <v>100</v>
      </c>
      <c r="W403" s="61">
        <v>60</v>
      </c>
      <c r="X403" s="440" t="s">
        <v>2152</v>
      </c>
      <c r="Y403" s="71">
        <v>3</v>
      </c>
      <c r="Z403" s="71">
        <v>1</v>
      </c>
      <c r="AA403" s="71">
        <v>4</v>
      </c>
      <c r="AB403" s="71">
        <v>60</v>
      </c>
      <c r="AC403" s="71" t="s">
        <v>3452</v>
      </c>
      <c r="AD403" s="71">
        <v>0</v>
      </c>
      <c r="AE403" s="71">
        <v>5</v>
      </c>
      <c r="AF403" s="78">
        <v>100</v>
      </c>
      <c r="AG403" s="14" t="s">
        <v>2197</v>
      </c>
      <c r="AH403" s="14" t="s">
        <v>3449</v>
      </c>
      <c r="AI403" s="71">
        <v>100</v>
      </c>
      <c r="AJ403" s="71"/>
      <c r="AK403" s="71"/>
      <c r="AL403" s="71"/>
      <c r="AM403" s="71"/>
      <c r="AN403" s="71"/>
      <c r="AO403" s="71"/>
      <c r="AP403" s="71"/>
      <c r="AQ403" s="71"/>
      <c r="AR403" s="71"/>
      <c r="AS403" s="71"/>
      <c r="AT403" s="71"/>
      <c r="AU403" s="71"/>
      <c r="AV403" s="71"/>
      <c r="AW403" s="71"/>
      <c r="AX403" s="71"/>
      <c r="AY403" s="14"/>
      <c r="AZ403" s="14"/>
      <c r="BA403" s="24"/>
      <c r="BB403" s="32"/>
      <c r="BC403" s="32"/>
      <c r="BD403" s="32"/>
      <c r="BE403" s="32"/>
      <c r="BF403" s="32"/>
      <c r="BG403" s="32"/>
      <c r="BH403" s="32"/>
      <c r="BI403" s="32"/>
      <c r="BJ403" s="32"/>
      <c r="BK403" s="32"/>
      <c r="BL403" s="32"/>
      <c r="BM403" s="32"/>
    </row>
    <row r="404" spans="1:65" ht="120" customHeight="1" x14ac:dyDescent="0.25">
      <c r="A404" s="13">
        <v>106</v>
      </c>
      <c r="B404" s="14" t="s">
        <v>2143</v>
      </c>
      <c r="C404" s="14"/>
      <c r="D404" s="14" t="s">
        <v>2154</v>
      </c>
      <c r="E404" s="14" t="s">
        <v>3456</v>
      </c>
      <c r="F404" s="14">
        <v>7525</v>
      </c>
      <c r="G404" s="14" t="s">
        <v>3457</v>
      </c>
      <c r="H404" s="14">
        <v>2021</v>
      </c>
      <c r="I404" s="14" t="s">
        <v>3458</v>
      </c>
      <c r="J404" s="15">
        <v>154380.6</v>
      </c>
      <c r="K404" s="14" t="s">
        <v>3459</v>
      </c>
      <c r="L404" s="14" t="s">
        <v>3460</v>
      </c>
      <c r="M404" s="14" t="s">
        <v>3461</v>
      </c>
      <c r="N404" s="14" t="s">
        <v>3462</v>
      </c>
      <c r="O404" s="14" t="s">
        <v>3463</v>
      </c>
      <c r="P404" s="14" t="s">
        <v>3464</v>
      </c>
      <c r="Q404" s="16" t="e">
        <f>#REF!</f>
        <v>#REF!</v>
      </c>
      <c r="R404" s="16">
        <v>14.8442884615385</v>
      </c>
      <c r="S404" s="72">
        <v>19.309999999999999</v>
      </c>
      <c r="T404" s="72">
        <v>12.38</v>
      </c>
      <c r="U404" s="16">
        <f t="shared" si="33"/>
        <v>46.534288461538502</v>
      </c>
      <c r="V404" s="415">
        <v>100</v>
      </c>
      <c r="W404" s="61">
        <v>60</v>
      </c>
      <c r="X404" s="440" t="s">
        <v>2152</v>
      </c>
      <c r="Y404" s="71">
        <v>6</v>
      </c>
      <c r="Z404" s="71">
        <v>1</v>
      </c>
      <c r="AA404" s="71">
        <v>5</v>
      </c>
      <c r="AB404" s="71">
        <v>26</v>
      </c>
      <c r="AC404" s="71" t="s">
        <v>3459</v>
      </c>
      <c r="AD404" s="71">
        <v>0</v>
      </c>
      <c r="AE404" s="71">
        <v>5</v>
      </c>
      <c r="AF404" s="78">
        <v>100</v>
      </c>
      <c r="AG404" s="14" t="s">
        <v>2154</v>
      </c>
      <c r="AH404" s="14" t="s">
        <v>3456</v>
      </c>
      <c r="AI404" s="71">
        <v>100</v>
      </c>
      <c r="AJ404" s="71"/>
      <c r="AK404" s="71"/>
      <c r="AL404" s="71"/>
      <c r="AM404" s="71"/>
      <c r="AN404" s="71"/>
      <c r="AO404" s="71"/>
      <c r="AP404" s="71"/>
      <c r="AQ404" s="71"/>
      <c r="AR404" s="71"/>
      <c r="AS404" s="71"/>
      <c r="AT404" s="71"/>
      <c r="AU404" s="71"/>
      <c r="AV404" s="71"/>
      <c r="AW404" s="71"/>
      <c r="AX404" s="71"/>
      <c r="AY404" s="14"/>
      <c r="AZ404" s="14"/>
      <c r="BA404" s="24"/>
      <c r="BB404" s="32"/>
      <c r="BC404" s="32"/>
      <c r="BD404" s="32"/>
      <c r="BE404" s="32"/>
      <c r="BF404" s="32"/>
      <c r="BG404" s="32"/>
      <c r="BH404" s="32"/>
      <c r="BI404" s="32"/>
      <c r="BJ404" s="32"/>
      <c r="BK404" s="32"/>
      <c r="BL404" s="32"/>
      <c r="BM404" s="32"/>
    </row>
    <row r="405" spans="1:65" ht="120" customHeight="1" x14ac:dyDescent="0.25">
      <c r="A405" s="13">
        <v>106</v>
      </c>
      <c r="B405" s="14" t="s">
        <v>2143</v>
      </c>
      <c r="C405" s="14"/>
      <c r="D405" s="14" t="s">
        <v>2154</v>
      </c>
      <c r="E405" s="14" t="s">
        <v>3465</v>
      </c>
      <c r="F405" s="14">
        <v>4763</v>
      </c>
      <c r="G405" s="14" t="s">
        <v>3466</v>
      </c>
      <c r="H405" s="14">
        <v>2021</v>
      </c>
      <c r="I405" s="14" t="s">
        <v>3467</v>
      </c>
      <c r="J405" s="15">
        <v>138073.64000000001</v>
      </c>
      <c r="K405" s="14" t="s">
        <v>3468</v>
      </c>
      <c r="L405" s="14" t="s">
        <v>3469</v>
      </c>
      <c r="M405" s="14" t="s">
        <v>3470</v>
      </c>
      <c r="N405" s="14" t="s">
        <v>3471</v>
      </c>
      <c r="O405" s="14" t="s">
        <v>3472</v>
      </c>
      <c r="P405" s="14">
        <v>71887</v>
      </c>
      <c r="Q405" s="16" t="e">
        <f>#REF!</f>
        <v>#REF!</v>
      </c>
      <c r="R405" s="16">
        <v>13.276311538461499</v>
      </c>
      <c r="S405" s="72">
        <v>19.309999999999999</v>
      </c>
      <c r="T405" s="72">
        <v>12.39</v>
      </c>
      <c r="U405" s="16">
        <f t="shared" si="33"/>
        <v>44.976311538461502</v>
      </c>
      <c r="V405" s="415">
        <v>100</v>
      </c>
      <c r="W405" s="61">
        <v>60</v>
      </c>
      <c r="X405" s="440" t="s">
        <v>2152</v>
      </c>
      <c r="Y405" s="71">
        <v>6</v>
      </c>
      <c r="Z405" s="71">
        <v>1</v>
      </c>
      <c r="AA405" s="71">
        <v>5</v>
      </c>
      <c r="AB405" s="71">
        <v>26</v>
      </c>
      <c r="AC405" s="71" t="s">
        <v>3468</v>
      </c>
      <c r="AD405" s="71">
        <v>0</v>
      </c>
      <c r="AE405" s="71">
        <v>5</v>
      </c>
      <c r="AF405" s="78">
        <v>100</v>
      </c>
      <c r="AG405" s="14" t="s">
        <v>2154</v>
      </c>
      <c r="AH405" s="14" t="s">
        <v>3465</v>
      </c>
      <c r="AI405" s="71">
        <v>100</v>
      </c>
      <c r="AJ405" s="71"/>
      <c r="AK405" s="71"/>
      <c r="AL405" s="71"/>
      <c r="AM405" s="71"/>
      <c r="AN405" s="71"/>
      <c r="AO405" s="71"/>
      <c r="AP405" s="71"/>
      <c r="AQ405" s="71"/>
      <c r="AR405" s="71"/>
      <c r="AS405" s="71"/>
      <c r="AT405" s="71"/>
      <c r="AU405" s="71"/>
      <c r="AV405" s="71"/>
      <c r="AW405" s="71"/>
      <c r="AX405" s="71"/>
      <c r="AY405" s="14"/>
      <c r="AZ405" s="14"/>
      <c r="BA405" s="24"/>
      <c r="BB405" s="32"/>
      <c r="BC405" s="32"/>
      <c r="BD405" s="32"/>
      <c r="BE405" s="32"/>
      <c r="BF405" s="32"/>
      <c r="BG405" s="32"/>
      <c r="BH405" s="32"/>
      <c r="BI405" s="32"/>
      <c r="BJ405" s="32"/>
      <c r="BK405" s="32"/>
      <c r="BL405" s="32"/>
      <c r="BM405" s="32"/>
    </row>
    <row r="406" spans="1:65" ht="120" customHeight="1" x14ac:dyDescent="0.25">
      <c r="A406" s="13">
        <v>106</v>
      </c>
      <c r="B406" s="14" t="s">
        <v>2143</v>
      </c>
      <c r="C406" s="14"/>
      <c r="D406" s="14" t="s">
        <v>699</v>
      </c>
      <c r="E406" s="14" t="s">
        <v>2400</v>
      </c>
      <c r="F406" s="14">
        <v>4355</v>
      </c>
      <c r="G406" s="14" t="s">
        <v>3473</v>
      </c>
      <c r="H406" s="14">
        <v>2021</v>
      </c>
      <c r="I406" s="14" t="s">
        <v>3474</v>
      </c>
      <c r="J406" s="15">
        <v>193984.55</v>
      </c>
      <c r="K406" s="14" t="s">
        <v>3475</v>
      </c>
      <c r="L406" s="14" t="s">
        <v>3476</v>
      </c>
      <c r="M406" s="14" t="s">
        <v>3477</v>
      </c>
      <c r="N406" s="14" t="s">
        <v>3478</v>
      </c>
      <c r="O406" s="14" t="s">
        <v>3479</v>
      </c>
      <c r="P406" s="14" t="s">
        <v>3480</v>
      </c>
      <c r="Q406" s="16" t="e">
        <f>#REF!</f>
        <v>#REF!</v>
      </c>
      <c r="R406" s="16">
        <v>18.652360576923076</v>
      </c>
      <c r="S406" s="72">
        <v>9.27</v>
      </c>
      <c r="T406" s="72">
        <v>14.11</v>
      </c>
      <c r="U406" s="16">
        <f t="shared" si="33"/>
        <v>42.032360576923075</v>
      </c>
      <c r="V406" s="415">
        <v>100</v>
      </c>
      <c r="W406" s="61">
        <v>60</v>
      </c>
      <c r="X406" s="440" t="s">
        <v>2152</v>
      </c>
      <c r="Y406" s="71">
        <v>6</v>
      </c>
      <c r="Z406" s="71">
        <v>3</v>
      </c>
      <c r="AA406" s="71">
        <v>0</v>
      </c>
      <c r="AB406" s="71">
        <v>44</v>
      </c>
      <c r="AC406" s="71" t="s">
        <v>3475</v>
      </c>
      <c r="AD406" s="71">
        <v>28.22</v>
      </c>
      <c r="AE406" s="71">
        <v>5</v>
      </c>
      <c r="AF406" s="78">
        <v>100</v>
      </c>
      <c r="AG406" s="14" t="s">
        <v>699</v>
      </c>
      <c r="AH406" s="14" t="s">
        <v>2400</v>
      </c>
      <c r="AI406" s="71">
        <v>40</v>
      </c>
      <c r="AJ406" s="71" t="s">
        <v>3481</v>
      </c>
      <c r="AK406" s="71" t="s">
        <v>3482</v>
      </c>
      <c r="AL406" s="71">
        <v>20</v>
      </c>
      <c r="AM406" s="71" t="s">
        <v>3483</v>
      </c>
      <c r="AN406" s="71" t="s">
        <v>3484</v>
      </c>
      <c r="AO406" s="71">
        <v>20</v>
      </c>
      <c r="AP406" s="71" t="s">
        <v>2675</v>
      </c>
      <c r="AQ406" s="71" t="s">
        <v>3485</v>
      </c>
      <c r="AR406" s="71">
        <v>20</v>
      </c>
      <c r="AS406" s="71"/>
      <c r="AT406" s="71"/>
      <c r="AU406" s="71"/>
      <c r="AV406" s="71"/>
      <c r="AW406" s="71"/>
      <c r="AX406" s="71"/>
      <c r="AY406" s="14"/>
      <c r="AZ406" s="14"/>
      <c r="BA406" s="24"/>
      <c r="BB406" s="32"/>
      <c r="BC406" s="32"/>
      <c r="BD406" s="32"/>
      <c r="BE406" s="32"/>
      <c r="BF406" s="32"/>
      <c r="BG406" s="32"/>
      <c r="BH406" s="32"/>
      <c r="BI406" s="32"/>
      <c r="BJ406" s="32"/>
      <c r="BK406" s="32"/>
      <c r="BL406" s="32"/>
      <c r="BM406" s="32"/>
    </row>
    <row r="407" spans="1:65" ht="120" customHeight="1" x14ac:dyDescent="0.25">
      <c r="A407" s="13">
        <v>106</v>
      </c>
      <c r="B407" s="14" t="s">
        <v>2143</v>
      </c>
      <c r="C407" s="14"/>
      <c r="D407" s="14" t="s">
        <v>3128</v>
      </c>
      <c r="E407" s="14" t="s">
        <v>2165</v>
      </c>
      <c r="F407" s="14">
        <v>12314</v>
      </c>
      <c r="G407" s="14" t="s">
        <v>3486</v>
      </c>
      <c r="H407" s="14">
        <v>2021</v>
      </c>
      <c r="I407" s="14"/>
      <c r="J407" s="15">
        <v>258675.69</v>
      </c>
      <c r="K407" s="14" t="s">
        <v>3487</v>
      </c>
      <c r="L407" s="14" t="s">
        <v>3488</v>
      </c>
      <c r="M407" s="14" t="s">
        <v>3489</v>
      </c>
      <c r="N407" s="14" t="s">
        <v>3490</v>
      </c>
      <c r="O407" s="14" t="s">
        <v>3491</v>
      </c>
      <c r="P407" s="14">
        <v>71347</v>
      </c>
      <c r="Q407" s="16" t="e">
        <f>#REF!</f>
        <v>#REF!</v>
      </c>
      <c r="R407" s="16">
        <f t="shared" si="34"/>
        <v>24.872662500000004</v>
      </c>
      <c r="S407" s="72">
        <v>12</v>
      </c>
      <c r="T407" s="72">
        <v>24.76</v>
      </c>
      <c r="U407" s="16">
        <f t="shared" si="33"/>
        <v>61.632662500000009</v>
      </c>
      <c r="V407" s="415">
        <v>100</v>
      </c>
      <c r="W407" s="61">
        <v>60</v>
      </c>
      <c r="X407" s="440" t="s">
        <v>2152</v>
      </c>
      <c r="Y407" s="71">
        <v>3</v>
      </c>
      <c r="Z407" s="71">
        <v>1</v>
      </c>
      <c r="AA407" s="71">
        <v>6</v>
      </c>
      <c r="AB407" s="71">
        <v>50</v>
      </c>
      <c r="AC407" s="71" t="s">
        <v>3487</v>
      </c>
      <c r="AD407" s="71">
        <v>0</v>
      </c>
      <c r="AE407" s="71">
        <v>5</v>
      </c>
      <c r="AF407" s="78">
        <v>100</v>
      </c>
      <c r="AG407" s="14" t="s">
        <v>3128</v>
      </c>
      <c r="AH407" s="14" t="s">
        <v>2165</v>
      </c>
      <c r="AI407" s="71">
        <v>40</v>
      </c>
      <c r="AJ407" s="71" t="s">
        <v>2172</v>
      </c>
      <c r="AK407" s="71" t="s">
        <v>2165</v>
      </c>
      <c r="AL407" s="71">
        <v>40</v>
      </c>
      <c r="AM407" s="71" t="s">
        <v>3173</v>
      </c>
      <c r="AN407" s="71" t="s">
        <v>3174</v>
      </c>
      <c r="AO407" s="71">
        <v>20</v>
      </c>
      <c r="AP407" s="71"/>
      <c r="AQ407" s="71"/>
      <c r="AR407" s="71"/>
      <c r="AS407" s="71"/>
      <c r="AT407" s="71"/>
      <c r="AU407" s="71"/>
      <c r="AV407" s="71"/>
      <c r="AW407" s="71"/>
      <c r="AX407" s="71"/>
      <c r="AY407" s="14"/>
      <c r="AZ407" s="14"/>
      <c r="BA407" s="24"/>
      <c r="BB407" s="32"/>
      <c r="BC407" s="32"/>
      <c r="BD407" s="32"/>
      <c r="BE407" s="32"/>
      <c r="BF407" s="32"/>
      <c r="BG407" s="32"/>
      <c r="BH407" s="32"/>
      <c r="BI407" s="32"/>
      <c r="BJ407" s="32"/>
      <c r="BK407" s="32"/>
      <c r="BL407" s="32"/>
      <c r="BM407" s="32"/>
    </row>
    <row r="408" spans="1:65" ht="120" customHeight="1" x14ac:dyDescent="0.25">
      <c r="A408" s="13">
        <v>106</v>
      </c>
      <c r="B408" s="14" t="s">
        <v>2143</v>
      </c>
      <c r="C408" s="14"/>
      <c r="D408" s="14" t="s">
        <v>699</v>
      </c>
      <c r="E408" s="14" t="s">
        <v>2400</v>
      </c>
      <c r="F408" s="14">
        <v>4355</v>
      </c>
      <c r="G408" s="14" t="s">
        <v>3492</v>
      </c>
      <c r="H408" s="14">
        <v>2021</v>
      </c>
      <c r="I408" s="14" t="s">
        <v>3493</v>
      </c>
      <c r="J408" s="15">
        <v>179705.99</v>
      </c>
      <c r="K408" s="14" t="s">
        <v>3494</v>
      </c>
      <c r="L408" s="14" t="s">
        <v>3476</v>
      </c>
      <c r="M408" s="14" t="s">
        <v>3477</v>
      </c>
      <c r="N408" s="14" t="s">
        <v>3495</v>
      </c>
      <c r="O408" s="14" t="s">
        <v>3496</v>
      </c>
      <c r="P408" s="14">
        <v>69928</v>
      </c>
      <c r="Q408" s="16" t="e">
        <f>#REF!</f>
        <v>#REF!</v>
      </c>
      <c r="R408" s="16">
        <v>17.279422115384612</v>
      </c>
      <c r="S408" s="16">
        <v>2.84</v>
      </c>
      <c r="T408" s="16">
        <v>16.93</v>
      </c>
      <c r="U408" s="16">
        <f t="shared" si="33"/>
        <v>37.049422115384615</v>
      </c>
      <c r="V408" s="415">
        <v>100</v>
      </c>
      <c r="W408" s="61">
        <v>60</v>
      </c>
      <c r="X408" s="440" t="s">
        <v>2152</v>
      </c>
      <c r="Y408" s="14">
        <v>3</v>
      </c>
      <c r="Z408" s="14">
        <v>9</v>
      </c>
      <c r="AA408" s="14">
        <v>1</v>
      </c>
      <c r="AB408" s="14">
        <v>4</v>
      </c>
      <c r="AC408" s="14" t="s">
        <v>3494</v>
      </c>
      <c r="AD408" s="14">
        <v>28.22</v>
      </c>
      <c r="AE408" s="14">
        <v>5</v>
      </c>
      <c r="AF408" s="13">
        <v>100</v>
      </c>
      <c r="AG408" s="14" t="s">
        <v>699</v>
      </c>
      <c r="AH408" s="14" t="s">
        <v>2400</v>
      </c>
      <c r="AI408" s="14">
        <v>30</v>
      </c>
      <c r="AJ408" s="14" t="s">
        <v>3483</v>
      </c>
      <c r="AK408" s="14" t="s">
        <v>3484</v>
      </c>
      <c r="AL408" s="14">
        <v>20</v>
      </c>
      <c r="AM408" s="14" t="s">
        <v>3481</v>
      </c>
      <c r="AN408" s="14" t="s">
        <v>3482</v>
      </c>
      <c r="AO408" s="14">
        <v>20</v>
      </c>
      <c r="AP408" s="14" t="s">
        <v>3497</v>
      </c>
      <c r="AQ408" s="14" t="s">
        <v>3482</v>
      </c>
      <c r="AR408" s="14">
        <v>20</v>
      </c>
      <c r="AS408" s="14" t="s">
        <v>3498</v>
      </c>
      <c r="AT408" s="14" t="s">
        <v>3499</v>
      </c>
      <c r="AU408" s="14">
        <v>10</v>
      </c>
      <c r="AV408" s="14"/>
      <c r="AW408" s="14"/>
      <c r="AX408" s="14"/>
      <c r="AY408" s="14"/>
      <c r="AZ408" s="14"/>
      <c r="BA408" s="24"/>
      <c r="BB408" s="32"/>
      <c r="BC408" s="32"/>
      <c r="BD408" s="32"/>
      <c r="BE408" s="32"/>
      <c r="BF408" s="32"/>
      <c r="BG408" s="32"/>
      <c r="BH408" s="32"/>
      <c r="BI408" s="32"/>
      <c r="BJ408" s="32"/>
      <c r="BK408" s="32"/>
      <c r="BL408" s="32"/>
      <c r="BM408" s="32"/>
    </row>
    <row r="409" spans="1:65" ht="120" customHeight="1" x14ac:dyDescent="0.25">
      <c r="A409" s="13">
        <v>106</v>
      </c>
      <c r="B409" s="14" t="s">
        <v>2143</v>
      </c>
      <c r="C409" s="14"/>
      <c r="D409" s="71" t="s">
        <v>2172</v>
      </c>
      <c r="E409" s="14" t="s">
        <v>3500</v>
      </c>
      <c r="F409" s="71">
        <v>37462</v>
      </c>
      <c r="G409" s="14" t="s">
        <v>3501</v>
      </c>
      <c r="H409" s="14">
        <v>2021</v>
      </c>
      <c r="I409" s="71"/>
      <c r="J409" s="15">
        <v>282827.19</v>
      </c>
      <c r="K409" s="14" t="s">
        <v>3502</v>
      </c>
      <c r="L409" s="71" t="s">
        <v>3503</v>
      </c>
      <c r="M409" s="71" t="s">
        <v>3504</v>
      </c>
      <c r="N409" s="71" t="s">
        <v>3505</v>
      </c>
      <c r="O409" s="71" t="s">
        <v>3506</v>
      </c>
      <c r="P409" s="14">
        <v>71062</v>
      </c>
      <c r="Q409" s="16" t="e">
        <f>#REF!</f>
        <v>#REF!</v>
      </c>
      <c r="R409" s="16">
        <f t="shared" si="34"/>
        <v>27.194922115384617</v>
      </c>
      <c r="S409" s="72">
        <v>12</v>
      </c>
      <c r="T409" s="72">
        <v>24.76</v>
      </c>
      <c r="U409" s="16">
        <f t="shared" si="33"/>
        <v>63.954922115384619</v>
      </c>
      <c r="V409" s="415">
        <v>100</v>
      </c>
      <c r="W409" s="61">
        <v>60</v>
      </c>
      <c r="X409" s="440" t="s">
        <v>2152</v>
      </c>
      <c r="Y409" s="71">
        <v>3</v>
      </c>
      <c r="Z409" s="71">
        <v>1</v>
      </c>
      <c r="AA409" s="71">
        <v>6</v>
      </c>
      <c r="AB409" s="71">
        <v>4</v>
      </c>
      <c r="AC409" s="71" t="s">
        <v>3502</v>
      </c>
      <c r="AD409" s="71">
        <v>0</v>
      </c>
      <c r="AE409" s="71">
        <v>5</v>
      </c>
      <c r="AF409" s="78">
        <v>100</v>
      </c>
      <c r="AG409" s="71" t="s">
        <v>2172</v>
      </c>
      <c r="AH409" s="71" t="s">
        <v>3500</v>
      </c>
      <c r="AI409" s="71">
        <v>40</v>
      </c>
      <c r="AJ409" s="71" t="s">
        <v>3128</v>
      </c>
      <c r="AK409" s="71" t="s">
        <v>3507</v>
      </c>
      <c r="AL409" s="71">
        <v>40</v>
      </c>
      <c r="AM409" s="71" t="s">
        <v>2252</v>
      </c>
      <c r="AN409" s="71" t="s">
        <v>3508</v>
      </c>
      <c r="AO409" s="71">
        <v>20</v>
      </c>
      <c r="AP409" s="71"/>
      <c r="AQ409" s="71"/>
      <c r="AR409" s="71"/>
      <c r="AS409" s="71"/>
      <c r="AT409" s="71"/>
      <c r="AU409" s="71"/>
      <c r="AV409" s="71"/>
      <c r="AW409" s="71"/>
      <c r="AX409" s="71"/>
      <c r="AY409" s="14"/>
      <c r="AZ409" s="14"/>
      <c r="BA409" s="24"/>
      <c r="BB409" s="32"/>
      <c r="BC409" s="32"/>
      <c r="BD409" s="32"/>
      <c r="BE409" s="32"/>
      <c r="BF409" s="32"/>
      <c r="BG409" s="32"/>
      <c r="BH409" s="32"/>
      <c r="BI409" s="32"/>
      <c r="BJ409" s="32"/>
      <c r="BK409" s="32"/>
      <c r="BL409" s="32"/>
      <c r="BM409" s="32"/>
    </row>
    <row r="410" spans="1:65" ht="120" customHeight="1" x14ac:dyDescent="0.25">
      <c r="A410" s="13">
        <v>106</v>
      </c>
      <c r="B410" s="14" t="s">
        <v>2143</v>
      </c>
      <c r="C410" s="14"/>
      <c r="D410" s="71" t="s">
        <v>2164</v>
      </c>
      <c r="E410" s="14" t="s">
        <v>3509</v>
      </c>
      <c r="F410" s="71">
        <v>33404</v>
      </c>
      <c r="G410" s="14" t="s">
        <v>3510</v>
      </c>
      <c r="H410" s="14">
        <v>2021</v>
      </c>
      <c r="I410" s="71" t="s">
        <v>3511</v>
      </c>
      <c r="J410" s="15">
        <v>113043.28</v>
      </c>
      <c r="K410" s="14" t="s">
        <v>3512</v>
      </c>
      <c r="L410" s="71" t="s">
        <v>3513</v>
      </c>
      <c r="M410" s="71" t="s">
        <v>3514</v>
      </c>
      <c r="N410" s="71" t="s">
        <v>3515</v>
      </c>
      <c r="O410" s="71" t="s">
        <v>3516</v>
      </c>
      <c r="P410" s="14">
        <v>71728</v>
      </c>
      <c r="Q410" s="16" t="e">
        <f>#REF!</f>
        <v>#REF!</v>
      </c>
      <c r="R410" s="16">
        <f t="shared" si="34"/>
        <v>10.869546153846155</v>
      </c>
      <c r="S410" s="72">
        <v>15</v>
      </c>
      <c r="T410" s="72">
        <v>10</v>
      </c>
      <c r="U410" s="16">
        <f t="shared" si="33"/>
        <v>35.869546153846159</v>
      </c>
      <c r="V410" s="415">
        <v>100</v>
      </c>
      <c r="W410" s="61">
        <v>60</v>
      </c>
      <c r="X410" s="440" t="s">
        <v>2152</v>
      </c>
      <c r="Y410" s="71">
        <v>1</v>
      </c>
      <c r="Z410" s="71">
        <v>3</v>
      </c>
      <c r="AA410" s="71">
        <v>0</v>
      </c>
      <c r="AB410" s="71">
        <v>5</v>
      </c>
      <c r="AC410" s="71" t="s">
        <v>3512</v>
      </c>
      <c r="AD410" s="71">
        <v>0</v>
      </c>
      <c r="AE410" s="71">
        <v>5</v>
      </c>
      <c r="AF410" s="78">
        <v>100</v>
      </c>
      <c r="AG410" s="71" t="s">
        <v>2164</v>
      </c>
      <c r="AH410" s="71" t="s">
        <v>3509</v>
      </c>
      <c r="AI410" s="71">
        <v>100</v>
      </c>
      <c r="AJ410" s="71"/>
      <c r="AK410" s="71"/>
      <c r="AL410" s="71"/>
      <c r="AM410" s="71"/>
      <c r="AN410" s="71"/>
      <c r="AO410" s="71"/>
      <c r="AP410" s="71"/>
      <c r="AQ410" s="71"/>
      <c r="AR410" s="71"/>
      <c r="AS410" s="71"/>
      <c r="AT410" s="71"/>
      <c r="AU410" s="71"/>
      <c r="AV410" s="71"/>
      <c r="AW410" s="71"/>
      <c r="AX410" s="71"/>
      <c r="AY410" s="14"/>
      <c r="AZ410" s="14"/>
      <c r="BA410" s="24"/>
      <c r="BB410" s="32"/>
      <c r="BC410" s="32"/>
      <c r="BD410" s="32"/>
      <c r="BE410" s="32"/>
      <c r="BF410" s="32"/>
      <c r="BG410" s="32"/>
      <c r="BH410" s="32"/>
      <c r="BI410" s="32"/>
      <c r="BJ410" s="32"/>
      <c r="BK410" s="32"/>
      <c r="BL410" s="32"/>
      <c r="BM410" s="32"/>
    </row>
    <row r="411" spans="1:65" ht="120" customHeight="1" x14ac:dyDescent="0.25">
      <c r="A411" s="13">
        <v>106</v>
      </c>
      <c r="B411" s="14" t="s">
        <v>2143</v>
      </c>
      <c r="C411" s="14"/>
      <c r="D411" s="71" t="s">
        <v>2223</v>
      </c>
      <c r="E411" s="14" t="s">
        <v>2224</v>
      </c>
      <c r="F411" s="71">
        <v>5027</v>
      </c>
      <c r="G411" s="14" t="s">
        <v>3517</v>
      </c>
      <c r="H411" s="14">
        <v>2021</v>
      </c>
      <c r="I411" s="71" t="s">
        <v>3518</v>
      </c>
      <c r="J411" s="15">
        <v>677613.87</v>
      </c>
      <c r="K411" s="14" t="s">
        <v>3519</v>
      </c>
      <c r="L411" s="71" t="s">
        <v>3520</v>
      </c>
      <c r="M411" s="71" t="s">
        <v>3521</v>
      </c>
      <c r="N411" s="71" t="s">
        <v>3522</v>
      </c>
      <c r="O411" s="71" t="s">
        <v>3523</v>
      </c>
      <c r="P411" s="14">
        <v>71326</v>
      </c>
      <c r="Q411" s="16" t="e">
        <f>#REF!</f>
        <v>#REF!</v>
      </c>
      <c r="R411" s="16">
        <f t="shared" si="34"/>
        <v>65.155179807692306</v>
      </c>
      <c r="S411" s="72">
        <v>80</v>
      </c>
      <c r="T411" s="72">
        <v>60</v>
      </c>
      <c r="U411" s="16">
        <f t="shared" si="33"/>
        <v>205.15517980769232</v>
      </c>
      <c r="V411" s="415">
        <v>100</v>
      </c>
      <c r="W411" s="61">
        <v>60</v>
      </c>
      <c r="X411" s="440" t="s">
        <v>2152</v>
      </c>
      <c r="Y411" s="71">
        <v>3</v>
      </c>
      <c r="Z411" s="71">
        <v>2</v>
      </c>
      <c r="AA411" s="71">
        <v>3</v>
      </c>
      <c r="AB411" s="71">
        <v>4</v>
      </c>
      <c r="AC411" s="71" t="s">
        <v>3519</v>
      </c>
      <c r="AD411" s="71">
        <v>0</v>
      </c>
      <c r="AE411" s="71">
        <v>5</v>
      </c>
      <c r="AF411" s="78">
        <v>100</v>
      </c>
      <c r="AG411" s="71" t="s">
        <v>2223</v>
      </c>
      <c r="AH411" s="71" t="s">
        <v>2224</v>
      </c>
      <c r="AI411" s="71">
        <v>100</v>
      </c>
      <c r="AJ411" s="71"/>
      <c r="AK411" s="71"/>
      <c r="AL411" s="71"/>
      <c r="AM411" s="71"/>
      <c r="AN411" s="71"/>
      <c r="AO411" s="71"/>
      <c r="AP411" s="71"/>
      <c r="AQ411" s="71"/>
      <c r="AR411" s="71"/>
      <c r="AS411" s="71"/>
      <c r="AT411" s="71"/>
      <c r="AU411" s="71"/>
      <c r="AV411" s="71"/>
      <c r="AW411" s="71"/>
      <c r="AX411" s="71"/>
      <c r="AY411" s="14"/>
      <c r="AZ411" s="14"/>
      <c r="BA411" s="24"/>
      <c r="BB411" s="32"/>
      <c r="BC411" s="32"/>
      <c r="BD411" s="32"/>
      <c r="BE411" s="32"/>
      <c r="BF411" s="32"/>
      <c r="BG411" s="32"/>
      <c r="BH411" s="32"/>
      <c r="BI411" s="32"/>
      <c r="BJ411" s="32"/>
      <c r="BK411" s="32"/>
      <c r="BL411" s="32"/>
      <c r="BM411" s="32"/>
    </row>
    <row r="412" spans="1:65" ht="120" customHeight="1" x14ac:dyDescent="0.25">
      <c r="A412" s="13">
        <v>106</v>
      </c>
      <c r="B412" s="14" t="s">
        <v>2143</v>
      </c>
      <c r="C412" s="14"/>
      <c r="D412" s="71" t="s">
        <v>3128</v>
      </c>
      <c r="E412" s="14" t="s">
        <v>2874</v>
      </c>
      <c r="F412" s="71">
        <v>35463</v>
      </c>
      <c r="G412" s="14" t="s">
        <v>3524</v>
      </c>
      <c r="H412" s="14">
        <v>2021</v>
      </c>
      <c r="I412" s="71" t="s">
        <v>3525</v>
      </c>
      <c r="J412" s="15">
        <v>293646.45</v>
      </c>
      <c r="K412" s="14" t="s">
        <v>3526</v>
      </c>
      <c r="L412" s="71" t="s">
        <v>3527</v>
      </c>
      <c r="M412" s="71" t="s">
        <v>3528</v>
      </c>
      <c r="N412" s="14" t="s">
        <v>3529</v>
      </c>
      <c r="O412" s="71" t="s">
        <v>3530</v>
      </c>
      <c r="P412" s="14">
        <v>69024</v>
      </c>
      <c r="Q412" s="16" t="e">
        <f>#REF!</f>
        <v>#REF!</v>
      </c>
      <c r="R412" s="16">
        <f t="shared" si="34"/>
        <v>28.235235576923081</v>
      </c>
      <c r="S412" s="72">
        <v>17.88</v>
      </c>
      <c r="T412" s="72">
        <v>12.38</v>
      </c>
      <c r="U412" s="16">
        <f t="shared" si="33"/>
        <v>58.495235576923086</v>
      </c>
      <c r="V412" s="415">
        <v>100</v>
      </c>
      <c r="W412" s="61">
        <v>60</v>
      </c>
      <c r="X412" s="440" t="s">
        <v>2152</v>
      </c>
      <c r="Y412" s="71">
        <v>3</v>
      </c>
      <c r="Z412" s="71">
        <v>12</v>
      </c>
      <c r="AA412" s="71">
        <v>1</v>
      </c>
      <c r="AB412" s="71">
        <v>47</v>
      </c>
      <c r="AC412" s="14" t="s">
        <v>3526</v>
      </c>
      <c r="AD412" s="14">
        <v>0</v>
      </c>
      <c r="AE412" s="71">
        <v>5</v>
      </c>
      <c r="AF412" s="78">
        <v>100</v>
      </c>
      <c r="AG412" s="71" t="s">
        <v>3128</v>
      </c>
      <c r="AH412" s="71" t="s">
        <v>2874</v>
      </c>
      <c r="AI412" s="71">
        <v>50</v>
      </c>
      <c r="AJ412" s="71" t="s">
        <v>3531</v>
      </c>
      <c r="AK412" s="71" t="s">
        <v>3532</v>
      </c>
      <c r="AL412" s="71">
        <v>30</v>
      </c>
      <c r="AM412" s="71" t="s">
        <v>3165</v>
      </c>
      <c r="AN412" s="71" t="s">
        <v>2955</v>
      </c>
      <c r="AO412" s="71">
        <v>20</v>
      </c>
      <c r="AP412" s="71"/>
      <c r="AQ412" s="71"/>
      <c r="AR412" s="71"/>
      <c r="AS412" s="71"/>
      <c r="AT412" s="71"/>
      <c r="AU412" s="71"/>
      <c r="AV412" s="71"/>
      <c r="AW412" s="71"/>
      <c r="AX412" s="71"/>
      <c r="AY412" s="14"/>
      <c r="AZ412" s="14"/>
      <c r="BA412" s="24"/>
      <c r="BB412" s="32"/>
      <c r="BC412" s="32"/>
      <c r="BD412" s="32"/>
      <c r="BE412" s="32"/>
      <c r="BF412" s="32"/>
      <c r="BG412" s="32"/>
      <c r="BH412" s="32"/>
      <c r="BI412" s="32"/>
      <c r="BJ412" s="32"/>
      <c r="BK412" s="32"/>
      <c r="BL412" s="32"/>
      <c r="BM412" s="32"/>
    </row>
    <row r="413" spans="1:65" ht="120" customHeight="1" x14ac:dyDescent="0.25">
      <c r="A413" s="13">
        <v>106</v>
      </c>
      <c r="B413" s="14" t="s">
        <v>2143</v>
      </c>
      <c r="C413" s="14"/>
      <c r="D413" s="71" t="s">
        <v>216</v>
      </c>
      <c r="E413" s="14" t="s">
        <v>2388</v>
      </c>
      <c r="F413" s="71">
        <v>412</v>
      </c>
      <c r="G413" s="14" t="s">
        <v>3533</v>
      </c>
      <c r="H413" s="14">
        <v>2022</v>
      </c>
      <c r="I413" s="71" t="s">
        <v>3534</v>
      </c>
      <c r="J413" s="15" t="s">
        <v>3535</v>
      </c>
      <c r="K413" s="14" t="s">
        <v>3536</v>
      </c>
      <c r="L413" s="71" t="s">
        <v>3537</v>
      </c>
      <c r="M413" s="71" t="s">
        <v>3538</v>
      </c>
      <c r="N413" s="71" t="s">
        <v>3539</v>
      </c>
      <c r="O413" s="71" t="s">
        <v>3540</v>
      </c>
      <c r="P413" s="14" t="s">
        <v>3541</v>
      </c>
      <c r="Q413" s="16" t="e">
        <f>#REF!</f>
        <v>#REF!</v>
      </c>
      <c r="R413" s="16">
        <f>J413*0.2/2080</f>
        <v>24.109353846153848</v>
      </c>
      <c r="S413" s="72">
        <v>12.08</v>
      </c>
      <c r="T413" s="72">
        <v>52.74</v>
      </c>
      <c r="U413" s="16">
        <f t="shared" si="33"/>
        <v>88.929353846153845</v>
      </c>
      <c r="V413" s="415">
        <v>100</v>
      </c>
      <c r="W413" s="61">
        <v>40</v>
      </c>
      <c r="X413" s="440" t="s">
        <v>2152</v>
      </c>
      <c r="Y413" s="71">
        <v>4</v>
      </c>
      <c r="Z413" s="71">
        <v>6</v>
      </c>
      <c r="AA413" s="71">
        <v>3</v>
      </c>
      <c r="AB413" s="71">
        <v>35</v>
      </c>
      <c r="AC413" s="71" t="s">
        <v>3536</v>
      </c>
      <c r="AD413" s="14">
        <v>0</v>
      </c>
      <c r="AE413" s="71">
        <v>5</v>
      </c>
      <c r="AF413" s="78">
        <v>100</v>
      </c>
      <c r="AG413" s="71" t="s">
        <v>216</v>
      </c>
      <c r="AH413" s="71" t="s">
        <v>2388</v>
      </c>
      <c r="AI413" s="71">
        <v>100</v>
      </c>
      <c r="AJ413" s="71"/>
      <c r="AK413" s="71"/>
      <c r="AL413" s="71"/>
      <c r="AM413" s="71"/>
      <c r="AN413" s="71"/>
      <c r="AO413" s="71"/>
      <c r="AP413" s="71"/>
      <c r="AQ413" s="71"/>
      <c r="AR413" s="71"/>
      <c r="AS413" s="71"/>
      <c r="AT413" s="71"/>
      <c r="AU413" s="71"/>
      <c r="AV413" s="71"/>
      <c r="AW413" s="71"/>
      <c r="AX413" s="71"/>
      <c r="AY413" s="14"/>
      <c r="AZ413" s="14"/>
      <c r="BA413" s="24"/>
      <c r="BB413" s="32"/>
      <c r="BC413" s="32"/>
      <c r="BD413" s="32"/>
      <c r="BE413" s="32"/>
      <c r="BF413" s="32"/>
      <c r="BG413" s="32"/>
      <c r="BH413" s="32"/>
      <c r="BI413" s="32"/>
      <c r="BJ413" s="32"/>
      <c r="BK413" s="32"/>
      <c r="BL413" s="32"/>
      <c r="BM413" s="32"/>
    </row>
    <row r="414" spans="1:65" ht="120" customHeight="1" x14ac:dyDescent="0.25">
      <c r="A414" s="13">
        <v>106</v>
      </c>
      <c r="B414" s="14" t="s">
        <v>2143</v>
      </c>
      <c r="C414" s="14"/>
      <c r="D414" s="71" t="s">
        <v>3073</v>
      </c>
      <c r="E414" s="14" t="s">
        <v>3074</v>
      </c>
      <c r="F414" s="71">
        <v>23567</v>
      </c>
      <c r="G414" s="14" t="s">
        <v>3542</v>
      </c>
      <c r="H414" s="14">
        <v>2022</v>
      </c>
      <c r="I414" s="71" t="s">
        <v>3543</v>
      </c>
      <c r="J414" s="15">
        <v>163604.87</v>
      </c>
      <c r="K414" s="14" t="s">
        <v>3544</v>
      </c>
      <c r="L414" s="14" t="s">
        <v>3545</v>
      </c>
      <c r="M414" s="14" t="s">
        <v>3546</v>
      </c>
      <c r="N414" s="14" t="s">
        <v>3547</v>
      </c>
      <c r="O414" s="14" t="s">
        <v>3305</v>
      </c>
      <c r="P414" s="14" t="s">
        <v>3548</v>
      </c>
      <c r="Q414" s="16" t="e">
        <f>#REF!</f>
        <v>#REF!</v>
      </c>
      <c r="R414" s="16">
        <f t="shared" ref="R414:R423" si="35">J414*0.25/2080</f>
        <v>19.664046875</v>
      </c>
      <c r="S414" s="72">
        <v>4</v>
      </c>
      <c r="T414" s="72">
        <v>3</v>
      </c>
      <c r="U414" s="16">
        <f t="shared" si="33"/>
        <v>26.664046875</v>
      </c>
      <c r="V414" s="415">
        <v>100</v>
      </c>
      <c r="W414" s="61">
        <v>50</v>
      </c>
      <c r="X414" s="440" t="s">
        <v>2152</v>
      </c>
      <c r="Y414" s="71">
        <v>6</v>
      </c>
      <c r="Z414" s="71">
        <v>1</v>
      </c>
      <c r="AA414" s="78">
        <v>4</v>
      </c>
      <c r="AB414" s="71">
        <v>26</v>
      </c>
      <c r="AC414" s="71" t="s">
        <v>3544</v>
      </c>
      <c r="AD414" s="71">
        <v>0</v>
      </c>
      <c r="AE414" s="71">
        <v>4</v>
      </c>
      <c r="AF414" s="13">
        <v>100</v>
      </c>
      <c r="AG414" s="71" t="s">
        <v>3073</v>
      </c>
      <c r="AH414" s="71" t="s">
        <v>3074</v>
      </c>
      <c r="AI414" s="71">
        <v>30</v>
      </c>
      <c r="AJ414" s="71" t="s">
        <v>2452</v>
      </c>
      <c r="AK414" s="71" t="s">
        <v>3083</v>
      </c>
      <c r="AL414" s="71">
        <v>30</v>
      </c>
      <c r="AM414" s="71" t="s">
        <v>3084</v>
      </c>
      <c r="AN414" s="71" t="s">
        <v>3085</v>
      </c>
      <c r="AO414" s="71">
        <v>30</v>
      </c>
      <c r="AP414" s="71" t="s">
        <v>3307</v>
      </c>
      <c r="AQ414" s="71" t="s">
        <v>3074</v>
      </c>
      <c r="AR414" s="71">
        <v>10</v>
      </c>
      <c r="AS414" s="71"/>
      <c r="AT414" s="71"/>
      <c r="AU414" s="71"/>
      <c r="AV414" s="71"/>
      <c r="AW414" s="71"/>
      <c r="AX414" s="14"/>
      <c r="AY414" s="14"/>
      <c r="AZ414" s="14"/>
      <c r="BA414" s="24"/>
      <c r="BB414" s="32"/>
      <c r="BC414" s="32"/>
      <c r="BD414" s="32"/>
      <c r="BE414" s="32"/>
      <c r="BF414" s="32"/>
      <c r="BG414" s="32"/>
      <c r="BH414" s="32"/>
      <c r="BI414" s="32"/>
      <c r="BJ414" s="32"/>
      <c r="BK414" s="32"/>
      <c r="BL414" s="32"/>
      <c r="BM414" s="32"/>
    </row>
    <row r="415" spans="1:65" ht="120" customHeight="1" x14ac:dyDescent="0.25">
      <c r="A415" s="13">
        <v>106</v>
      </c>
      <c r="B415" s="14" t="s">
        <v>2143</v>
      </c>
      <c r="C415" s="14"/>
      <c r="D415" s="14" t="s">
        <v>3173</v>
      </c>
      <c r="E415" s="14" t="s">
        <v>3174</v>
      </c>
      <c r="F415" s="14">
        <v>25624</v>
      </c>
      <c r="G415" s="14" t="s">
        <v>3549</v>
      </c>
      <c r="H415" s="14">
        <v>2022</v>
      </c>
      <c r="I415" s="14" t="s">
        <v>3550</v>
      </c>
      <c r="J415" s="15">
        <v>223744.46</v>
      </c>
      <c r="K415" s="14" t="s">
        <v>3551</v>
      </c>
      <c r="L415" s="14" t="s">
        <v>3552</v>
      </c>
      <c r="M415" s="14" t="s">
        <v>3553</v>
      </c>
      <c r="N415" s="14" t="s">
        <v>3554</v>
      </c>
      <c r="O415" s="14" t="s">
        <v>3555</v>
      </c>
      <c r="P415" s="14">
        <v>73456</v>
      </c>
      <c r="Q415" s="16" t="e">
        <f>#REF!</f>
        <v>#REF!</v>
      </c>
      <c r="R415" s="16">
        <f t="shared" ref="R415:R416" si="36">J415*0.2/2080</f>
        <v>21.513890384615383</v>
      </c>
      <c r="S415" s="72">
        <v>19.309999999999999</v>
      </c>
      <c r="T415" s="72">
        <v>21.98</v>
      </c>
      <c r="U415" s="16">
        <f t="shared" si="33"/>
        <v>62.803890384615386</v>
      </c>
      <c r="V415" s="415">
        <v>100</v>
      </c>
      <c r="W415" s="61">
        <v>40</v>
      </c>
      <c r="X415" s="440" t="s">
        <v>2152</v>
      </c>
      <c r="Y415" s="71">
        <v>3</v>
      </c>
      <c r="Z415" s="71">
        <v>2</v>
      </c>
      <c r="AA415" s="71"/>
      <c r="AB415" s="71">
        <v>60</v>
      </c>
      <c r="AC415" s="71" t="s">
        <v>3551</v>
      </c>
      <c r="AD415" s="71">
        <v>0</v>
      </c>
      <c r="AE415" s="71">
        <v>5</v>
      </c>
      <c r="AF415" s="78">
        <v>100</v>
      </c>
      <c r="AG415" s="14" t="s">
        <v>3173</v>
      </c>
      <c r="AH415" s="14" t="s">
        <v>3174</v>
      </c>
      <c r="AI415" s="71">
        <v>100</v>
      </c>
      <c r="AJ415" s="71"/>
      <c r="AK415" s="71"/>
      <c r="AL415" s="71"/>
      <c r="AM415" s="71"/>
      <c r="AN415" s="71"/>
      <c r="AO415" s="71"/>
      <c r="AP415" s="71"/>
      <c r="AQ415" s="71"/>
      <c r="AR415" s="71"/>
      <c r="AS415" s="71"/>
      <c r="AT415" s="71"/>
      <c r="AU415" s="71"/>
      <c r="AV415" s="71"/>
      <c r="AW415" s="71"/>
      <c r="AX415" s="71"/>
      <c r="AY415" s="14"/>
      <c r="AZ415" s="14"/>
      <c r="BA415" s="24"/>
      <c r="BB415" s="32"/>
      <c r="BC415" s="32"/>
      <c r="BD415" s="32"/>
      <c r="BE415" s="32"/>
      <c r="BF415" s="32"/>
      <c r="BG415" s="32"/>
      <c r="BH415" s="32"/>
      <c r="BI415" s="32"/>
      <c r="BJ415" s="32"/>
      <c r="BK415" s="32"/>
      <c r="BL415" s="32"/>
      <c r="BM415" s="32"/>
    </row>
    <row r="416" spans="1:65" ht="120" customHeight="1" x14ac:dyDescent="0.25">
      <c r="A416" s="13">
        <v>106</v>
      </c>
      <c r="B416" s="14" t="s">
        <v>2143</v>
      </c>
      <c r="C416" s="14"/>
      <c r="D416" s="71" t="s">
        <v>64</v>
      </c>
      <c r="E416" s="14" t="s">
        <v>2752</v>
      </c>
      <c r="F416" s="71">
        <v>10124</v>
      </c>
      <c r="G416" s="14" t="s">
        <v>3556</v>
      </c>
      <c r="H416" s="14">
        <v>2022</v>
      </c>
      <c r="I416" s="71" t="s">
        <v>3557</v>
      </c>
      <c r="J416" s="15">
        <v>108398.79</v>
      </c>
      <c r="K416" s="14" t="s">
        <v>3558</v>
      </c>
      <c r="L416" s="71" t="s">
        <v>3559</v>
      </c>
      <c r="M416" s="71" t="s">
        <v>3560</v>
      </c>
      <c r="N416" s="71" t="s">
        <v>3561</v>
      </c>
      <c r="O416" s="71" t="s">
        <v>3562</v>
      </c>
      <c r="P416" s="14" t="s">
        <v>3563</v>
      </c>
      <c r="Q416" s="16" t="e">
        <f>#REF!</f>
        <v>#REF!</v>
      </c>
      <c r="R416" s="16">
        <f t="shared" si="36"/>
        <v>10.422960576923078</v>
      </c>
      <c r="S416" s="72">
        <v>17.88</v>
      </c>
      <c r="T416" s="72">
        <v>12.38</v>
      </c>
      <c r="U416" s="16">
        <f t="shared" si="33"/>
        <v>40.68296057692308</v>
      </c>
      <c r="V416" s="415">
        <v>100</v>
      </c>
      <c r="W416" s="61">
        <v>40</v>
      </c>
      <c r="X416" s="440" t="s">
        <v>2152</v>
      </c>
      <c r="Y416" s="71">
        <v>4</v>
      </c>
      <c r="Z416" s="71">
        <v>1</v>
      </c>
      <c r="AA416" s="71">
        <v>2</v>
      </c>
      <c r="AB416" s="71">
        <v>30</v>
      </c>
      <c r="AC416" s="71" t="s">
        <v>3558</v>
      </c>
      <c r="AD416" s="71">
        <v>0</v>
      </c>
      <c r="AE416" s="71">
        <v>5</v>
      </c>
      <c r="AF416" s="78">
        <v>100</v>
      </c>
      <c r="AG416" s="71" t="s">
        <v>64</v>
      </c>
      <c r="AH416" s="71" t="s">
        <v>2752</v>
      </c>
      <c r="AI416" s="14">
        <v>100</v>
      </c>
      <c r="AJ416" s="71"/>
      <c r="AK416" s="71"/>
      <c r="AL416" s="71"/>
      <c r="AM416" s="71"/>
      <c r="AN416" s="71"/>
      <c r="AO416" s="71"/>
      <c r="AP416" s="71"/>
      <c r="AQ416" s="71"/>
      <c r="AR416" s="71"/>
      <c r="AS416" s="71"/>
      <c r="AT416" s="71"/>
      <c r="AU416" s="71"/>
      <c r="AV416" s="71"/>
      <c r="AW416" s="71"/>
      <c r="AX416" s="71"/>
      <c r="AY416" s="14"/>
      <c r="AZ416" s="14"/>
      <c r="BA416" s="24"/>
      <c r="BB416" s="32"/>
      <c r="BC416" s="32"/>
      <c r="BD416" s="32"/>
      <c r="BE416" s="32"/>
      <c r="BF416" s="32"/>
      <c r="BG416" s="32"/>
      <c r="BH416" s="32"/>
      <c r="BI416" s="32"/>
      <c r="BJ416" s="32"/>
      <c r="BK416" s="32"/>
      <c r="BL416" s="32"/>
      <c r="BM416" s="32"/>
    </row>
    <row r="417" spans="1:65" ht="120" customHeight="1" x14ac:dyDescent="0.25">
      <c r="A417" s="13">
        <v>106</v>
      </c>
      <c r="B417" s="14" t="s">
        <v>2143</v>
      </c>
      <c r="C417" s="14"/>
      <c r="D417" s="14" t="s">
        <v>2629</v>
      </c>
      <c r="E417" s="14" t="s">
        <v>3564</v>
      </c>
      <c r="F417" s="79">
        <v>33540</v>
      </c>
      <c r="G417" s="14" t="s">
        <v>3283</v>
      </c>
      <c r="H417" s="14">
        <v>2022</v>
      </c>
      <c r="I417" s="14" t="s">
        <v>2853</v>
      </c>
      <c r="J417" s="15">
        <v>142062.43</v>
      </c>
      <c r="K417" s="14" t="s">
        <v>3565</v>
      </c>
      <c r="L417" s="14" t="s">
        <v>3566</v>
      </c>
      <c r="M417" s="14" t="s">
        <v>3567</v>
      </c>
      <c r="N417" s="14" t="s">
        <v>3568</v>
      </c>
      <c r="O417" s="14" t="s">
        <v>3569</v>
      </c>
      <c r="P417" s="14">
        <v>65270</v>
      </c>
      <c r="Q417" s="16" t="e">
        <f>#REF!</f>
        <v>#REF!</v>
      </c>
      <c r="R417" s="16">
        <f>J417*0.25/2080</f>
        <v>17.074811298076924</v>
      </c>
      <c r="S417" s="72" t="s">
        <v>3570</v>
      </c>
      <c r="T417" s="72" t="s">
        <v>3571</v>
      </c>
      <c r="U417" s="16" t="e">
        <f t="shared" si="33"/>
        <v>#VALUE!</v>
      </c>
      <c r="V417" s="415">
        <v>100</v>
      </c>
      <c r="W417" s="61">
        <v>50</v>
      </c>
      <c r="X417" s="440" t="s">
        <v>2152</v>
      </c>
      <c r="Y417" s="79">
        <v>6</v>
      </c>
      <c r="Z417" s="79">
        <v>1</v>
      </c>
      <c r="AA417" s="79">
        <v>4</v>
      </c>
      <c r="AB417" s="79">
        <v>26</v>
      </c>
      <c r="AC417" s="71" t="s">
        <v>3565</v>
      </c>
      <c r="AD417" s="71" t="s">
        <v>3572</v>
      </c>
      <c r="AE417" s="71">
        <v>4</v>
      </c>
      <c r="AF417" s="78">
        <v>100</v>
      </c>
      <c r="AG417" s="71" t="s">
        <v>2629</v>
      </c>
      <c r="AH417" s="71" t="s">
        <v>3564</v>
      </c>
      <c r="AI417" s="71">
        <v>50</v>
      </c>
      <c r="AJ417" s="71" t="s">
        <v>3287</v>
      </c>
      <c r="AK417" s="71" t="s">
        <v>3288</v>
      </c>
      <c r="AL417" s="71">
        <v>10</v>
      </c>
      <c r="AM417" s="71" t="s">
        <v>3573</v>
      </c>
      <c r="AN417" s="71" t="s">
        <v>3574</v>
      </c>
      <c r="AO417" s="71">
        <v>10</v>
      </c>
      <c r="AP417" s="71" t="s">
        <v>3575</v>
      </c>
      <c r="AQ417" s="71" t="s">
        <v>3576</v>
      </c>
      <c r="AR417" s="71">
        <v>10</v>
      </c>
      <c r="AS417" s="71" t="s">
        <v>3289</v>
      </c>
      <c r="AT417" s="71" t="s">
        <v>3288</v>
      </c>
      <c r="AU417" s="71">
        <v>10</v>
      </c>
      <c r="AV417" s="71" t="s">
        <v>3290</v>
      </c>
      <c r="AW417" s="71" t="s">
        <v>3577</v>
      </c>
      <c r="AX417" s="71">
        <v>10</v>
      </c>
      <c r="AY417" s="14"/>
      <c r="AZ417" s="14"/>
      <c r="BA417" s="24"/>
      <c r="BB417" s="32"/>
      <c r="BC417" s="32"/>
      <c r="BD417" s="32"/>
      <c r="BE417" s="32"/>
      <c r="BF417" s="32"/>
      <c r="BG417" s="32"/>
      <c r="BH417" s="32"/>
      <c r="BI417" s="32"/>
      <c r="BJ417" s="32"/>
      <c r="BK417" s="32"/>
      <c r="BL417" s="32"/>
      <c r="BM417" s="32"/>
    </row>
    <row r="418" spans="1:65" ht="120" customHeight="1" x14ac:dyDescent="0.25">
      <c r="A418" s="13">
        <v>106</v>
      </c>
      <c r="B418" s="14" t="s">
        <v>2143</v>
      </c>
      <c r="C418" s="14"/>
      <c r="D418" s="71" t="s">
        <v>3225</v>
      </c>
      <c r="E418" s="14" t="s">
        <v>3578</v>
      </c>
      <c r="F418" s="71">
        <v>22288</v>
      </c>
      <c r="G418" s="14" t="s">
        <v>3579</v>
      </c>
      <c r="H418" s="14">
        <v>2022</v>
      </c>
      <c r="I418" s="71" t="s">
        <v>3580</v>
      </c>
      <c r="J418" s="15">
        <v>107341.16</v>
      </c>
      <c r="K418" s="14" t="s">
        <v>3581</v>
      </c>
      <c r="L418" s="71" t="s">
        <v>3582</v>
      </c>
      <c r="M418" s="71" t="s">
        <v>3583</v>
      </c>
      <c r="N418" s="71" t="s">
        <v>3584</v>
      </c>
      <c r="O418" s="71" t="s">
        <v>3585</v>
      </c>
      <c r="P418" s="14" t="s">
        <v>3586</v>
      </c>
      <c r="Q418" s="16" t="e">
        <f>#REF!</f>
        <v>#REF!</v>
      </c>
      <c r="R418" s="16">
        <f t="shared" ref="R418:R422" si="37">J418*0.2/2080</f>
        <v>10.321265384615387</v>
      </c>
      <c r="S418" s="72">
        <v>9.1324200913241995</v>
      </c>
      <c r="T418" s="72">
        <v>34.43</v>
      </c>
      <c r="U418" s="16">
        <f t="shared" si="33"/>
        <v>53.883685475939586</v>
      </c>
      <c r="V418" s="415">
        <v>100</v>
      </c>
      <c r="W418" s="61">
        <v>40</v>
      </c>
      <c r="X418" s="440" t="s">
        <v>2152</v>
      </c>
      <c r="Y418" s="71">
        <v>3</v>
      </c>
      <c r="Z418" s="71">
        <v>3</v>
      </c>
      <c r="AA418" s="71">
        <v>3</v>
      </c>
      <c r="AB418" s="71">
        <v>10</v>
      </c>
      <c r="AC418" s="71" t="s">
        <v>3581</v>
      </c>
      <c r="AD418" s="14">
        <v>0</v>
      </c>
      <c r="AE418" s="71">
        <v>5</v>
      </c>
      <c r="AF418" s="78">
        <v>100</v>
      </c>
      <c r="AG418" s="71" t="s">
        <v>3225</v>
      </c>
      <c r="AH418" s="71" t="s">
        <v>3578</v>
      </c>
      <c r="AI418" s="71">
        <v>90</v>
      </c>
      <c r="AJ418" s="71" t="s">
        <v>3587</v>
      </c>
      <c r="AK418" s="71" t="s">
        <v>3588</v>
      </c>
      <c r="AL418" s="71">
        <v>10</v>
      </c>
      <c r="AM418" s="71"/>
      <c r="AN418" s="71"/>
      <c r="AO418" s="71"/>
      <c r="AP418" s="71"/>
      <c r="AQ418" s="71"/>
      <c r="AR418" s="71"/>
      <c r="AS418" s="71"/>
      <c r="AT418" s="71"/>
      <c r="AU418" s="71"/>
      <c r="AV418" s="71"/>
      <c r="AW418" s="71"/>
      <c r="AX418" s="71"/>
      <c r="AY418" s="14"/>
      <c r="AZ418" s="14"/>
      <c r="BA418" s="24"/>
      <c r="BB418" s="32"/>
      <c r="BC418" s="32"/>
      <c r="BD418" s="32"/>
      <c r="BE418" s="32"/>
      <c r="BF418" s="32"/>
      <c r="BG418" s="32"/>
      <c r="BH418" s="32"/>
      <c r="BI418" s="32"/>
      <c r="BJ418" s="32"/>
      <c r="BK418" s="32"/>
      <c r="BL418" s="32"/>
      <c r="BM418" s="32"/>
    </row>
    <row r="419" spans="1:65" ht="120" customHeight="1" x14ac:dyDescent="0.25">
      <c r="A419" s="13">
        <v>106</v>
      </c>
      <c r="B419" s="14" t="s">
        <v>2143</v>
      </c>
      <c r="C419" s="14"/>
      <c r="D419" s="14" t="s">
        <v>3589</v>
      </c>
      <c r="E419" s="14" t="s">
        <v>3590</v>
      </c>
      <c r="F419" s="14">
        <v>12056</v>
      </c>
      <c r="G419" s="14" t="s">
        <v>3591</v>
      </c>
      <c r="H419" s="14">
        <v>2022</v>
      </c>
      <c r="I419" s="14" t="s">
        <v>3592</v>
      </c>
      <c r="J419" s="15">
        <v>106592.03</v>
      </c>
      <c r="K419" s="14" t="s">
        <v>3593</v>
      </c>
      <c r="L419" s="14" t="s">
        <v>3594</v>
      </c>
      <c r="M419" s="14" t="s">
        <v>3595</v>
      </c>
      <c r="N419" s="14" t="s">
        <v>3596</v>
      </c>
      <c r="O419" s="14" t="s">
        <v>3597</v>
      </c>
      <c r="P419" s="14">
        <v>72938</v>
      </c>
      <c r="Q419" s="16" t="e">
        <f>#REF!</f>
        <v>#REF!</v>
      </c>
      <c r="R419" s="16">
        <f t="shared" si="37"/>
        <v>10.249233653846154</v>
      </c>
      <c r="S419" s="72">
        <v>17.88</v>
      </c>
      <c r="T419" s="72">
        <v>12.38</v>
      </c>
      <c r="U419" s="16">
        <f t="shared" si="33"/>
        <v>40.509233653846152</v>
      </c>
      <c r="V419" s="415">
        <v>100</v>
      </c>
      <c r="W419" s="61">
        <v>40</v>
      </c>
      <c r="X419" s="440" t="s">
        <v>2152</v>
      </c>
      <c r="Y419" s="71">
        <v>3</v>
      </c>
      <c r="Z419" s="71">
        <v>3</v>
      </c>
      <c r="AA419" s="71">
        <v>1</v>
      </c>
      <c r="AB419" s="71">
        <v>10</v>
      </c>
      <c r="AC419" s="71" t="s">
        <v>3593</v>
      </c>
      <c r="AD419" s="71">
        <v>0</v>
      </c>
      <c r="AE419" s="71">
        <v>5</v>
      </c>
      <c r="AF419" s="78">
        <v>100</v>
      </c>
      <c r="AG419" s="14" t="s">
        <v>3589</v>
      </c>
      <c r="AH419" s="14" t="s">
        <v>3590</v>
      </c>
      <c r="AI419" s="71">
        <v>100</v>
      </c>
      <c r="AJ419" s="71"/>
      <c r="AK419" s="71"/>
      <c r="AL419" s="71"/>
      <c r="AM419" s="71"/>
      <c r="AN419" s="71"/>
      <c r="AO419" s="71"/>
      <c r="AP419" s="71"/>
      <c r="AQ419" s="71"/>
      <c r="AR419" s="71"/>
      <c r="AS419" s="71"/>
      <c r="AT419" s="71"/>
      <c r="AU419" s="71"/>
      <c r="AV419" s="71"/>
      <c r="AW419" s="71"/>
      <c r="AX419" s="71"/>
      <c r="AY419" s="14"/>
      <c r="AZ419" s="14"/>
      <c r="BA419" s="24"/>
      <c r="BB419" s="32"/>
      <c r="BC419" s="32"/>
      <c r="BD419" s="32"/>
      <c r="BE419" s="32"/>
      <c r="BF419" s="32"/>
      <c r="BG419" s="32"/>
      <c r="BH419" s="32"/>
      <c r="BI419" s="32"/>
      <c r="BJ419" s="32"/>
      <c r="BK419" s="32"/>
      <c r="BL419" s="32"/>
      <c r="BM419" s="32"/>
    </row>
    <row r="420" spans="1:65" ht="120" customHeight="1" x14ac:dyDescent="0.25">
      <c r="A420" s="13">
        <v>106</v>
      </c>
      <c r="B420" s="14" t="s">
        <v>2143</v>
      </c>
      <c r="C420" s="14"/>
      <c r="D420" s="71" t="s">
        <v>2164</v>
      </c>
      <c r="E420" s="14" t="s">
        <v>3598</v>
      </c>
      <c r="F420" s="71">
        <v>29534</v>
      </c>
      <c r="G420" s="14" t="s">
        <v>3599</v>
      </c>
      <c r="H420" s="14">
        <v>2022</v>
      </c>
      <c r="I420" s="71" t="s">
        <v>3600</v>
      </c>
      <c r="J420" s="15">
        <v>174728.3</v>
      </c>
      <c r="K420" s="14" t="s">
        <v>3601</v>
      </c>
      <c r="L420" s="71" t="s">
        <v>3602</v>
      </c>
      <c r="M420" s="71" t="s">
        <v>3603</v>
      </c>
      <c r="N420" s="71" t="s">
        <v>3604</v>
      </c>
      <c r="O420" s="71" t="s">
        <v>3605</v>
      </c>
      <c r="P420" s="14">
        <v>73389</v>
      </c>
      <c r="Q420" s="16" t="e">
        <f>#REF!</f>
        <v>#REF!</v>
      </c>
      <c r="R420" s="16">
        <f t="shared" si="37"/>
        <v>16.800798076923076</v>
      </c>
      <c r="S420" s="72">
        <v>8.75</v>
      </c>
      <c r="T420" s="72">
        <v>40</v>
      </c>
      <c r="U420" s="16">
        <f t="shared" si="33"/>
        <v>65.550798076923073</v>
      </c>
      <c r="V420" s="415">
        <v>100</v>
      </c>
      <c r="W420" s="61">
        <v>40</v>
      </c>
      <c r="X420" s="440" t="s">
        <v>2152</v>
      </c>
      <c r="Y420" s="71">
        <v>3</v>
      </c>
      <c r="Z420" s="71">
        <v>2</v>
      </c>
      <c r="AA420" s="71">
        <v>2</v>
      </c>
      <c r="AB420" s="71">
        <v>50</v>
      </c>
      <c r="AC420" s="71" t="s">
        <v>3601</v>
      </c>
      <c r="AD420" s="14">
        <v>80</v>
      </c>
      <c r="AE420" s="71">
        <v>5</v>
      </c>
      <c r="AF420" s="78">
        <v>100</v>
      </c>
      <c r="AG420" s="71" t="s">
        <v>2164</v>
      </c>
      <c r="AH420" s="71" t="s">
        <v>3598</v>
      </c>
      <c r="AI420" s="71">
        <v>100</v>
      </c>
      <c r="AJ420" s="71"/>
      <c r="AK420" s="71"/>
      <c r="AL420" s="71"/>
      <c r="AM420" s="71"/>
      <c r="AN420" s="71"/>
      <c r="AO420" s="71"/>
      <c r="AP420" s="71"/>
      <c r="AQ420" s="71"/>
      <c r="AR420" s="71"/>
      <c r="AS420" s="71"/>
      <c r="AT420" s="71"/>
      <c r="AU420" s="71"/>
      <c r="AV420" s="71"/>
      <c r="AW420" s="71"/>
      <c r="AX420" s="71"/>
      <c r="AY420" s="14"/>
      <c r="AZ420" s="14"/>
      <c r="BA420" s="24"/>
      <c r="BB420" s="32"/>
      <c r="BC420" s="32"/>
      <c r="BD420" s="32"/>
      <c r="BE420" s="32"/>
      <c r="BF420" s="32"/>
      <c r="BG420" s="32"/>
      <c r="BH420" s="32"/>
      <c r="BI420" s="32"/>
      <c r="BJ420" s="32"/>
      <c r="BK420" s="32"/>
      <c r="BL420" s="32"/>
      <c r="BM420" s="32"/>
    </row>
    <row r="421" spans="1:65" ht="120" customHeight="1" x14ac:dyDescent="0.25">
      <c r="A421" s="13">
        <v>106</v>
      </c>
      <c r="B421" s="14" t="s">
        <v>2143</v>
      </c>
      <c r="C421" s="14"/>
      <c r="D421" s="71" t="s">
        <v>3589</v>
      </c>
      <c r="E421" s="14" t="s">
        <v>3606</v>
      </c>
      <c r="F421" s="71">
        <v>32057</v>
      </c>
      <c r="G421" s="14" t="s">
        <v>3607</v>
      </c>
      <c r="H421" s="14">
        <v>2022</v>
      </c>
      <c r="I421" s="71" t="s">
        <v>3608</v>
      </c>
      <c r="J421" s="15">
        <v>170953.4</v>
      </c>
      <c r="K421" s="14" t="s">
        <v>3609</v>
      </c>
      <c r="L421" s="71" t="s">
        <v>3610</v>
      </c>
      <c r="M421" s="71" t="s">
        <v>3611</v>
      </c>
      <c r="N421" s="71" t="s">
        <v>3612</v>
      </c>
      <c r="O421" s="71" t="s">
        <v>3613</v>
      </c>
      <c r="P421" s="14">
        <v>71341</v>
      </c>
      <c r="Q421" s="16" t="e">
        <f>#REF!</f>
        <v>#REF!</v>
      </c>
      <c r="R421" s="16">
        <f t="shared" si="37"/>
        <v>16.437826923076923</v>
      </c>
      <c r="S421" s="72">
        <v>7.69</v>
      </c>
      <c r="T421" s="72">
        <v>41.76</v>
      </c>
      <c r="U421" s="16">
        <f t="shared" si="33"/>
        <v>65.887826923076915</v>
      </c>
      <c r="V421" s="415">
        <v>100</v>
      </c>
      <c r="W421" s="61">
        <v>40</v>
      </c>
      <c r="X421" s="440" t="s">
        <v>2152</v>
      </c>
      <c r="Y421" s="71">
        <v>3</v>
      </c>
      <c r="Z421" s="71">
        <v>4</v>
      </c>
      <c r="AA421" s="71">
        <v>6</v>
      </c>
      <c r="AB421" s="71">
        <v>10</v>
      </c>
      <c r="AC421" s="71" t="s">
        <v>3609</v>
      </c>
      <c r="AD421" s="71">
        <v>41.76</v>
      </c>
      <c r="AE421" s="71">
        <v>5</v>
      </c>
      <c r="AF421" s="78">
        <v>100</v>
      </c>
      <c r="AG421" s="71" t="s">
        <v>3589</v>
      </c>
      <c r="AH421" s="71" t="s">
        <v>3606</v>
      </c>
      <c r="AI421" s="71">
        <v>100</v>
      </c>
      <c r="AJ421" s="71"/>
      <c r="AK421" s="71"/>
      <c r="AL421" s="71"/>
      <c r="AM421" s="71"/>
      <c r="AN421" s="71"/>
      <c r="AO421" s="71"/>
      <c r="AP421" s="71"/>
      <c r="AQ421" s="71"/>
      <c r="AR421" s="71"/>
      <c r="AS421" s="71"/>
      <c r="AT421" s="71"/>
      <c r="AU421" s="71"/>
      <c r="AV421" s="71"/>
      <c r="AW421" s="71"/>
      <c r="AX421" s="71"/>
      <c r="AY421" s="14"/>
      <c r="AZ421" s="14"/>
      <c r="BA421" s="24"/>
      <c r="BB421" s="32"/>
      <c r="BC421" s="32"/>
      <c r="BD421" s="32"/>
      <c r="BE421" s="32"/>
      <c r="BF421" s="32"/>
      <c r="BG421" s="32"/>
      <c r="BH421" s="32"/>
      <c r="BI421" s="32"/>
      <c r="BJ421" s="32"/>
      <c r="BK421" s="32"/>
      <c r="BL421" s="32"/>
      <c r="BM421" s="32"/>
    </row>
    <row r="422" spans="1:65" ht="120" customHeight="1" x14ac:dyDescent="0.25">
      <c r="A422" s="13">
        <v>106</v>
      </c>
      <c r="B422" s="14" t="s">
        <v>2143</v>
      </c>
      <c r="C422" s="14"/>
      <c r="D422" s="71" t="s">
        <v>701</v>
      </c>
      <c r="E422" s="14" t="s">
        <v>3238</v>
      </c>
      <c r="F422" s="14">
        <v>24273</v>
      </c>
      <c r="G422" s="14" t="s">
        <v>3614</v>
      </c>
      <c r="H422" s="14">
        <v>2022</v>
      </c>
      <c r="I422" s="71" t="s">
        <v>3615</v>
      </c>
      <c r="J422" s="15">
        <v>45524</v>
      </c>
      <c r="K422" s="14" t="s">
        <v>3616</v>
      </c>
      <c r="L422" s="71" t="s">
        <v>3617</v>
      </c>
      <c r="M422" s="71" t="s">
        <v>3618</v>
      </c>
      <c r="N422" s="71" t="s">
        <v>3619</v>
      </c>
      <c r="O422" s="71" t="s">
        <v>3620</v>
      </c>
      <c r="P422" s="14">
        <v>73368</v>
      </c>
      <c r="Q422" s="16" t="e">
        <f>#REF!</f>
        <v>#REF!</v>
      </c>
      <c r="R422" s="16">
        <f t="shared" si="37"/>
        <v>4.377307692307693</v>
      </c>
      <c r="S422" s="72">
        <v>13.562602739726028</v>
      </c>
      <c r="T422" s="72">
        <v>24.07174657534247</v>
      </c>
      <c r="U422" s="16">
        <f t="shared" si="33"/>
        <v>42.011657007376186</v>
      </c>
      <c r="V422" s="415">
        <v>100</v>
      </c>
      <c r="W422" s="61">
        <v>40</v>
      </c>
      <c r="X422" s="440" t="s">
        <v>2152</v>
      </c>
      <c r="Y422" s="71">
        <v>1</v>
      </c>
      <c r="Z422" s="71">
        <v>1</v>
      </c>
      <c r="AA422" s="71">
        <v>4</v>
      </c>
      <c r="AB422" s="71">
        <v>44</v>
      </c>
      <c r="AC422" s="14" t="s">
        <v>3616</v>
      </c>
      <c r="AD422" s="71">
        <v>0</v>
      </c>
      <c r="AE422" s="71">
        <v>5</v>
      </c>
      <c r="AF422" s="78">
        <v>100</v>
      </c>
      <c r="AG422" s="14" t="s">
        <v>701</v>
      </c>
      <c r="AH422" s="71" t="s">
        <v>3238</v>
      </c>
      <c r="AI422" s="71">
        <v>50</v>
      </c>
      <c r="AJ422" s="71" t="s">
        <v>3621</v>
      </c>
      <c r="AK422" s="71" t="s">
        <v>3238</v>
      </c>
      <c r="AL422" s="71">
        <v>25</v>
      </c>
      <c r="AM422" s="71" t="s">
        <v>3622</v>
      </c>
      <c r="AN422" s="71" t="s">
        <v>3238</v>
      </c>
      <c r="AO422" s="71">
        <v>25</v>
      </c>
      <c r="AP422" s="71"/>
      <c r="AQ422" s="71"/>
      <c r="AR422" s="71"/>
      <c r="AS422" s="71"/>
      <c r="AT422" s="71"/>
      <c r="AU422" s="71"/>
      <c r="AV422" s="71"/>
      <c r="AW422" s="71"/>
      <c r="AX422" s="71"/>
      <c r="AY422" s="14"/>
      <c r="AZ422" s="14"/>
      <c r="BA422" s="24"/>
      <c r="BB422" s="32"/>
      <c r="BC422" s="32"/>
      <c r="BD422" s="32"/>
      <c r="BE422" s="32"/>
      <c r="BF422" s="32"/>
      <c r="BG422" s="32"/>
      <c r="BH422" s="32"/>
      <c r="BI422" s="32"/>
      <c r="BJ422" s="32"/>
      <c r="BK422" s="32"/>
      <c r="BL422" s="32"/>
      <c r="BM422" s="32"/>
    </row>
    <row r="423" spans="1:65" ht="120" customHeight="1" x14ac:dyDescent="0.25">
      <c r="A423" s="13">
        <v>106</v>
      </c>
      <c r="B423" s="14" t="s">
        <v>2143</v>
      </c>
      <c r="C423" s="14"/>
      <c r="D423" s="14" t="s">
        <v>2498</v>
      </c>
      <c r="E423" s="14" t="s">
        <v>3356</v>
      </c>
      <c r="F423" s="14">
        <v>11130</v>
      </c>
      <c r="G423" s="14" t="s">
        <v>3623</v>
      </c>
      <c r="H423" s="14">
        <v>2022</v>
      </c>
      <c r="I423" s="14" t="s">
        <v>3624</v>
      </c>
      <c r="J423" s="15">
        <v>137590.16</v>
      </c>
      <c r="K423" s="14" t="s">
        <v>3625</v>
      </c>
      <c r="L423" s="14" t="s">
        <v>3626</v>
      </c>
      <c r="M423" s="14" t="s">
        <v>3627</v>
      </c>
      <c r="N423" s="14" t="s">
        <v>3628</v>
      </c>
      <c r="O423" s="14" t="s">
        <v>3629</v>
      </c>
      <c r="P423" s="14" t="s">
        <v>3630</v>
      </c>
      <c r="Q423" s="16" t="e">
        <f>#REF!</f>
        <v>#REF!</v>
      </c>
      <c r="R423" s="16">
        <f t="shared" si="35"/>
        <v>16.537278846153846</v>
      </c>
      <c r="S423" s="72">
        <v>20</v>
      </c>
      <c r="T423" s="72">
        <v>20.420000000000002</v>
      </c>
      <c r="U423" s="16">
        <f t="shared" si="33"/>
        <v>56.957278846153848</v>
      </c>
      <c r="V423" s="415">
        <v>100</v>
      </c>
      <c r="W423" s="61">
        <v>50</v>
      </c>
      <c r="X423" s="440" t="s">
        <v>2152</v>
      </c>
      <c r="Y423" s="71">
        <v>6</v>
      </c>
      <c r="Z423" s="71">
        <v>1</v>
      </c>
      <c r="AA423" s="71">
        <v>5</v>
      </c>
      <c r="AB423" s="71">
        <v>25</v>
      </c>
      <c r="AC423" s="71" t="s">
        <v>3625</v>
      </c>
      <c r="AD423" s="71">
        <v>0</v>
      </c>
      <c r="AE423" s="71">
        <v>4</v>
      </c>
      <c r="AF423" s="78">
        <v>100</v>
      </c>
      <c r="AG423" s="71" t="s">
        <v>2498</v>
      </c>
      <c r="AH423" s="71" t="s">
        <v>3356</v>
      </c>
      <c r="AI423" s="14">
        <v>100</v>
      </c>
      <c r="AJ423" s="71"/>
      <c r="AK423" s="71"/>
      <c r="AL423" s="71"/>
      <c r="AM423" s="71"/>
      <c r="AN423" s="71"/>
      <c r="AO423" s="71"/>
      <c r="AP423" s="71"/>
      <c r="AQ423" s="71"/>
      <c r="AR423" s="71"/>
      <c r="AS423" s="71"/>
      <c r="AT423" s="71"/>
      <c r="AU423" s="71"/>
      <c r="AV423" s="71"/>
      <c r="AW423" s="71"/>
      <c r="AX423" s="71"/>
      <c r="AY423" s="14"/>
      <c r="AZ423" s="14"/>
      <c r="BA423" s="24"/>
      <c r="BB423" s="32"/>
      <c r="BC423" s="32"/>
      <c r="BD423" s="32"/>
      <c r="BE423" s="32"/>
      <c r="BF423" s="32"/>
      <c r="BG423" s="32"/>
      <c r="BH423" s="32"/>
      <c r="BI423" s="32"/>
      <c r="BJ423" s="32"/>
      <c r="BK423" s="32"/>
      <c r="BL423" s="32"/>
      <c r="BM423" s="32"/>
    </row>
    <row r="424" spans="1:65" ht="120" customHeight="1" x14ac:dyDescent="0.25">
      <c r="A424" s="13">
        <v>106</v>
      </c>
      <c r="B424" s="14" t="s">
        <v>2143</v>
      </c>
      <c r="C424" s="14"/>
      <c r="D424" s="71" t="s">
        <v>3128</v>
      </c>
      <c r="E424" s="14" t="s">
        <v>3631</v>
      </c>
      <c r="F424" s="71">
        <v>30880</v>
      </c>
      <c r="G424" s="14" t="s">
        <v>3632</v>
      </c>
      <c r="H424" s="14">
        <v>2022</v>
      </c>
      <c r="I424" s="71" t="s">
        <v>3633</v>
      </c>
      <c r="J424" s="15">
        <v>239480.2</v>
      </c>
      <c r="K424" s="14" t="s">
        <v>3634</v>
      </c>
      <c r="L424" s="71" t="s">
        <v>3275</v>
      </c>
      <c r="M424" s="71" t="s">
        <v>3276</v>
      </c>
      <c r="N424" s="71" t="s">
        <v>3635</v>
      </c>
      <c r="O424" s="71" t="s">
        <v>3636</v>
      </c>
      <c r="P424" s="14">
        <v>73388</v>
      </c>
      <c r="Q424" s="16" t="e">
        <f>#REF!</f>
        <v>#REF!</v>
      </c>
      <c r="R424" s="16">
        <f t="shared" ref="R424:R435" si="38">J424*0.2/2080</f>
        <v>23.026942307692313</v>
      </c>
      <c r="S424" s="72">
        <v>17.88</v>
      </c>
      <c r="T424" s="72">
        <v>12.38</v>
      </c>
      <c r="U424" s="16">
        <f t="shared" si="33"/>
        <v>53.286942307692314</v>
      </c>
      <c r="V424" s="415">
        <v>100</v>
      </c>
      <c r="W424" s="61">
        <v>40</v>
      </c>
      <c r="X424" s="440" t="s">
        <v>2152</v>
      </c>
      <c r="Y424" s="71">
        <v>3</v>
      </c>
      <c r="Z424" s="71">
        <v>1</v>
      </c>
      <c r="AA424" s="71">
        <v>1</v>
      </c>
      <c r="AB424" s="71">
        <v>4</v>
      </c>
      <c r="AC424" s="71" t="s">
        <v>3634</v>
      </c>
      <c r="AD424" s="71">
        <v>0</v>
      </c>
      <c r="AE424" s="71">
        <v>5</v>
      </c>
      <c r="AF424" s="78">
        <v>100</v>
      </c>
      <c r="AG424" s="71" t="s">
        <v>3128</v>
      </c>
      <c r="AH424" s="71" t="s">
        <v>3631</v>
      </c>
      <c r="AI424" s="71">
        <v>30</v>
      </c>
      <c r="AJ424" s="71" t="s">
        <v>3280</v>
      </c>
      <c r="AK424" s="71" t="s">
        <v>3271</v>
      </c>
      <c r="AL424" s="71">
        <v>30</v>
      </c>
      <c r="AM424" s="71" t="s">
        <v>3281</v>
      </c>
      <c r="AN424" s="71" t="s">
        <v>3271</v>
      </c>
      <c r="AO424" s="71">
        <v>40</v>
      </c>
      <c r="AP424" s="71"/>
      <c r="AQ424" s="71"/>
      <c r="AR424" s="71"/>
      <c r="AS424" s="71"/>
      <c r="AT424" s="71"/>
      <c r="AU424" s="71"/>
      <c r="AV424" s="71"/>
      <c r="AW424" s="71"/>
      <c r="AX424" s="71"/>
      <c r="AY424" s="14"/>
      <c r="AZ424" s="14"/>
      <c r="BA424" s="24"/>
      <c r="BB424" s="32"/>
      <c r="BC424" s="32"/>
      <c r="BD424" s="32"/>
      <c r="BE424" s="32"/>
      <c r="BF424" s="32"/>
      <c r="BG424" s="32"/>
      <c r="BH424" s="32"/>
      <c r="BI424" s="32"/>
      <c r="BJ424" s="32"/>
      <c r="BK424" s="32"/>
      <c r="BL424" s="32"/>
      <c r="BM424" s="32"/>
    </row>
    <row r="425" spans="1:65" ht="120" customHeight="1" x14ac:dyDescent="0.25">
      <c r="A425" s="13">
        <v>106</v>
      </c>
      <c r="B425" s="14" t="s">
        <v>2143</v>
      </c>
      <c r="C425" s="14"/>
      <c r="D425" s="14" t="s">
        <v>72</v>
      </c>
      <c r="E425" s="14" t="s">
        <v>3388</v>
      </c>
      <c r="F425" s="14">
        <v>31976</v>
      </c>
      <c r="G425" s="14" t="s">
        <v>3637</v>
      </c>
      <c r="H425" s="14">
        <v>2022</v>
      </c>
      <c r="I425" s="14" t="s">
        <v>3637</v>
      </c>
      <c r="J425" s="15">
        <v>101171.27</v>
      </c>
      <c r="K425" s="14" t="s">
        <v>3638</v>
      </c>
      <c r="L425" s="14" t="s">
        <v>3639</v>
      </c>
      <c r="M425" s="14" t="s">
        <v>3640</v>
      </c>
      <c r="N425" s="14" t="s">
        <v>3641</v>
      </c>
      <c r="O425" s="14" t="s">
        <v>3642</v>
      </c>
      <c r="P425" s="14">
        <v>73289</v>
      </c>
      <c r="Q425" s="16" t="e">
        <f>#REF!</f>
        <v>#REF!</v>
      </c>
      <c r="R425" s="16">
        <f t="shared" si="38"/>
        <v>9.7280067307692306</v>
      </c>
      <c r="S425" s="72">
        <v>15.34</v>
      </c>
      <c r="T425" s="72">
        <v>27.92</v>
      </c>
      <c r="U425" s="16">
        <f t="shared" si="33"/>
        <v>52.988006730769229</v>
      </c>
      <c r="V425" s="415">
        <v>100</v>
      </c>
      <c r="W425" s="61">
        <v>40</v>
      </c>
      <c r="X425" s="440" t="s">
        <v>2152</v>
      </c>
      <c r="Y425" s="71">
        <v>3</v>
      </c>
      <c r="Z425" s="71">
        <v>8</v>
      </c>
      <c r="AA425" s="71">
        <v>1</v>
      </c>
      <c r="AB425" s="71">
        <v>60</v>
      </c>
      <c r="AC425" s="71" t="s">
        <v>3638</v>
      </c>
      <c r="AD425" s="71">
        <v>0</v>
      </c>
      <c r="AE425" s="71">
        <v>5</v>
      </c>
      <c r="AF425" s="78">
        <v>100</v>
      </c>
      <c r="AG425" s="71" t="s">
        <v>72</v>
      </c>
      <c r="AH425" s="71" t="s">
        <v>3388</v>
      </c>
      <c r="AI425" s="14">
        <v>100</v>
      </c>
      <c r="AJ425" s="71"/>
      <c r="AK425" s="71"/>
      <c r="AL425" s="71"/>
      <c r="AM425" s="71"/>
      <c r="AN425" s="71"/>
      <c r="AO425" s="71"/>
      <c r="AP425" s="71"/>
      <c r="AQ425" s="71"/>
      <c r="AR425" s="71"/>
      <c r="AS425" s="71"/>
      <c r="AT425" s="71"/>
      <c r="AU425" s="71"/>
      <c r="AV425" s="71"/>
      <c r="AW425" s="71"/>
      <c r="AX425" s="71"/>
      <c r="AY425" s="14"/>
      <c r="AZ425" s="14"/>
      <c r="BA425" s="24"/>
      <c r="BB425" s="32"/>
      <c r="BC425" s="32"/>
      <c r="BD425" s="32"/>
      <c r="BE425" s="32"/>
      <c r="BF425" s="32"/>
      <c r="BG425" s="32"/>
      <c r="BH425" s="32"/>
      <c r="BI425" s="32"/>
      <c r="BJ425" s="32"/>
      <c r="BK425" s="32"/>
      <c r="BL425" s="32"/>
      <c r="BM425" s="32"/>
    </row>
    <row r="426" spans="1:65" ht="120" customHeight="1" x14ac:dyDescent="0.25">
      <c r="A426" s="13">
        <v>106</v>
      </c>
      <c r="B426" s="14" t="s">
        <v>2143</v>
      </c>
      <c r="C426" s="14"/>
      <c r="D426" s="14" t="s">
        <v>2834</v>
      </c>
      <c r="E426" s="14" t="s">
        <v>2835</v>
      </c>
      <c r="F426" s="14">
        <v>27819</v>
      </c>
      <c r="G426" s="14" t="s">
        <v>3643</v>
      </c>
      <c r="H426" s="14">
        <v>2022</v>
      </c>
      <c r="I426" s="14" t="s">
        <v>3644</v>
      </c>
      <c r="J426" s="15">
        <v>346231.67</v>
      </c>
      <c r="K426" s="14" t="s">
        <v>3645</v>
      </c>
      <c r="L426" s="14" t="s">
        <v>3646</v>
      </c>
      <c r="M426" s="14" t="s">
        <v>3647</v>
      </c>
      <c r="N426" s="14" t="s">
        <v>3648</v>
      </c>
      <c r="O426" s="14" t="s">
        <v>3649</v>
      </c>
      <c r="P426" s="14" t="s">
        <v>3650</v>
      </c>
      <c r="Q426" s="16" t="e">
        <f>#REF!</f>
        <v>#REF!</v>
      </c>
      <c r="R426" s="16">
        <f t="shared" si="38"/>
        <v>33.291506730769235</v>
      </c>
      <c r="S426" s="72">
        <v>117</v>
      </c>
      <c r="T426" s="72">
        <v>185</v>
      </c>
      <c r="U426" s="16">
        <f t="shared" si="33"/>
        <v>335.29150673076924</v>
      </c>
      <c r="V426" s="415">
        <v>100</v>
      </c>
      <c r="W426" s="61">
        <v>40</v>
      </c>
      <c r="X426" s="440" t="s">
        <v>2152</v>
      </c>
      <c r="Y426" s="71">
        <v>4</v>
      </c>
      <c r="Z426" s="71">
        <v>3</v>
      </c>
      <c r="AA426" s="71">
        <v>4</v>
      </c>
      <c r="AB426" s="71">
        <v>50</v>
      </c>
      <c r="AC426" s="71" t="s">
        <v>3645</v>
      </c>
      <c r="AD426" s="71">
        <v>92.5</v>
      </c>
      <c r="AE426" s="71">
        <v>5</v>
      </c>
      <c r="AF426" s="78">
        <v>100</v>
      </c>
      <c r="AG426" s="71" t="s">
        <v>2834</v>
      </c>
      <c r="AH426" s="71" t="s">
        <v>2835</v>
      </c>
      <c r="AI426" s="14">
        <v>100</v>
      </c>
      <c r="AJ426" s="71"/>
      <c r="AK426" s="71"/>
      <c r="AL426" s="71"/>
      <c r="AM426" s="71"/>
      <c r="AN426" s="71"/>
      <c r="AO426" s="71"/>
      <c r="AP426" s="71"/>
      <c r="AQ426" s="71"/>
      <c r="AR426" s="71"/>
      <c r="AS426" s="71"/>
      <c r="AT426" s="71"/>
      <c r="AU426" s="71"/>
      <c r="AV426" s="71"/>
      <c r="AW426" s="71"/>
      <c r="AX426" s="71"/>
      <c r="AY426" s="14"/>
      <c r="AZ426" s="14"/>
      <c r="BA426" s="24"/>
      <c r="BB426" s="32"/>
      <c r="BC426" s="32"/>
      <c r="BD426" s="32"/>
      <c r="BE426" s="32"/>
      <c r="BF426" s="32"/>
      <c r="BG426" s="32"/>
      <c r="BH426" s="32"/>
      <c r="BI426" s="32"/>
      <c r="BJ426" s="32"/>
      <c r="BK426" s="32"/>
      <c r="BL426" s="32"/>
      <c r="BM426" s="32"/>
    </row>
    <row r="427" spans="1:65" ht="120" customHeight="1" x14ac:dyDescent="0.25">
      <c r="A427" s="13">
        <v>106</v>
      </c>
      <c r="B427" s="14" t="s">
        <v>2143</v>
      </c>
      <c r="C427" s="14"/>
      <c r="D427" s="14" t="s">
        <v>3128</v>
      </c>
      <c r="E427" s="14" t="s">
        <v>3108</v>
      </c>
      <c r="F427" s="14">
        <v>22289</v>
      </c>
      <c r="G427" s="14" t="s">
        <v>3651</v>
      </c>
      <c r="H427" s="14">
        <v>2022</v>
      </c>
      <c r="I427" s="14" t="s">
        <v>3652</v>
      </c>
      <c r="J427" s="15">
        <v>1386685</v>
      </c>
      <c r="K427" s="14" t="s">
        <v>3653</v>
      </c>
      <c r="L427" s="14" t="s">
        <v>3654</v>
      </c>
      <c r="M427" s="14" t="s">
        <v>3655</v>
      </c>
      <c r="N427" s="14" t="s">
        <v>3656</v>
      </c>
      <c r="O427" s="14" t="s">
        <v>3657</v>
      </c>
      <c r="P427" s="14">
        <v>72982</v>
      </c>
      <c r="Q427" s="16" t="e">
        <f>#REF!</f>
        <v>#REF!</v>
      </c>
      <c r="R427" s="16">
        <f t="shared" si="38"/>
        <v>133.33509615384617</v>
      </c>
      <c r="S427" s="72">
        <v>20.588235294117649</v>
      </c>
      <c r="T427" s="72">
        <v>0</v>
      </c>
      <c r="U427" s="16">
        <f t="shared" si="33"/>
        <v>153.92333144796382</v>
      </c>
      <c r="V427" s="415">
        <v>100</v>
      </c>
      <c r="W427" s="61">
        <v>40</v>
      </c>
      <c r="X427" s="440" t="s">
        <v>2152</v>
      </c>
      <c r="Y427" s="71">
        <v>3</v>
      </c>
      <c r="Z427" s="71">
        <v>5</v>
      </c>
      <c r="AA427" s="71">
        <v>3</v>
      </c>
      <c r="AB427" s="71">
        <v>60</v>
      </c>
      <c r="AC427" s="71" t="s">
        <v>3653</v>
      </c>
      <c r="AD427" s="71" t="s">
        <v>3658</v>
      </c>
      <c r="AE427" s="71">
        <v>5</v>
      </c>
      <c r="AF427" s="78">
        <v>100</v>
      </c>
      <c r="AG427" s="71" t="s">
        <v>3128</v>
      </c>
      <c r="AH427" s="71" t="s">
        <v>3108</v>
      </c>
      <c r="AI427" s="14">
        <v>100</v>
      </c>
      <c r="AJ427" s="71"/>
      <c r="AK427" s="71"/>
      <c r="AL427" s="71"/>
      <c r="AM427" s="71"/>
      <c r="AN427" s="71"/>
      <c r="AO427" s="71"/>
      <c r="AP427" s="71"/>
      <c r="AQ427" s="71"/>
      <c r="AR427" s="71"/>
      <c r="AS427" s="71"/>
      <c r="AT427" s="71"/>
      <c r="AU427" s="71"/>
      <c r="AV427" s="71"/>
      <c r="AW427" s="71"/>
      <c r="AX427" s="71"/>
      <c r="AY427" s="14"/>
      <c r="AZ427" s="14"/>
      <c r="BA427" s="24"/>
      <c r="BB427" s="32"/>
      <c r="BC427" s="32"/>
      <c r="BD427" s="32"/>
      <c r="BE427" s="32"/>
      <c r="BF427" s="32"/>
      <c r="BG427" s="32"/>
      <c r="BH427" s="32"/>
      <c r="BI427" s="32"/>
      <c r="BJ427" s="32"/>
      <c r="BK427" s="32"/>
      <c r="BL427" s="32"/>
      <c r="BM427" s="32"/>
    </row>
    <row r="428" spans="1:65" ht="120" customHeight="1" x14ac:dyDescent="0.25">
      <c r="A428" s="13">
        <v>106</v>
      </c>
      <c r="B428" s="14" t="s">
        <v>2143</v>
      </c>
      <c r="C428" s="14"/>
      <c r="D428" s="14" t="s">
        <v>2185</v>
      </c>
      <c r="E428" s="14" t="s">
        <v>3086</v>
      </c>
      <c r="F428" s="14">
        <v>2929</v>
      </c>
      <c r="G428" s="14" t="s">
        <v>3087</v>
      </c>
      <c r="H428" s="14">
        <v>2022</v>
      </c>
      <c r="I428" s="14" t="s">
        <v>3421</v>
      </c>
      <c r="J428" s="15">
        <v>44466.63</v>
      </c>
      <c r="K428" s="14" t="s">
        <v>3659</v>
      </c>
      <c r="L428" s="14" t="s">
        <v>3090</v>
      </c>
      <c r="M428" s="14" t="s">
        <v>3091</v>
      </c>
      <c r="N428" s="14" t="s">
        <v>3660</v>
      </c>
      <c r="O428" s="14" t="s">
        <v>3661</v>
      </c>
      <c r="P428" s="14" t="s">
        <v>3662</v>
      </c>
      <c r="Q428" s="16" t="e">
        <f>#REF!</f>
        <v>#REF!</v>
      </c>
      <c r="R428" s="16">
        <f t="shared" si="38"/>
        <v>4.2756374999999993</v>
      </c>
      <c r="S428" s="72"/>
      <c r="T428" s="72"/>
      <c r="U428" s="16">
        <f t="shared" si="33"/>
        <v>4.2756374999999993</v>
      </c>
      <c r="V428" s="415">
        <v>100</v>
      </c>
      <c r="W428" s="61">
        <v>40</v>
      </c>
      <c r="X428" s="440" t="s">
        <v>2152</v>
      </c>
      <c r="Y428" s="71">
        <v>6</v>
      </c>
      <c r="Z428" s="71">
        <v>1</v>
      </c>
      <c r="AA428" s="71">
        <v>3</v>
      </c>
      <c r="AB428" s="71" t="s">
        <v>3428</v>
      </c>
      <c r="AC428" s="71" t="s">
        <v>3659</v>
      </c>
      <c r="AD428" s="14">
        <v>0</v>
      </c>
      <c r="AE428" s="71">
        <v>5</v>
      </c>
      <c r="AF428" s="78">
        <v>100</v>
      </c>
      <c r="AG428" s="71" t="s">
        <v>2185</v>
      </c>
      <c r="AH428" s="71" t="s">
        <v>3086</v>
      </c>
      <c r="AI428" s="14">
        <v>100</v>
      </c>
      <c r="AJ428" s="71"/>
      <c r="AK428" s="71"/>
      <c r="AL428" s="71"/>
      <c r="AM428" s="71"/>
      <c r="AN428" s="71"/>
      <c r="AO428" s="71"/>
      <c r="AP428" s="71"/>
      <c r="AQ428" s="71"/>
      <c r="AR428" s="71"/>
      <c r="AS428" s="71"/>
      <c r="AT428" s="71"/>
      <c r="AU428" s="71"/>
      <c r="AV428" s="71"/>
      <c r="AW428" s="71"/>
      <c r="AX428" s="71"/>
      <c r="AY428" s="14"/>
      <c r="AZ428" s="14"/>
      <c r="BA428" s="24"/>
      <c r="BB428" s="32"/>
      <c r="BC428" s="32"/>
      <c r="BD428" s="32"/>
      <c r="BE428" s="32"/>
      <c r="BF428" s="32"/>
      <c r="BG428" s="32"/>
      <c r="BH428" s="32"/>
      <c r="BI428" s="32"/>
      <c r="BJ428" s="32"/>
      <c r="BK428" s="32"/>
      <c r="BL428" s="32"/>
      <c r="BM428" s="32"/>
    </row>
    <row r="429" spans="1:65" ht="120" customHeight="1" x14ac:dyDescent="0.25">
      <c r="A429" s="13">
        <v>106</v>
      </c>
      <c r="B429" s="14" t="s">
        <v>2143</v>
      </c>
      <c r="C429" s="14"/>
      <c r="D429" s="14" t="s">
        <v>2204</v>
      </c>
      <c r="E429" s="14" t="s">
        <v>2939</v>
      </c>
      <c r="F429" s="14">
        <v>7317</v>
      </c>
      <c r="G429" s="14" t="s">
        <v>3663</v>
      </c>
      <c r="H429" s="14">
        <v>2022</v>
      </c>
      <c r="I429" s="14" t="s">
        <v>3664</v>
      </c>
      <c r="J429" s="15">
        <v>147067.06</v>
      </c>
      <c r="K429" s="14" t="s">
        <v>3665</v>
      </c>
      <c r="L429" s="14" t="s">
        <v>2200</v>
      </c>
      <c r="M429" s="14" t="s">
        <v>2201</v>
      </c>
      <c r="N429" s="14" t="s">
        <v>3666</v>
      </c>
      <c r="O429" s="14" t="s">
        <v>3667</v>
      </c>
      <c r="P429" s="14" t="s">
        <v>3668</v>
      </c>
      <c r="Q429" s="16" t="e">
        <f>#REF!</f>
        <v>#REF!</v>
      </c>
      <c r="R429" s="16">
        <f t="shared" si="38"/>
        <v>14.141063461538462</v>
      </c>
      <c r="S429" s="72">
        <v>17.88</v>
      </c>
      <c r="T429" s="72">
        <v>18.899999999999999</v>
      </c>
      <c r="U429" s="16">
        <f t="shared" si="33"/>
        <v>50.921063461538459</v>
      </c>
      <c r="V429" s="415">
        <v>100</v>
      </c>
      <c r="W429" s="61">
        <v>40</v>
      </c>
      <c r="X429" s="440" t="s">
        <v>2152</v>
      </c>
      <c r="Y429" s="71">
        <v>3</v>
      </c>
      <c r="Z429" s="71">
        <v>3</v>
      </c>
      <c r="AA429" s="71">
        <v>3</v>
      </c>
      <c r="AB429" s="71">
        <v>10</v>
      </c>
      <c r="AC429" s="71" t="s">
        <v>3665</v>
      </c>
      <c r="AD429" s="71">
        <v>0</v>
      </c>
      <c r="AE429" s="71">
        <v>5</v>
      </c>
      <c r="AF429" s="78">
        <v>100</v>
      </c>
      <c r="AG429" s="71" t="s">
        <v>2204</v>
      </c>
      <c r="AH429" s="71" t="s">
        <v>2939</v>
      </c>
      <c r="AI429" s="14">
        <v>100</v>
      </c>
      <c r="AJ429" s="71"/>
      <c r="AK429" s="71"/>
      <c r="AL429" s="71"/>
      <c r="AM429" s="71"/>
      <c r="AN429" s="71"/>
      <c r="AO429" s="71"/>
      <c r="AP429" s="71"/>
      <c r="AQ429" s="71"/>
      <c r="AR429" s="71"/>
      <c r="AS429" s="71"/>
      <c r="AT429" s="71"/>
      <c r="AU429" s="71"/>
      <c r="AV429" s="71"/>
      <c r="AW429" s="71"/>
      <c r="AX429" s="71"/>
      <c r="AY429" s="14"/>
      <c r="AZ429" s="14"/>
      <c r="BA429" s="24"/>
      <c r="BB429" s="32"/>
      <c r="BC429" s="32"/>
      <c r="BD429" s="32"/>
      <c r="BE429" s="32"/>
      <c r="BF429" s="32"/>
      <c r="BG429" s="32"/>
      <c r="BH429" s="32"/>
      <c r="BI429" s="32"/>
      <c r="BJ429" s="32"/>
      <c r="BK429" s="32"/>
      <c r="BL429" s="32"/>
      <c r="BM429" s="32"/>
    </row>
    <row r="430" spans="1:65" ht="120" customHeight="1" x14ac:dyDescent="0.25">
      <c r="A430" s="13">
        <v>106</v>
      </c>
      <c r="B430" s="14" t="s">
        <v>2143</v>
      </c>
      <c r="C430" s="14"/>
      <c r="D430" s="14" t="s">
        <v>2234</v>
      </c>
      <c r="E430" s="14" t="s">
        <v>3669</v>
      </c>
      <c r="F430" s="14">
        <v>20216</v>
      </c>
      <c r="G430" s="14" t="s">
        <v>3670</v>
      </c>
      <c r="H430" s="14">
        <v>2022</v>
      </c>
      <c r="I430" s="14" t="s">
        <v>3671</v>
      </c>
      <c r="J430" s="15">
        <v>152818.67000000001</v>
      </c>
      <c r="K430" s="14" t="s">
        <v>3672</v>
      </c>
      <c r="L430" s="14" t="s">
        <v>3673</v>
      </c>
      <c r="M430" s="14" t="s">
        <v>3674</v>
      </c>
      <c r="N430" s="14" t="s">
        <v>3675</v>
      </c>
      <c r="O430" s="14" t="s">
        <v>3676</v>
      </c>
      <c r="P430" s="14" t="s">
        <v>3677</v>
      </c>
      <c r="Q430" s="16" t="e">
        <f>#REF!</f>
        <v>#REF!</v>
      </c>
      <c r="R430" s="16">
        <f t="shared" si="38"/>
        <v>14.694102884615386</v>
      </c>
      <c r="S430" s="72">
        <v>20</v>
      </c>
      <c r="T430" s="72">
        <v>20</v>
      </c>
      <c r="U430" s="16">
        <f t="shared" si="33"/>
        <v>54.69410288461539</v>
      </c>
      <c r="V430" s="415">
        <v>100</v>
      </c>
      <c r="W430" s="61">
        <v>40</v>
      </c>
      <c r="X430" s="440" t="s">
        <v>2152</v>
      </c>
      <c r="Y430" s="71">
        <v>4</v>
      </c>
      <c r="Z430" s="71">
        <v>3</v>
      </c>
      <c r="AA430" s="71">
        <v>2</v>
      </c>
      <c r="AB430" s="71">
        <v>46</v>
      </c>
      <c r="AC430" s="71" t="s">
        <v>3672</v>
      </c>
      <c r="AD430" s="71">
        <v>20</v>
      </c>
      <c r="AE430" s="71">
        <v>5</v>
      </c>
      <c r="AF430" s="78">
        <v>100</v>
      </c>
      <c r="AG430" s="71" t="s">
        <v>2234</v>
      </c>
      <c r="AH430" s="71" t="s">
        <v>3669</v>
      </c>
      <c r="AI430" s="14">
        <v>100</v>
      </c>
      <c r="AJ430" s="71"/>
      <c r="AK430" s="71"/>
      <c r="AL430" s="71"/>
      <c r="AM430" s="71"/>
      <c r="AN430" s="71"/>
      <c r="AO430" s="71"/>
      <c r="AP430" s="71"/>
      <c r="AQ430" s="71"/>
      <c r="AR430" s="71"/>
      <c r="AS430" s="71"/>
      <c r="AT430" s="71"/>
      <c r="AU430" s="71"/>
      <c r="AV430" s="71"/>
      <c r="AW430" s="71"/>
      <c r="AX430" s="71"/>
      <c r="AY430" s="14"/>
      <c r="AZ430" s="14"/>
      <c r="BA430" s="24"/>
      <c r="BB430" s="32"/>
      <c r="BC430" s="32"/>
      <c r="BD430" s="32"/>
      <c r="BE430" s="32"/>
      <c r="BF430" s="32"/>
      <c r="BG430" s="32"/>
      <c r="BH430" s="32"/>
      <c r="BI430" s="32"/>
      <c r="BJ430" s="32"/>
      <c r="BK430" s="32"/>
      <c r="BL430" s="32"/>
      <c r="BM430" s="32"/>
    </row>
    <row r="431" spans="1:65" ht="120" customHeight="1" x14ac:dyDescent="0.25">
      <c r="A431" s="13">
        <v>106</v>
      </c>
      <c r="B431" s="14" t="s">
        <v>2143</v>
      </c>
      <c r="C431" s="14"/>
      <c r="D431" s="71" t="s">
        <v>2197</v>
      </c>
      <c r="E431" s="14" t="s">
        <v>2210</v>
      </c>
      <c r="F431" s="71">
        <v>4540</v>
      </c>
      <c r="G431" s="14" t="s">
        <v>3678</v>
      </c>
      <c r="H431" s="14">
        <v>2022</v>
      </c>
      <c r="I431" s="71" t="s">
        <v>3679</v>
      </c>
      <c r="J431" s="15">
        <v>256108.44</v>
      </c>
      <c r="K431" s="14" t="s">
        <v>3680</v>
      </c>
      <c r="L431" s="71" t="s">
        <v>3681</v>
      </c>
      <c r="M431" s="71" t="s">
        <v>3051</v>
      </c>
      <c r="N431" s="71" t="s">
        <v>3682</v>
      </c>
      <c r="O431" s="71" t="s">
        <v>3683</v>
      </c>
      <c r="P431" s="14" t="s">
        <v>3684</v>
      </c>
      <c r="Q431" s="16" t="e">
        <f>#REF!</f>
        <v>#REF!</v>
      </c>
      <c r="R431" s="16">
        <f t="shared" si="38"/>
        <v>24.625811538461541</v>
      </c>
      <c r="S431" s="72">
        <v>17.88</v>
      </c>
      <c r="T431" s="72">
        <v>33.64</v>
      </c>
      <c r="U431" s="16">
        <f t="shared" si="33"/>
        <v>76.145811538461544</v>
      </c>
      <c r="V431" s="415">
        <v>100</v>
      </c>
      <c r="W431" s="61">
        <v>40</v>
      </c>
      <c r="X431" s="440" t="s">
        <v>2152</v>
      </c>
      <c r="Y431" s="71">
        <v>3</v>
      </c>
      <c r="Z431" s="71">
        <v>6</v>
      </c>
      <c r="AA431" s="71">
        <v>1</v>
      </c>
      <c r="AB431" s="71">
        <v>47</v>
      </c>
      <c r="AC431" s="71" t="s">
        <v>3680</v>
      </c>
      <c r="AD431" s="14">
        <v>0</v>
      </c>
      <c r="AE431" s="71">
        <v>5</v>
      </c>
      <c r="AF431" s="78">
        <v>100</v>
      </c>
      <c r="AG431" s="71" t="s">
        <v>2197</v>
      </c>
      <c r="AH431" s="71" t="s">
        <v>2210</v>
      </c>
      <c r="AI431" s="71">
        <v>100</v>
      </c>
      <c r="AJ431" s="71"/>
      <c r="AK431" s="71"/>
      <c r="AL431" s="71"/>
      <c r="AM431" s="71"/>
      <c r="AN431" s="71"/>
      <c r="AO431" s="71"/>
      <c r="AP431" s="71"/>
      <c r="AQ431" s="71"/>
      <c r="AR431" s="71"/>
      <c r="AS431" s="71"/>
      <c r="AT431" s="71"/>
      <c r="AU431" s="71"/>
      <c r="AV431" s="71"/>
      <c r="AW431" s="71"/>
      <c r="AX431" s="71"/>
      <c r="AY431" s="14"/>
      <c r="AZ431" s="14"/>
      <c r="BA431" s="24"/>
      <c r="BB431" s="32"/>
      <c r="BC431" s="32"/>
      <c r="BD431" s="32"/>
      <c r="BE431" s="32"/>
      <c r="BF431" s="32"/>
      <c r="BG431" s="32"/>
      <c r="BH431" s="32"/>
      <c r="BI431" s="32"/>
      <c r="BJ431" s="32"/>
      <c r="BK431" s="32"/>
      <c r="BL431" s="32"/>
      <c r="BM431" s="32"/>
    </row>
    <row r="432" spans="1:65" ht="120" customHeight="1" x14ac:dyDescent="0.25">
      <c r="A432" s="13">
        <v>106</v>
      </c>
      <c r="B432" s="14" t="s">
        <v>2143</v>
      </c>
      <c r="C432" s="14"/>
      <c r="D432" s="71" t="s">
        <v>2307</v>
      </c>
      <c r="E432" s="14" t="s">
        <v>3029</v>
      </c>
      <c r="F432" s="71">
        <v>10429</v>
      </c>
      <c r="G432" s="14" t="s">
        <v>3685</v>
      </c>
      <c r="H432" s="14">
        <v>2022</v>
      </c>
      <c r="I432" s="71" t="s">
        <v>3686</v>
      </c>
      <c r="J432" s="15">
        <v>138914.09</v>
      </c>
      <c r="K432" s="14" t="s">
        <v>3687</v>
      </c>
      <c r="L432" s="71" t="s">
        <v>3688</v>
      </c>
      <c r="M432" s="71" t="s">
        <v>3689</v>
      </c>
      <c r="N432" s="71" t="s">
        <v>3690</v>
      </c>
      <c r="O432" s="71" t="s">
        <v>3691</v>
      </c>
      <c r="P432" s="14">
        <v>73219</v>
      </c>
      <c r="Q432" s="16" t="e">
        <f>#REF!</f>
        <v>#REF!</v>
      </c>
      <c r="R432" s="16">
        <f t="shared" si="38"/>
        <v>13.357124038461539</v>
      </c>
      <c r="S432" s="72">
        <v>11.5</v>
      </c>
      <c r="T432" s="72">
        <v>15.75</v>
      </c>
      <c r="U432" s="16">
        <f t="shared" si="33"/>
        <v>40.607124038461535</v>
      </c>
      <c r="V432" s="415">
        <v>100</v>
      </c>
      <c r="W432" s="61">
        <v>40</v>
      </c>
      <c r="X432" s="440" t="s">
        <v>2152</v>
      </c>
      <c r="Y432" s="71">
        <v>1</v>
      </c>
      <c r="Z432" s="71">
        <v>4</v>
      </c>
      <c r="AA432" s="71">
        <v>4</v>
      </c>
      <c r="AB432" s="71">
        <v>60</v>
      </c>
      <c r="AC432" s="71" t="s">
        <v>3687</v>
      </c>
      <c r="AD432" s="14">
        <v>40</v>
      </c>
      <c r="AE432" s="71">
        <v>5</v>
      </c>
      <c r="AF432" s="78">
        <v>100</v>
      </c>
      <c r="AG432" s="71" t="s">
        <v>2307</v>
      </c>
      <c r="AH432" s="71" t="s">
        <v>3029</v>
      </c>
      <c r="AI432" s="71">
        <v>50</v>
      </c>
      <c r="AJ432" s="71" t="s">
        <v>3692</v>
      </c>
      <c r="AK432" s="71" t="s">
        <v>3693</v>
      </c>
      <c r="AL432" s="71">
        <v>20</v>
      </c>
      <c r="AM432" s="71" t="s">
        <v>3193</v>
      </c>
      <c r="AN432" s="71" t="s">
        <v>3694</v>
      </c>
      <c r="AO432" s="71">
        <v>15</v>
      </c>
      <c r="AP432" s="71" t="s">
        <v>3695</v>
      </c>
      <c r="AQ432" s="71" t="s">
        <v>3696</v>
      </c>
      <c r="AR432" s="71">
        <v>15</v>
      </c>
      <c r="AS432" s="71"/>
      <c r="AT432" s="71"/>
      <c r="AU432" s="71"/>
      <c r="AV432" s="71"/>
      <c r="AW432" s="71"/>
      <c r="AX432" s="71"/>
      <c r="AY432" s="14"/>
      <c r="AZ432" s="14"/>
      <c r="BA432" s="24"/>
      <c r="BB432" s="32"/>
      <c r="BC432" s="32"/>
      <c r="BD432" s="32"/>
      <c r="BE432" s="32"/>
      <c r="BF432" s="32"/>
      <c r="BG432" s="32"/>
      <c r="BH432" s="32"/>
      <c r="BI432" s="32"/>
      <c r="BJ432" s="32"/>
      <c r="BK432" s="32"/>
      <c r="BL432" s="32"/>
      <c r="BM432" s="32"/>
    </row>
    <row r="433" spans="1:65" ht="120" customHeight="1" x14ac:dyDescent="0.25">
      <c r="A433" s="13">
        <v>106</v>
      </c>
      <c r="B433" s="14" t="s">
        <v>2143</v>
      </c>
      <c r="C433" s="14"/>
      <c r="D433" s="14" t="s">
        <v>2435</v>
      </c>
      <c r="E433" s="14" t="s">
        <v>3697</v>
      </c>
      <c r="F433" s="14">
        <v>15813</v>
      </c>
      <c r="G433" s="14" t="s">
        <v>3698</v>
      </c>
      <c r="H433" s="14">
        <v>2022</v>
      </c>
      <c r="I433" s="14" t="s">
        <v>3699</v>
      </c>
      <c r="J433" s="15">
        <v>190759.94</v>
      </c>
      <c r="K433" s="14" t="s">
        <v>3700</v>
      </c>
      <c r="L433" s="14" t="s">
        <v>3701</v>
      </c>
      <c r="M433" s="14" t="s">
        <v>3702</v>
      </c>
      <c r="N433" s="14" t="s">
        <v>3703</v>
      </c>
      <c r="O433" s="14" t="s">
        <v>3704</v>
      </c>
      <c r="P433" s="14">
        <v>72700</v>
      </c>
      <c r="Q433" s="16" t="e">
        <f>#REF!</f>
        <v>#REF!</v>
      </c>
      <c r="R433" s="16">
        <f t="shared" si="38"/>
        <v>18.342301923076924</v>
      </c>
      <c r="S433" s="72">
        <v>38</v>
      </c>
      <c r="T433" s="72">
        <v>42</v>
      </c>
      <c r="U433" s="16">
        <f t="shared" si="33"/>
        <v>98.342301923076917</v>
      </c>
      <c r="V433" s="415">
        <v>100</v>
      </c>
      <c r="W433" s="61">
        <v>40</v>
      </c>
      <c r="X433" s="440" t="s">
        <v>2152</v>
      </c>
      <c r="Y433" s="71">
        <v>2</v>
      </c>
      <c r="Z433" s="71">
        <v>5</v>
      </c>
      <c r="AA433" s="71">
        <v>6</v>
      </c>
      <c r="AB433" s="71">
        <v>11</v>
      </c>
      <c r="AC433" s="71" t="s">
        <v>3700</v>
      </c>
      <c r="AD433" s="71">
        <v>40</v>
      </c>
      <c r="AE433" s="71">
        <v>5</v>
      </c>
      <c r="AF433" s="78">
        <v>100</v>
      </c>
      <c r="AG433" s="71" t="s">
        <v>2435</v>
      </c>
      <c r="AH433" s="71" t="s">
        <v>3697</v>
      </c>
      <c r="AI433" s="14">
        <v>30</v>
      </c>
      <c r="AJ433" s="71" t="s">
        <v>3705</v>
      </c>
      <c r="AK433" s="71" t="s">
        <v>2436</v>
      </c>
      <c r="AL433" s="71">
        <v>30</v>
      </c>
      <c r="AM433" s="71" t="s">
        <v>3706</v>
      </c>
      <c r="AN433" s="71" t="s">
        <v>3707</v>
      </c>
      <c r="AO433" s="71">
        <v>30</v>
      </c>
      <c r="AP433" s="71" t="s">
        <v>3708</v>
      </c>
      <c r="AQ433" s="71" t="s">
        <v>3709</v>
      </c>
      <c r="AR433" s="71">
        <v>10</v>
      </c>
      <c r="AS433" s="71"/>
      <c r="AT433" s="71"/>
      <c r="AU433" s="71"/>
      <c r="AV433" s="71"/>
      <c r="AW433" s="71"/>
      <c r="AX433" s="71"/>
      <c r="AY433" s="14"/>
      <c r="AZ433" s="14"/>
      <c r="BA433" s="24"/>
      <c r="BB433" s="32"/>
      <c r="BC433" s="32"/>
      <c r="BD433" s="32"/>
      <c r="BE433" s="32"/>
      <c r="BF433" s="32"/>
      <c r="BG433" s="32"/>
      <c r="BH433" s="32"/>
      <c r="BI433" s="32"/>
      <c r="BJ433" s="32"/>
      <c r="BK433" s="32"/>
      <c r="BL433" s="32"/>
      <c r="BM433" s="32"/>
    </row>
    <row r="434" spans="1:65" ht="120" customHeight="1" x14ac:dyDescent="0.25">
      <c r="A434" s="13">
        <v>106</v>
      </c>
      <c r="B434" s="14" t="s">
        <v>2143</v>
      </c>
      <c r="C434" s="14"/>
      <c r="D434" s="71" t="s">
        <v>2433</v>
      </c>
      <c r="E434" s="14" t="s">
        <v>2434</v>
      </c>
      <c r="F434" s="71">
        <v>4988</v>
      </c>
      <c r="G434" s="14" t="s">
        <v>3710</v>
      </c>
      <c r="H434" s="14">
        <v>2022</v>
      </c>
      <c r="I434" s="71" t="s">
        <v>3711</v>
      </c>
      <c r="J434" s="15">
        <v>74098.7</v>
      </c>
      <c r="K434" s="14" t="s">
        <v>3712</v>
      </c>
      <c r="L434" s="71" t="s">
        <v>3153</v>
      </c>
      <c r="M434" s="71" t="s">
        <v>3154</v>
      </c>
      <c r="N434" s="71" t="s">
        <v>3713</v>
      </c>
      <c r="O434" s="71" t="s">
        <v>3714</v>
      </c>
      <c r="P434" s="14">
        <v>73106</v>
      </c>
      <c r="Q434" s="16" t="e">
        <f>#REF!</f>
        <v>#REF!</v>
      </c>
      <c r="R434" s="16">
        <f t="shared" si="38"/>
        <v>7.1248750000000003</v>
      </c>
      <c r="S434" s="72">
        <v>5.5</v>
      </c>
      <c r="T434" s="72">
        <v>28.35</v>
      </c>
      <c r="U434" s="16">
        <f t="shared" si="33"/>
        <v>40.974874999999997</v>
      </c>
      <c r="V434" s="415">
        <v>100</v>
      </c>
      <c r="W434" s="61">
        <v>40</v>
      </c>
      <c r="X434" s="440" t="s">
        <v>2152</v>
      </c>
      <c r="Y434" s="71">
        <v>2</v>
      </c>
      <c r="Z434" s="71">
        <v>1</v>
      </c>
      <c r="AA434" s="71">
        <v>1</v>
      </c>
      <c r="AB434" s="71">
        <v>60</v>
      </c>
      <c r="AC434" s="71" t="s">
        <v>3712</v>
      </c>
      <c r="AD434" s="71">
        <v>0</v>
      </c>
      <c r="AE434" s="71">
        <v>5</v>
      </c>
      <c r="AF434" s="78">
        <v>100</v>
      </c>
      <c r="AG434" s="71" t="s">
        <v>2433</v>
      </c>
      <c r="AH434" s="71" t="s">
        <v>2434</v>
      </c>
      <c r="AI434" s="71">
        <v>0</v>
      </c>
      <c r="AJ434" s="71"/>
      <c r="AK434" s="71"/>
      <c r="AL434" s="71"/>
      <c r="AM434" s="71"/>
      <c r="AN434" s="71"/>
      <c r="AO434" s="71"/>
      <c r="AP434" s="71"/>
      <c r="AQ434" s="71"/>
      <c r="AR434" s="71"/>
      <c r="AS434" s="71"/>
      <c r="AT434" s="71"/>
      <c r="AU434" s="71"/>
      <c r="AV434" s="71"/>
      <c r="AW434" s="71"/>
      <c r="AX434" s="71"/>
      <c r="AY434" s="14"/>
      <c r="AZ434" s="14"/>
      <c r="BA434" s="24"/>
      <c r="BB434" s="32"/>
      <c r="BC434" s="32"/>
      <c r="BD434" s="32"/>
      <c r="BE434" s="32"/>
      <c r="BF434" s="32"/>
      <c r="BG434" s="32"/>
      <c r="BH434" s="32"/>
      <c r="BI434" s="32"/>
      <c r="BJ434" s="32"/>
      <c r="BK434" s="32"/>
      <c r="BL434" s="32"/>
      <c r="BM434" s="32"/>
    </row>
    <row r="435" spans="1:65" ht="120" customHeight="1" x14ac:dyDescent="0.25">
      <c r="A435" s="13">
        <v>106</v>
      </c>
      <c r="B435" s="14" t="s">
        <v>2143</v>
      </c>
      <c r="C435" s="14"/>
      <c r="D435" s="71" t="s">
        <v>64</v>
      </c>
      <c r="E435" s="14" t="s">
        <v>3715</v>
      </c>
      <c r="F435" s="71">
        <v>35478</v>
      </c>
      <c r="G435" s="14" t="s">
        <v>3716</v>
      </c>
      <c r="H435" s="14">
        <v>2022</v>
      </c>
      <c r="I435" s="71" t="s">
        <v>3717</v>
      </c>
      <c r="J435" s="15">
        <v>91617.05</v>
      </c>
      <c r="K435" s="14" t="s">
        <v>3718</v>
      </c>
      <c r="L435" s="71" t="s">
        <v>2703</v>
      </c>
      <c r="M435" s="71" t="s">
        <v>2296</v>
      </c>
      <c r="N435" s="71" t="s">
        <v>3719</v>
      </c>
      <c r="O435" s="71" t="s">
        <v>3720</v>
      </c>
      <c r="P435" s="14">
        <v>73090</v>
      </c>
      <c r="Q435" s="16" t="e">
        <f>#REF!</f>
        <v>#REF!</v>
      </c>
      <c r="R435" s="16">
        <f t="shared" si="38"/>
        <v>8.8093317307692303</v>
      </c>
      <c r="S435" s="72">
        <v>17.88</v>
      </c>
      <c r="T435" s="72">
        <v>12.38</v>
      </c>
      <c r="U435" s="16">
        <f t="shared" si="33"/>
        <v>39.069331730769228</v>
      </c>
      <c r="V435" s="415">
        <v>100</v>
      </c>
      <c r="W435" s="61">
        <v>40</v>
      </c>
      <c r="X435" s="440" t="s">
        <v>2152</v>
      </c>
      <c r="Y435" s="71">
        <v>3</v>
      </c>
      <c r="Z435" s="71">
        <v>1</v>
      </c>
      <c r="AA435" s="71">
        <v>3</v>
      </c>
      <c r="AB435" s="71">
        <v>60</v>
      </c>
      <c r="AC435" s="71" t="s">
        <v>3718</v>
      </c>
      <c r="AD435" s="71">
        <v>0</v>
      </c>
      <c r="AE435" s="71">
        <v>5</v>
      </c>
      <c r="AF435" s="78">
        <v>100</v>
      </c>
      <c r="AG435" s="71" t="s">
        <v>64</v>
      </c>
      <c r="AH435" s="71" t="s">
        <v>3715</v>
      </c>
      <c r="AI435" s="71">
        <v>100</v>
      </c>
      <c r="AJ435" s="71"/>
      <c r="AK435" s="71"/>
      <c r="AL435" s="71"/>
      <c r="AM435" s="71"/>
      <c r="AN435" s="71"/>
      <c r="AO435" s="71"/>
      <c r="AP435" s="71"/>
      <c r="AQ435" s="71"/>
      <c r="AR435" s="71"/>
      <c r="AS435" s="71"/>
      <c r="AT435" s="71"/>
      <c r="AU435" s="71"/>
      <c r="AV435" s="71"/>
      <c r="AW435" s="71"/>
      <c r="AX435" s="71"/>
      <c r="AY435" s="14"/>
      <c r="AZ435" s="14"/>
      <c r="BA435" s="24"/>
      <c r="BB435" s="32"/>
      <c r="BC435" s="32"/>
      <c r="BD435" s="32"/>
      <c r="BE435" s="32"/>
      <c r="BF435" s="32"/>
      <c r="BG435" s="32"/>
      <c r="BH435" s="32"/>
      <c r="BI435" s="32"/>
      <c r="BJ435" s="32"/>
      <c r="BK435" s="32"/>
      <c r="BL435" s="32"/>
      <c r="BM435" s="32"/>
    </row>
    <row r="436" spans="1:65" ht="120" customHeight="1" x14ac:dyDescent="0.25">
      <c r="A436" s="13">
        <v>106</v>
      </c>
      <c r="B436" s="14" t="s">
        <v>2143</v>
      </c>
      <c r="C436" s="14"/>
      <c r="D436" s="14" t="s">
        <v>2629</v>
      </c>
      <c r="E436" s="14" t="s">
        <v>3120</v>
      </c>
      <c r="F436" s="71">
        <v>34279</v>
      </c>
      <c r="G436" s="14" t="s">
        <v>3721</v>
      </c>
      <c r="H436" s="14">
        <v>2022</v>
      </c>
      <c r="I436" s="14" t="s">
        <v>3722</v>
      </c>
      <c r="J436" s="15">
        <v>233310.5</v>
      </c>
      <c r="K436" s="14" t="s">
        <v>3723</v>
      </c>
      <c r="L436" s="14" t="s">
        <v>3724</v>
      </c>
      <c r="M436" s="14" t="s">
        <v>3725</v>
      </c>
      <c r="N436" s="14" t="s">
        <v>3726</v>
      </c>
      <c r="O436" s="14" t="s">
        <v>3727</v>
      </c>
      <c r="P436" s="14" t="s">
        <v>3728</v>
      </c>
      <c r="Q436" s="16" t="e">
        <f>#REF!</f>
        <v>#REF!</v>
      </c>
      <c r="R436" s="16">
        <f>J436*0.2/2080</f>
        <v>22.433701923076924</v>
      </c>
      <c r="S436" s="16">
        <v>10</v>
      </c>
      <c r="T436" s="16">
        <v>26.7</v>
      </c>
      <c r="U436" s="16">
        <f t="shared" si="33"/>
        <v>59.133701923076927</v>
      </c>
      <c r="V436" s="415">
        <v>100</v>
      </c>
      <c r="W436" s="61">
        <v>40</v>
      </c>
      <c r="X436" s="440" t="s">
        <v>2152</v>
      </c>
      <c r="Y436" s="14">
        <v>4</v>
      </c>
      <c r="Z436" s="14">
        <v>3</v>
      </c>
      <c r="AA436" s="14">
        <v>4</v>
      </c>
      <c r="AB436" s="14">
        <v>46</v>
      </c>
      <c r="AC436" s="71" t="s">
        <v>3723</v>
      </c>
      <c r="AD436" s="14">
        <v>0</v>
      </c>
      <c r="AE436" s="71">
        <v>5</v>
      </c>
      <c r="AF436" s="78">
        <v>100</v>
      </c>
      <c r="AG436" s="14" t="s">
        <v>2629</v>
      </c>
      <c r="AH436" s="14" t="s">
        <v>3120</v>
      </c>
      <c r="AI436" s="14">
        <v>100</v>
      </c>
      <c r="AJ436" s="14"/>
      <c r="AK436" s="14"/>
      <c r="AL436" s="14"/>
      <c r="AM436" s="14"/>
      <c r="AN436" s="14"/>
      <c r="AO436" s="14"/>
      <c r="AP436" s="14"/>
      <c r="AQ436" s="14"/>
      <c r="AR436" s="14"/>
      <c r="AS436" s="14"/>
      <c r="AT436" s="14"/>
      <c r="AU436" s="14"/>
      <c r="AV436" s="14"/>
      <c r="AW436" s="14"/>
      <c r="AX436" s="14"/>
      <c r="AY436" s="14"/>
      <c r="AZ436" s="14"/>
      <c r="BA436" s="24"/>
      <c r="BB436" s="32"/>
      <c r="BC436" s="32"/>
      <c r="BD436" s="32"/>
      <c r="BE436" s="32"/>
      <c r="BF436" s="32"/>
      <c r="BG436" s="32"/>
      <c r="BH436" s="32"/>
      <c r="BI436" s="32"/>
      <c r="BJ436" s="32"/>
      <c r="BK436" s="32"/>
      <c r="BL436" s="32"/>
      <c r="BM436" s="32"/>
    </row>
    <row r="437" spans="1:65" ht="120" customHeight="1" x14ac:dyDescent="0.25">
      <c r="A437" s="13">
        <v>106</v>
      </c>
      <c r="B437" s="14" t="s">
        <v>2143</v>
      </c>
      <c r="C437" s="14"/>
      <c r="D437" s="14" t="s">
        <v>3589</v>
      </c>
      <c r="E437" s="14" t="s">
        <v>3729</v>
      </c>
      <c r="F437" s="71">
        <v>12056</v>
      </c>
      <c r="G437" s="14" t="s">
        <v>3730</v>
      </c>
      <c r="H437" s="14">
        <v>2023</v>
      </c>
      <c r="I437" s="14" t="s">
        <v>3731</v>
      </c>
      <c r="J437" s="15">
        <v>68405.8</v>
      </c>
      <c r="K437" s="14" t="s">
        <v>3732</v>
      </c>
      <c r="L437" s="14" t="s">
        <v>3733</v>
      </c>
      <c r="M437" s="14" t="s">
        <v>3734</v>
      </c>
      <c r="N437" s="14" t="s">
        <v>3735</v>
      </c>
      <c r="O437" s="14" t="s">
        <v>3736</v>
      </c>
      <c r="P437" s="14" t="s">
        <v>3737</v>
      </c>
      <c r="Q437" s="16" t="e">
        <f>#REF!</f>
        <v>#REF!</v>
      </c>
      <c r="R437" s="16">
        <f t="shared" ref="R437" si="39">J437*0.2/2080</f>
        <v>6.5774807692307702</v>
      </c>
      <c r="S437" s="72"/>
      <c r="T437" s="72"/>
      <c r="U437" s="16">
        <f t="shared" si="33"/>
        <v>6.5774807692307702</v>
      </c>
      <c r="V437" s="415">
        <v>100</v>
      </c>
      <c r="W437" s="61">
        <v>20</v>
      </c>
      <c r="X437" s="440" t="s">
        <v>2152</v>
      </c>
      <c r="Y437" s="71"/>
      <c r="Z437" s="71"/>
      <c r="AA437" s="71"/>
      <c r="AB437" s="71"/>
      <c r="AC437" s="71" t="s">
        <v>3732</v>
      </c>
      <c r="AD437" s="71">
        <v>0</v>
      </c>
      <c r="AE437" s="71">
        <v>5</v>
      </c>
      <c r="AF437" s="78">
        <v>100</v>
      </c>
      <c r="AG437" s="71" t="s">
        <v>3589</v>
      </c>
      <c r="AH437" s="71" t="s">
        <v>3729</v>
      </c>
      <c r="AI437" s="14">
        <v>100</v>
      </c>
      <c r="AJ437" s="71"/>
      <c r="AK437" s="71"/>
      <c r="AL437" s="71"/>
      <c r="AM437" s="71"/>
      <c r="AN437" s="71"/>
      <c r="AO437" s="71"/>
      <c r="AP437" s="71"/>
      <c r="AQ437" s="71"/>
      <c r="AR437" s="71"/>
      <c r="AS437" s="71"/>
      <c r="AT437" s="71"/>
      <c r="AU437" s="71"/>
      <c r="AV437" s="71"/>
      <c r="AW437" s="71"/>
      <c r="AX437" s="71"/>
      <c r="AY437" s="14"/>
      <c r="AZ437" s="14"/>
      <c r="BA437" s="24"/>
      <c r="BB437" s="32"/>
      <c r="BC437" s="32"/>
      <c r="BD437" s="32"/>
      <c r="BE437" s="32"/>
      <c r="BF437" s="32"/>
      <c r="BG437" s="32"/>
      <c r="BH437" s="32"/>
      <c r="BI437" s="32"/>
      <c r="BJ437" s="32"/>
      <c r="BK437" s="32"/>
      <c r="BL437" s="32"/>
      <c r="BM437" s="32"/>
    </row>
    <row r="438" spans="1:65" ht="120" customHeight="1" x14ac:dyDescent="0.25">
      <c r="A438" s="13">
        <v>106</v>
      </c>
      <c r="B438" s="14" t="s">
        <v>2143</v>
      </c>
      <c r="C438" s="14"/>
      <c r="D438" s="14" t="s">
        <v>3738</v>
      </c>
      <c r="E438" s="14" t="s">
        <v>3739</v>
      </c>
      <c r="F438" s="71">
        <v>33404</v>
      </c>
      <c r="G438" s="14" t="s">
        <v>3740</v>
      </c>
      <c r="H438" s="14">
        <v>2023</v>
      </c>
      <c r="I438" s="14" t="s">
        <v>3741</v>
      </c>
      <c r="J438" s="15">
        <v>158115.09</v>
      </c>
      <c r="K438" s="14" t="s">
        <v>3742</v>
      </c>
      <c r="L438" s="14" t="s">
        <v>3743</v>
      </c>
      <c r="M438" s="14" t="s">
        <v>3744</v>
      </c>
      <c r="N438" s="71" t="s">
        <v>3745</v>
      </c>
      <c r="O438" s="71" t="s">
        <v>3746</v>
      </c>
      <c r="P438" s="14" t="s">
        <v>3747</v>
      </c>
      <c r="Q438" s="16" t="e">
        <f>#REF!</f>
        <v>#REF!</v>
      </c>
      <c r="R438" s="16">
        <v>15.203374038461538</v>
      </c>
      <c r="S438" s="72">
        <v>12</v>
      </c>
      <c r="T438" s="72">
        <v>24.76</v>
      </c>
      <c r="U438" s="16">
        <f t="shared" si="33"/>
        <v>51.963374038461538</v>
      </c>
      <c r="V438" s="415">
        <v>100</v>
      </c>
      <c r="W438" s="61">
        <v>20</v>
      </c>
      <c r="X438" s="440" t="s">
        <v>2152</v>
      </c>
      <c r="Y438" s="71">
        <v>4</v>
      </c>
      <c r="Z438" s="71">
        <v>2</v>
      </c>
      <c r="AA438" s="71">
        <v>4</v>
      </c>
      <c r="AB438" s="71">
        <v>50</v>
      </c>
      <c r="AC438" s="71" t="s">
        <v>3742</v>
      </c>
      <c r="AD438" s="71">
        <v>12</v>
      </c>
      <c r="AE438" s="71">
        <v>5</v>
      </c>
      <c r="AF438" s="78">
        <v>100</v>
      </c>
      <c r="AG438" s="71" t="s">
        <v>3738</v>
      </c>
      <c r="AH438" s="71" t="s">
        <v>3739</v>
      </c>
      <c r="AI438" s="14">
        <v>50</v>
      </c>
      <c r="AJ438" s="71" t="s">
        <v>3748</v>
      </c>
      <c r="AK438" s="71" t="s">
        <v>3509</v>
      </c>
      <c r="AL438" s="71">
        <v>50</v>
      </c>
      <c r="AM438" s="71"/>
      <c r="AN438" s="71"/>
      <c r="AO438" s="71"/>
      <c r="AP438" s="71"/>
      <c r="AQ438" s="71"/>
      <c r="AR438" s="71"/>
      <c r="AS438" s="71"/>
      <c r="AT438" s="71"/>
      <c r="AU438" s="71"/>
      <c r="AV438" s="71"/>
      <c r="AW438" s="71"/>
      <c r="AX438" s="71"/>
      <c r="AY438" s="14"/>
      <c r="AZ438" s="14"/>
      <c r="BA438" s="24"/>
      <c r="BB438" s="32"/>
      <c r="BC438" s="32"/>
      <c r="BD438" s="32"/>
      <c r="BE438" s="32"/>
      <c r="BF438" s="32"/>
      <c r="BG438" s="32"/>
      <c r="BH438" s="32"/>
      <c r="BI438" s="32"/>
      <c r="BJ438" s="32"/>
      <c r="BK438" s="32"/>
      <c r="BL438" s="32"/>
      <c r="BM438" s="32"/>
    </row>
    <row r="439" spans="1:65" ht="120" customHeight="1" x14ac:dyDescent="0.25">
      <c r="A439" s="13">
        <v>106</v>
      </c>
      <c r="B439" s="14" t="s">
        <v>2143</v>
      </c>
      <c r="C439" s="14"/>
      <c r="D439" s="14" t="s">
        <v>3749</v>
      </c>
      <c r="E439" s="14" t="s">
        <v>3750</v>
      </c>
      <c r="F439" s="71">
        <v>3709</v>
      </c>
      <c r="G439" s="14" t="s">
        <v>3751</v>
      </c>
      <c r="H439" s="14">
        <v>2023</v>
      </c>
      <c r="I439" s="14" t="s">
        <v>3752</v>
      </c>
      <c r="J439" s="15">
        <v>89464.28</v>
      </c>
      <c r="K439" s="14" t="s">
        <v>3753</v>
      </c>
      <c r="L439" s="14" t="s">
        <v>3754</v>
      </c>
      <c r="M439" s="14" t="s">
        <v>3755</v>
      </c>
      <c r="N439" s="14" t="s">
        <v>3756</v>
      </c>
      <c r="O439" s="14" t="s">
        <v>3757</v>
      </c>
      <c r="P439" s="14" t="s">
        <v>3758</v>
      </c>
      <c r="Q439" s="16" t="e">
        <f>#REF!</f>
        <v>#REF!</v>
      </c>
      <c r="R439" s="16">
        <v>8.6023346153846152</v>
      </c>
      <c r="S439" s="14">
        <v>5.12</v>
      </c>
      <c r="T439" s="14">
        <v>17.559999999999999</v>
      </c>
      <c r="U439" s="16">
        <f t="shared" si="33"/>
        <v>31.282334615384613</v>
      </c>
      <c r="V439" s="415">
        <v>100</v>
      </c>
      <c r="W439" s="61">
        <v>20</v>
      </c>
      <c r="X439" s="440" t="s">
        <v>2152</v>
      </c>
      <c r="Y439" s="14">
        <v>4</v>
      </c>
      <c r="Z439" s="14">
        <v>5</v>
      </c>
      <c r="AA439" s="14">
        <v>5</v>
      </c>
      <c r="AB439" s="14">
        <v>10</v>
      </c>
      <c r="AC439" s="71" t="s">
        <v>3753</v>
      </c>
      <c r="AD439" s="14">
        <v>0</v>
      </c>
      <c r="AE439" s="71">
        <v>5</v>
      </c>
      <c r="AF439" s="86">
        <v>100</v>
      </c>
      <c r="AG439" s="14" t="s">
        <v>3749</v>
      </c>
      <c r="AH439" s="14" t="s">
        <v>3750</v>
      </c>
      <c r="AI439" s="14">
        <v>50</v>
      </c>
      <c r="AJ439" s="14" t="s">
        <v>3225</v>
      </c>
      <c r="AK439" s="14" t="s">
        <v>3578</v>
      </c>
      <c r="AL439" s="14">
        <v>30</v>
      </c>
      <c r="AM439" s="14" t="s">
        <v>3759</v>
      </c>
      <c r="AN439" s="14" t="s">
        <v>3760</v>
      </c>
      <c r="AO439" s="14">
        <v>20</v>
      </c>
      <c r="AP439" s="14"/>
      <c r="AQ439" s="14"/>
      <c r="AR439" s="14"/>
      <c r="AS439" s="14"/>
      <c r="AT439" s="14"/>
      <c r="AU439" s="14"/>
      <c r="AV439" s="14"/>
      <c r="AW439" s="14"/>
      <c r="AX439" s="14"/>
      <c r="AY439" s="14"/>
      <c r="AZ439" s="14"/>
      <c r="BA439" s="24"/>
      <c r="BB439" s="32"/>
      <c r="BC439" s="32"/>
      <c r="BD439" s="32"/>
      <c r="BE439" s="32"/>
      <c r="BF439" s="32"/>
      <c r="BG439" s="32"/>
      <c r="BH439" s="32"/>
      <c r="BI439" s="32"/>
      <c r="BJ439" s="32"/>
      <c r="BK439" s="32"/>
      <c r="BL439" s="32"/>
      <c r="BM439" s="32"/>
    </row>
    <row r="440" spans="1:65" ht="120" customHeight="1" x14ac:dyDescent="0.25">
      <c r="A440" s="13">
        <v>106</v>
      </c>
      <c r="B440" s="14" t="s">
        <v>2143</v>
      </c>
      <c r="C440" s="14"/>
      <c r="D440" s="14" t="s">
        <v>2197</v>
      </c>
      <c r="E440" s="14" t="s">
        <v>3762</v>
      </c>
      <c r="F440" s="71">
        <v>38346</v>
      </c>
      <c r="G440" s="14" t="s">
        <v>3763</v>
      </c>
      <c r="H440" s="14">
        <v>2023</v>
      </c>
      <c r="I440" s="14" t="s">
        <v>3764</v>
      </c>
      <c r="J440" s="15">
        <v>237294.33</v>
      </c>
      <c r="K440" s="14" t="s">
        <v>3765</v>
      </c>
      <c r="L440" s="14" t="s">
        <v>3766</v>
      </c>
      <c r="M440" s="14" t="s">
        <v>3767</v>
      </c>
      <c r="N440" s="14" t="s">
        <v>3768</v>
      </c>
      <c r="O440" s="14" t="s">
        <v>3769</v>
      </c>
      <c r="P440" s="14" t="s">
        <v>3770</v>
      </c>
      <c r="Q440" s="16" t="e">
        <f>#REF!</f>
        <v>#REF!</v>
      </c>
      <c r="R440" s="16">
        <v>22.816762499999999</v>
      </c>
      <c r="S440" s="16">
        <v>0</v>
      </c>
      <c r="T440" s="16">
        <v>33.64</v>
      </c>
      <c r="U440" s="16">
        <f t="shared" si="33"/>
        <v>56.456762499999996</v>
      </c>
      <c r="V440" s="415">
        <v>100</v>
      </c>
      <c r="W440" s="61">
        <v>20</v>
      </c>
      <c r="X440" s="440" t="s">
        <v>2152</v>
      </c>
      <c r="Y440" s="14">
        <v>4</v>
      </c>
      <c r="Z440" s="14">
        <v>4</v>
      </c>
      <c r="AA440" s="14">
        <v>7</v>
      </c>
      <c r="AB440" s="14">
        <v>60</v>
      </c>
      <c r="AC440" s="14" t="s">
        <v>3765</v>
      </c>
      <c r="AD440" s="14">
        <v>33.64</v>
      </c>
      <c r="AE440" s="14">
        <v>5</v>
      </c>
      <c r="AF440" s="13">
        <v>100</v>
      </c>
      <c r="AG440" s="14" t="s">
        <v>2197</v>
      </c>
      <c r="AH440" s="14" t="s">
        <v>3762</v>
      </c>
      <c r="AI440" s="14">
        <v>50</v>
      </c>
      <c r="AJ440" s="14" t="s">
        <v>3771</v>
      </c>
      <c r="AK440" s="14" t="s">
        <v>3772</v>
      </c>
      <c r="AL440" s="14">
        <v>40</v>
      </c>
      <c r="AM440" s="14" t="s">
        <v>3773</v>
      </c>
      <c r="AN440" s="14" t="s">
        <v>3774</v>
      </c>
      <c r="AO440" s="14">
        <v>10</v>
      </c>
      <c r="AP440" s="14"/>
      <c r="AQ440" s="14"/>
      <c r="AR440" s="14"/>
      <c r="AS440" s="14"/>
      <c r="AT440" s="14"/>
      <c r="AU440" s="14"/>
      <c r="AV440" s="14"/>
      <c r="AW440" s="14"/>
      <c r="AX440" s="14"/>
      <c r="AY440" s="14"/>
      <c r="AZ440" s="14"/>
      <c r="BA440" s="24"/>
      <c r="BB440" s="32"/>
      <c r="BC440" s="32"/>
      <c r="BD440" s="32"/>
      <c r="BE440" s="32"/>
      <c r="BF440" s="32"/>
      <c r="BG440" s="32"/>
      <c r="BH440" s="32"/>
      <c r="BI440" s="32"/>
      <c r="BJ440" s="32"/>
      <c r="BK440" s="32"/>
      <c r="BL440" s="32"/>
      <c r="BM440" s="32"/>
    </row>
    <row r="441" spans="1:65" ht="120" customHeight="1" x14ac:dyDescent="0.25">
      <c r="A441" s="13">
        <v>106</v>
      </c>
      <c r="B441" s="14" t="s">
        <v>2143</v>
      </c>
      <c r="C441" s="14"/>
      <c r="D441" s="14" t="s">
        <v>2291</v>
      </c>
      <c r="E441" s="14" t="s">
        <v>3775</v>
      </c>
      <c r="F441" s="71">
        <v>29528</v>
      </c>
      <c r="G441" s="14" t="s">
        <v>3776</v>
      </c>
      <c r="H441" s="14">
        <v>2023</v>
      </c>
      <c r="I441" s="14" t="s">
        <v>3777</v>
      </c>
      <c r="J441" s="15">
        <v>112773.73</v>
      </c>
      <c r="K441" s="14" t="s">
        <v>3778</v>
      </c>
      <c r="L441" s="14" t="s">
        <v>3779</v>
      </c>
      <c r="M441" s="14" t="s">
        <v>3780</v>
      </c>
      <c r="N441" s="14" t="s">
        <v>3781</v>
      </c>
      <c r="O441" s="14" t="s">
        <v>3782</v>
      </c>
      <c r="P441" s="14">
        <v>75024</v>
      </c>
      <c r="Q441" s="16" t="e">
        <f>#REF!</f>
        <v>#REF!</v>
      </c>
      <c r="R441" s="16">
        <f t="shared" ref="R441:R467" si="40">J441*0.2/2080</f>
        <v>10.843627884615385</v>
      </c>
      <c r="S441" s="72">
        <v>10</v>
      </c>
      <c r="T441" s="72">
        <v>58.73</v>
      </c>
      <c r="U441" s="16">
        <f t="shared" si="33"/>
        <v>79.573627884615377</v>
      </c>
      <c r="V441" s="415">
        <v>100</v>
      </c>
      <c r="W441" s="61">
        <v>20</v>
      </c>
      <c r="X441" s="440" t="s">
        <v>2152</v>
      </c>
      <c r="Y441" s="71">
        <v>4</v>
      </c>
      <c r="Z441" s="71">
        <v>4</v>
      </c>
      <c r="AA441" s="71">
        <v>5</v>
      </c>
      <c r="AB441" s="71">
        <v>41</v>
      </c>
      <c r="AC441" s="71" t="s">
        <v>3778</v>
      </c>
      <c r="AD441" s="71">
        <v>58.73</v>
      </c>
      <c r="AE441" s="71">
        <v>5</v>
      </c>
      <c r="AF441" s="78">
        <v>100</v>
      </c>
      <c r="AG441" s="71" t="s">
        <v>2291</v>
      </c>
      <c r="AH441" s="71" t="s">
        <v>3775</v>
      </c>
      <c r="AI441" s="14">
        <v>100</v>
      </c>
      <c r="AJ441" s="71"/>
      <c r="AK441" s="71"/>
      <c r="AL441" s="71"/>
      <c r="AM441" s="71"/>
      <c r="AN441" s="71"/>
      <c r="AO441" s="71"/>
      <c r="AP441" s="71"/>
      <c r="AQ441" s="71"/>
      <c r="AR441" s="71"/>
      <c r="AS441" s="71"/>
      <c r="AT441" s="71"/>
      <c r="AU441" s="71"/>
      <c r="AV441" s="71"/>
      <c r="AW441" s="71"/>
      <c r="AX441" s="71"/>
      <c r="AY441" s="14"/>
      <c r="AZ441" s="14"/>
      <c r="BA441" s="24"/>
      <c r="BB441" s="32"/>
      <c r="BC441" s="32"/>
      <c r="BD441" s="32"/>
      <c r="BE441" s="32"/>
      <c r="BF441" s="32"/>
      <c r="BG441" s="32"/>
      <c r="BH441" s="32"/>
      <c r="BI441" s="32"/>
      <c r="BJ441" s="32"/>
      <c r="BK441" s="32"/>
      <c r="BL441" s="32"/>
      <c r="BM441" s="32"/>
    </row>
    <row r="442" spans="1:65" ht="120" customHeight="1" x14ac:dyDescent="0.25">
      <c r="A442" s="13">
        <v>106</v>
      </c>
      <c r="B442" s="14" t="s">
        <v>2143</v>
      </c>
      <c r="C442" s="14"/>
      <c r="D442" s="14" t="s">
        <v>2154</v>
      </c>
      <c r="E442" s="14" t="s">
        <v>3783</v>
      </c>
      <c r="F442" s="71" t="s">
        <v>3784</v>
      </c>
      <c r="G442" s="14" t="s">
        <v>3785</v>
      </c>
      <c r="H442" s="14">
        <v>2023</v>
      </c>
      <c r="I442" s="21" t="s">
        <v>3786</v>
      </c>
      <c r="J442" s="15">
        <v>75474</v>
      </c>
      <c r="K442" s="14" t="s">
        <v>3787</v>
      </c>
      <c r="L442" s="15" t="s">
        <v>3788</v>
      </c>
      <c r="M442" s="15" t="s">
        <v>3789</v>
      </c>
      <c r="N442" s="15" t="s">
        <v>3790</v>
      </c>
      <c r="O442" s="15" t="s">
        <v>3791</v>
      </c>
      <c r="P442" s="14">
        <v>75591</v>
      </c>
      <c r="Q442" s="16" t="e">
        <f>#REF!</f>
        <v>#REF!</v>
      </c>
      <c r="R442" s="16">
        <f t="shared" si="40"/>
        <v>7.2571153846153855</v>
      </c>
      <c r="S442" s="16">
        <v>0</v>
      </c>
      <c r="T442" s="16">
        <v>20</v>
      </c>
      <c r="U442" s="16">
        <f t="shared" si="33"/>
        <v>27.257115384615386</v>
      </c>
      <c r="V442" s="415">
        <v>100</v>
      </c>
      <c r="W442" s="61">
        <v>20</v>
      </c>
      <c r="X442" s="440" t="s">
        <v>2152</v>
      </c>
      <c r="Y442" s="14">
        <v>6</v>
      </c>
      <c r="Z442" s="14">
        <v>4</v>
      </c>
      <c r="AA442" s="14">
        <v>8</v>
      </c>
      <c r="AB442" s="14">
        <v>38</v>
      </c>
      <c r="AC442" s="71" t="s">
        <v>3787</v>
      </c>
      <c r="AD442" s="14">
        <v>40</v>
      </c>
      <c r="AE442" s="71">
        <v>5</v>
      </c>
      <c r="AF442" s="78">
        <v>100</v>
      </c>
      <c r="AG442" s="71" t="s">
        <v>2154</v>
      </c>
      <c r="AH442" s="71" t="s">
        <v>3783</v>
      </c>
      <c r="AI442" s="71">
        <v>100</v>
      </c>
      <c r="AJ442" s="71"/>
      <c r="AK442" s="71"/>
      <c r="AL442" s="71"/>
      <c r="AM442" s="71"/>
      <c r="AN442" s="71"/>
      <c r="AO442" s="71"/>
      <c r="AP442" s="14"/>
      <c r="AQ442" s="14"/>
      <c r="AR442" s="14"/>
      <c r="AS442" s="14"/>
      <c r="AT442" s="14"/>
      <c r="AU442" s="14"/>
      <c r="AV442" s="14"/>
      <c r="AW442" s="14"/>
      <c r="AX442" s="14"/>
      <c r="AY442" s="14"/>
      <c r="AZ442" s="14"/>
      <c r="BA442" s="24"/>
      <c r="BB442" s="32"/>
      <c r="BC442" s="32"/>
      <c r="BD442" s="32"/>
      <c r="BE442" s="32"/>
      <c r="BF442" s="32"/>
      <c r="BG442" s="32"/>
      <c r="BH442" s="32"/>
      <c r="BI442" s="32"/>
      <c r="BJ442" s="32"/>
      <c r="BK442" s="32"/>
      <c r="BL442" s="32"/>
      <c r="BM442" s="32"/>
    </row>
    <row r="443" spans="1:65" ht="120" customHeight="1" x14ac:dyDescent="0.25">
      <c r="A443" s="13">
        <v>106</v>
      </c>
      <c r="B443" s="14" t="s">
        <v>2143</v>
      </c>
      <c r="C443" s="14"/>
      <c r="D443" s="14" t="s">
        <v>100</v>
      </c>
      <c r="E443" s="14" t="s">
        <v>3792</v>
      </c>
      <c r="F443" s="71">
        <v>16354</v>
      </c>
      <c r="G443" s="14" t="s">
        <v>3793</v>
      </c>
      <c r="H443" s="14">
        <v>2023</v>
      </c>
      <c r="I443" s="14" t="s">
        <v>3794</v>
      </c>
      <c r="J443" s="15">
        <v>113786.84</v>
      </c>
      <c r="K443" s="14" t="s">
        <v>3795</v>
      </c>
      <c r="L443" s="14" t="s">
        <v>3796</v>
      </c>
      <c r="M443" s="14" t="s">
        <v>3797</v>
      </c>
      <c r="N443" s="14" t="s">
        <v>3798</v>
      </c>
      <c r="O443" s="14" t="s">
        <v>3799</v>
      </c>
      <c r="P443" s="14" t="s">
        <v>3800</v>
      </c>
      <c r="Q443" s="16" t="e">
        <f>#REF!</f>
        <v>#REF!</v>
      </c>
      <c r="R443" s="16">
        <f t="shared" si="40"/>
        <v>10.941042307692308</v>
      </c>
      <c r="S443" s="72">
        <v>0</v>
      </c>
      <c r="T443" s="72">
        <v>20</v>
      </c>
      <c r="U443" s="16">
        <f t="shared" si="33"/>
        <v>30.941042307692307</v>
      </c>
      <c r="V443" s="415">
        <v>100</v>
      </c>
      <c r="W443" s="61">
        <v>20</v>
      </c>
      <c r="X443" s="440" t="s">
        <v>2152</v>
      </c>
      <c r="Y443" s="71">
        <v>6</v>
      </c>
      <c r="Z443" s="71">
        <v>4</v>
      </c>
      <c r="AA443" s="71">
        <v>7</v>
      </c>
      <c r="AB443" s="71">
        <v>38</v>
      </c>
      <c r="AC443" s="71" t="s">
        <v>3795</v>
      </c>
      <c r="AD443" s="71">
        <v>40</v>
      </c>
      <c r="AE443" s="71">
        <v>5</v>
      </c>
      <c r="AF443" s="78">
        <v>100</v>
      </c>
      <c r="AG443" s="71" t="s">
        <v>100</v>
      </c>
      <c r="AH443" s="71" t="s">
        <v>3792</v>
      </c>
      <c r="AI443" s="14"/>
      <c r="AJ443" s="71"/>
      <c r="AK443" s="71"/>
      <c r="AL443" s="71"/>
      <c r="AM443" s="71"/>
      <c r="AN443" s="71"/>
      <c r="AO443" s="71"/>
      <c r="AP443" s="71"/>
      <c r="AQ443" s="71"/>
      <c r="AR443" s="71"/>
      <c r="AS443" s="71"/>
      <c r="AT443" s="71"/>
      <c r="AU443" s="71"/>
      <c r="AV443" s="71"/>
      <c r="AW443" s="71"/>
      <c r="AX443" s="71"/>
      <c r="AY443" s="14"/>
      <c r="AZ443" s="14"/>
      <c r="BA443" s="24"/>
      <c r="BB443" s="32"/>
      <c r="BC443" s="32"/>
      <c r="BD443" s="32"/>
      <c r="BE443" s="32"/>
      <c r="BF443" s="32"/>
      <c r="BG443" s="32"/>
      <c r="BH443" s="32"/>
      <c r="BI443" s="32"/>
      <c r="BJ443" s="32"/>
      <c r="BK443" s="32"/>
      <c r="BL443" s="32"/>
      <c r="BM443" s="32"/>
    </row>
    <row r="444" spans="1:65" ht="120" customHeight="1" x14ac:dyDescent="0.25">
      <c r="A444" s="13">
        <v>106</v>
      </c>
      <c r="B444" s="14" t="s">
        <v>2143</v>
      </c>
      <c r="C444" s="14"/>
      <c r="D444" s="14" t="s">
        <v>2164</v>
      </c>
      <c r="E444" s="14" t="s">
        <v>3801</v>
      </c>
      <c r="F444" s="71">
        <v>18545</v>
      </c>
      <c r="G444" s="14" t="s">
        <v>3802</v>
      </c>
      <c r="H444" s="14">
        <v>2023</v>
      </c>
      <c r="I444" s="14" t="s">
        <v>3803</v>
      </c>
      <c r="J444" s="15">
        <v>128425.82999999999</v>
      </c>
      <c r="K444" s="14" t="s">
        <v>3804</v>
      </c>
      <c r="L444" s="14" t="s">
        <v>3805</v>
      </c>
      <c r="M444" s="14" t="s">
        <v>3806</v>
      </c>
      <c r="N444" s="14" t="s">
        <v>3807</v>
      </c>
      <c r="O444" s="14" t="s">
        <v>3808</v>
      </c>
      <c r="P444" s="14" t="s">
        <v>3809</v>
      </c>
      <c r="Q444" s="16" t="e">
        <f>#REF!</f>
        <v>#REF!</v>
      </c>
      <c r="R444" s="16">
        <f t="shared" si="40"/>
        <v>12.348637499999999</v>
      </c>
      <c r="S444" s="72">
        <v>12</v>
      </c>
      <c r="T444" s="72">
        <v>77.09</v>
      </c>
      <c r="U444" s="16">
        <f t="shared" si="33"/>
        <v>101.4386375</v>
      </c>
      <c r="V444" s="415">
        <v>100</v>
      </c>
      <c r="W444" s="61">
        <v>20</v>
      </c>
      <c r="X444" s="440" t="s">
        <v>2152</v>
      </c>
      <c r="Y444" s="71">
        <v>4</v>
      </c>
      <c r="Z444" s="71">
        <v>5</v>
      </c>
      <c r="AA444" s="71">
        <v>1</v>
      </c>
      <c r="AB444" s="71">
        <v>4</v>
      </c>
      <c r="AC444" s="71" t="s">
        <v>3804</v>
      </c>
      <c r="AD444" s="71">
        <v>112.11</v>
      </c>
      <c r="AE444" s="71">
        <v>5</v>
      </c>
      <c r="AF444" s="78">
        <v>100</v>
      </c>
      <c r="AG444" s="71" t="s">
        <v>2164</v>
      </c>
      <c r="AH444" s="71" t="s">
        <v>3801</v>
      </c>
      <c r="AI444" s="14">
        <v>100</v>
      </c>
      <c r="AJ444" s="71"/>
      <c r="AK444" s="71"/>
      <c r="AL444" s="71"/>
      <c r="AM444" s="71"/>
      <c r="AN444" s="71"/>
      <c r="AO444" s="71"/>
      <c r="AP444" s="71"/>
      <c r="AQ444" s="71"/>
      <c r="AR444" s="71"/>
      <c r="AS444" s="71"/>
      <c r="AT444" s="71"/>
      <c r="AU444" s="71"/>
      <c r="AV444" s="71"/>
      <c r="AW444" s="71"/>
      <c r="AX444" s="71"/>
      <c r="AY444" s="14"/>
      <c r="AZ444" s="14"/>
      <c r="BA444" s="24"/>
      <c r="BB444" s="32"/>
      <c r="BC444" s="32"/>
      <c r="BD444" s="32"/>
      <c r="BE444" s="32"/>
      <c r="BF444" s="32"/>
      <c r="BG444" s="32"/>
      <c r="BH444" s="32"/>
      <c r="BI444" s="32"/>
      <c r="BJ444" s="32"/>
      <c r="BK444" s="32"/>
      <c r="BL444" s="32"/>
      <c r="BM444" s="32"/>
    </row>
    <row r="445" spans="1:65" ht="120" customHeight="1" x14ac:dyDescent="0.25">
      <c r="A445" s="13">
        <v>106</v>
      </c>
      <c r="B445" s="14" t="s">
        <v>2143</v>
      </c>
      <c r="C445" s="14"/>
      <c r="D445" s="14" t="s">
        <v>3128</v>
      </c>
      <c r="E445" s="14" t="s">
        <v>3810</v>
      </c>
      <c r="F445" s="71">
        <v>33270</v>
      </c>
      <c r="G445" s="14" t="s">
        <v>3811</v>
      </c>
      <c r="H445" s="14">
        <v>2023</v>
      </c>
      <c r="I445" s="14" t="s">
        <v>3812</v>
      </c>
      <c r="J445" s="15">
        <v>46822.180000000008</v>
      </c>
      <c r="K445" s="14" t="s">
        <v>3813</v>
      </c>
      <c r="L445" s="14" t="s">
        <v>3814</v>
      </c>
      <c r="M445" s="14" t="s">
        <v>3815</v>
      </c>
      <c r="N445" s="71" t="s">
        <v>3816</v>
      </c>
      <c r="O445" s="14" t="s">
        <v>3817</v>
      </c>
      <c r="P445" s="14">
        <v>75614</v>
      </c>
      <c r="Q445" s="16" t="e">
        <f>#REF!</f>
        <v>#REF!</v>
      </c>
      <c r="R445" s="16">
        <f t="shared" si="40"/>
        <v>4.5021326923076934</v>
      </c>
      <c r="S445" s="72">
        <v>2.79</v>
      </c>
      <c r="T445" s="72">
        <v>1.94</v>
      </c>
      <c r="U445" s="16">
        <f t="shared" si="33"/>
        <v>9.2321326923076938</v>
      </c>
      <c r="V445" s="415">
        <v>100</v>
      </c>
      <c r="W445" s="61">
        <v>20</v>
      </c>
      <c r="X445" s="440" t="s">
        <v>2152</v>
      </c>
      <c r="Y445" s="14">
        <v>3</v>
      </c>
      <c r="Z445" s="14">
        <v>4</v>
      </c>
      <c r="AA445" s="14">
        <v>8</v>
      </c>
      <c r="AB445" s="14">
        <v>4</v>
      </c>
      <c r="AC445" s="71" t="s">
        <v>3813</v>
      </c>
      <c r="AD445" s="71">
        <v>9.23</v>
      </c>
      <c r="AE445" s="71">
        <v>5</v>
      </c>
      <c r="AF445" s="78">
        <v>100</v>
      </c>
      <c r="AG445" s="71" t="s">
        <v>3128</v>
      </c>
      <c r="AH445" s="71" t="s">
        <v>3810</v>
      </c>
      <c r="AI445" s="14">
        <v>100</v>
      </c>
      <c r="AJ445" s="71"/>
      <c r="AK445" s="71"/>
      <c r="AL445" s="71"/>
      <c r="AM445" s="71"/>
      <c r="AN445" s="71"/>
      <c r="AO445" s="71"/>
      <c r="AP445" s="71"/>
      <c r="AQ445" s="71"/>
      <c r="AR445" s="71"/>
      <c r="AS445" s="71"/>
      <c r="AT445" s="71"/>
      <c r="AU445" s="71"/>
      <c r="AV445" s="71"/>
      <c r="AW445" s="71"/>
      <c r="AX445" s="71"/>
      <c r="AY445" s="14"/>
      <c r="AZ445" s="14"/>
      <c r="BA445" s="24"/>
      <c r="BB445" s="32"/>
      <c r="BC445" s="32"/>
      <c r="BD445" s="32"/>
      <c r="BE445" s="32"/>
      <c r="BF445" s="32"/>
      <c r="BG445" s="32"/>
      <c r="BH445" s="32"/>
      <c r="BI445" s="32"/>
      <c r="BJ445" s="32"/>
      <c r="BK445" s="32"/>
      <c r="BL445" s="32"/>
      <c r="BM445" s="32"/>
    </row>
    <row r="446" spans="1:65" ht="120" customHeight="1" x14ac:dyDescent="0.25">
      <c r="A446" s="13">
        <v>106</v>
      </c>
      <c r="B446" s="14" t="s">
        <v>2143</v>
      </c>
      <c r="C446" s="14"/>
      <c r="D446" s="14" t="s">
        <v>2629</v>
      </c>
      <c r="E446" s="14" t="s">
        <v>3818</v>
      </c>
      <c r="F446" s="71">
        <v>7025</v>
      </c>
      <c r="G446" s="14" t="s">
        <v>3819</v>
      </c>
      <c r="H446" s="14">
        <v>2023</v>
      </c>
      <c r="I446" s="14" t="s">
        <v>2853</v>
      </c>
      <c r="J446" s="15">
        <v>123628.81</v>
      </c>
      <c r="K446" s="14" t="s">
        <v>3820</v>
      </c>
      <c r="L446" s="14" t="s">
        <v>3566</v>
      </c>
      <c r="M446" s="14" t="s">
        <v>3567</v>
      </c>
      <c r="N446" s="14" t="s">
        <v>3568</v>
      </c>
      <c r="O446" s="14" t="s">
        <v>3569</v>
      </c>
      <c r="P446" s="14">
        <v>75517</v>
      </c>
      <c r="Q446" s="16" t="e">
        <f>#REF!</f>
        <v>#REF!</v>
      </c>
      <c r="R446" s="16">
        <v>14.859231971153847</v>
      </c>
      <c r="S446" s="72">
        <v>4</v>
      </c>
      <c r="T446" s="72">
        <v>3</v>
      </c>
      <c r="U446" s="16">
        <f t="shared" si="33"/>
        <v>21.859231971153847</v>
      </c>
      <c r="V446" s="415">
        <v>100</v>
      </c>
      <c r="W446" s="61">
        <v>20</v>
      </c>
      <c r="X446" s="440" t="s">
        <v>2152</v>
      </c>
      <c r="Y446" s="71">
        <v>6</v>
      </c>
      <c r="Z446" s="71">
        <v>1</v>
      </c>
      <c r="AA446" s="71">
        <v>4</v>
      </c>
      <c r="AB446" s="71">
        <v>26</v>
      </c>
      <c r="AC446" s="71" t="s">
        <v>3820</v>
      </c>
      <c r="AD446" s="71" t="s">
        <v>3572</v>
      </c>
      <c r="AE446" s="71">
        <v>4</v>
      </c>
      <c r="AF446" s="78">
        <v>100</v>
      </c>
      <c r="AG446" s="71" t="s">
        <v>2629</v>
      </c>
      <c r="AH446" s="71" t="s">
        <v>3818</v>
      </c>
      <c r="AI446" s="14">
        <v>60</v>
      </c>
      <c r="AJ446" s="71" t="s">
        <v>3287</v>
      </c>
      <c r="AK446" s="71" t="s">
        <v>3288</v>
      </c>
      <c r="AL446" s="71">
        <v>20</v>
      </c>
      <c r="AM446" s="71" t="s">
        <v>3573</v>
      </c>
      <c r="AN446" s="71" t="s">
        <v>3574</v>
      </c>
      <c r="AO446" s="71">
        <v>10</v>
      </c>
      <c r="AP446" s="71" t="s">
        <v>3821</v>
      </c>
      <c r="AQ446" s="71" t="s">
        <v>3576</v>
      </c>
      <c r="AR446" s="71">
        <v>10</v>
      </c>
      <c r="AS446" s="71"/>
      <c r="AT446" s="71"/>
      <c r="AU446" s="71"/>
      <c r="AV446" s="71"/>
      <c r="AW446" s="71"/>
      <c r="AX446" s="71"/>
      <c r="AY446" s="14"/>
      <c r="AZ446" s="14"/>
      <c r="BA446" s="24"/>
      <c r="BB446" s="32"/>
      <c r="BC446" s="32"/>
      <c r="BD446" s="32"/>
      <c r="BE446" s="32"/>
      <c r="BF446" s="32"/>
      <c r="BG446" s="32"/>
      <c r="BH446" s="32"/>
      <c r="BI446" s="32"/>
      <c r="BJ446" s="32"/>
      <c r="BK446" s="32"/>
      <c r="BL446" s="32"/>
      <c r="BM446" s="32"/>
    </row>
    <row r="447" spans="1:65" ht="120" customHeight="1" x14ac:dyDescent="0.25">
      <c r="A447" s="13">
        <v>106</v>
      </c>
      <c r="B447" s="14" t="s">
        <v>2143</v>
      </c>
      <c r="C447" s="14"/>
      <c r="D447" s="14" t="s">
        <v>2586</v>
      </c>
      <c r="E447" s="14" t="s">
        <v>3822</v>
      </c>
      <c r="F447" s="71">
        <v>15656</v>
      </c>
      <c r="G447" s="14" t="s">
        <v>3823</v>
      </c>
      <c r="H447" s="14">
        <v>2023</v>
      </c>
      <c r="I447" s="14" t="s">
        <v>3824</v>
      </c>
      <c r="J447" s="15">
        <v>265055.96000000002</v>
      </c>
      <c r="K447" s="14" t="s">
        <v>3825</v>
      </c>
      <c r="L447" s="14" t="s">
        <v>3826</v>
      </c>
      <c r="M447" s="14" t="s">
        <v>3827</v>
      </c>
      <c r="N447" s="14" t="s">
        <v>3828</v>
      </c>
      <c r="O447" s="14" t="s">
        <v>3829</v>
      </c>
      <c r="P447" s="14">
        <v>75620</v>
      </c>
      <c r="Q447" s="16" t="e">
        <f>#REF!</f>
        <v>#REF!</v>
      </c>
      <c r="R447" s="16">
        <f>J447*0.25/2080</f>
        <v>31.857687500000001</v>
      </c>
      <c r="S447" s="16">
        <v>10.61</v>
      </c>
      <c r="T447" s="16">
        <v>0</v>
      </c>
      <c r="U447" s="16">
        <f t="shared" si="33"/>
        <v>42.467687499999997</v>
      </c>
      <c r="V447" s="415">
        <v>100</v>
      </c>
      <c r="W447" s="61">
        <v>25</v>
      </c>
      <c r="X447" s="440" t="s">
        <v>2152</v>
      </c>
      <c r="Y447" s="14">
        <v>6</v>
      </c>
      <c r="Z447" s="14">
        <v>1</v>
      </c>
      <c r="AA447" s="14">
        <v>1</v>
      </c>
      <c r="AB447" s="14">
        <v>14</v>
      </c>
      <c r="AC447" s="14" t="s">
        <v>3825</v>
      </c>
      <c r="AD447" s="14">
        <v>24.76</v>
      </c>
      <c r="AE447" s="71">
        <v>4</v>
      </c>
      <c r="AF447" s="78">
        <v>100</v>
      </c>
      <c r="AG447" s="71" t="s">
        <v>2586</v>
      </c>
      <c r="AH447" s="71" t="s">
        <v>3822</v>
      </c>
      <c r="AI447" s="14">
        <v>75</v>
      </c>
      <c r="AJ447" s="71" t="s">
        <v>3830</v>
      </c>
      <c r="AK447" s="71" t="s">
        <v>2596</v>
      </c>
      <c r="AL447" s="71">
        <v>15</v>
      </c>
      <c r="AM447" s="71" t="s">
        <v>3831</v>
      </c>
      <c r="AN447" s="71" t="s">
        <v>3832</v>
      </c>
      <c r="AO447" s="71">
        <v>10</v>
      </c>
      <c r="AP447" s="71"/>
      <c r="AQ447" s="71"/>
      <c r="AR447" s="71"/>
      <c r="AS447" s="71"/>
      <c r="AT447" s="71"/>
      <c r="AU447" s="71"/>
      <c r="AV447" s="71"/>
      <c r="AW447" s="71"/>
      <c r="AX447" s="71"/>
      <c r="AY447" s="14"/>
      <c r="AZ447" s="14"/>
      <c r="BA447" s="24"/>
      <c r="BB447" s="32"/>
      <c r="BC447" s="32"/>
      <c r="BD447" s="32"/>
      <c r="BE447" s="32"/>
      <c r="BF447" s="32"/>
      <c r="BG447" s="32"/>
      <c r="BH447" s="32"/>
      <c r="BI447" s="32"/>
      <c r="BJ447" s="32"/>
      <c r="BK447" s="32"/>
      <c r="BL447" s="32"/>
      <c r="BM447" s="32"/>
    </row>
    <row r="448" spans="1:65" ht="120" customHeight="1" x14ac:dyDescent="0.25">
      <c r="A448" s="13">
        <v>106</v>
      </c>
      <c r="B448" s="14" t="s">
        <v>2143</v>
      </c>
      <c r="C448" s="14"/>
      <c r="D448" s="14"/>
      <c r="E448" s="14" t="s">
        <v>3833</v>
      </c>
      <c r="F448" s="71"/>
      <c r="G448" s="14" t="s">
        <v>3834</v>
      </c>
      <c r="H448" s="14">
        <v>2023</v>
      </c>
      <c r="I448" s="14" t="s">
        <v>3835</v>
      </c>
      <c r="J448" s="15">
        <v>250501.8</v>
      </c>
      <c r="K448" s="14" t="s">
        <v>3836</v>
      </c>
      <c r="L448" s="14" t="s">
        <v>3837</v>
      </c>
      <c r="M448" s="14" t="s">
        <v>3838</v>
      </c>
      <c r="N448" s="14" t="s">
        <v>3839</v>
      </c>
      <c r="O448" s="14" t="s">
        <v>3840</v>
      </c>
      <c r="P448" s="14">
        <v>75645</v>
      </c>
      <c r="Q448" s="16" t="e">
        <f>#REF!</f>
        <v>#REF!</v>
      </c>
      <c r="R448" s="16">
        <f t="shared" si="40"/>
        <v>24.08671153846154</v>
      </c>
      <c r="S448" s="16">
        <v>50</v>
      </c>
      <c r="T448" s="16">
        <v>58.73</v>
      </c>
      <c r="U448" s="16">
        <f t="shared" si="33"/>
        <v>132.81671153846153</v>
      </c>
      <c r="V448" s="415">
        <v>100</v>
      </c>
      <c r="W448" s="61">
        <v>20</v>
      </c>
      <c r="X448" s="440" t="s">
        <v>2152</v>
      </c>
      <c r="Y448" s="14">
        <v>3</v>
      </c>
      <c r="Z448" s="14">
        <v>1</v>
      </c>
      <c r="AA448" s="14">
        <v>5</v>
      </c>
      <c r="AB448" s="14">
        <v>4</v>
      </c>
      <c r="AC448" s="71" t="s">
        <v>3836</v>
      </c>
      <c r="AD448" s="14">
        <v>58.73</v>
      </c>
      <c r="AE448" s="71">
        <v>5</v>
      </c>
      <c r="AF448" s="78">
        <v>100</v>
      </c>
      <c r="AG448" s="14">
        <v>0</v>
      </c>
      <c r="AH448" s="14" t="s">
        <v>3833</v>
      </c>
      <c r="AI448" s="14">
        <v>50</v>
      </c>
      <c r="AJ448" s="14" t="s">
        <v>64</v>
      </c>
      <c r="AK448" s="14" t="s">
        <v>3841</v>
      </c>
      <c r="AL448" s="14">
        <v>40</v>
      </c>
      <c r="AM448" s="14" t="s">
        <v>64</v>
      </c>
      <c r="AN448" s="14" t="s">
        <v>3842</v>
      </c>
      <c r="AO448" s="14">
        <v>10</v>
      </c>
      <c r="AP448" s="14"/>
      <c r="AQ448" s="14"/>
      <c r="AR448" s="14"/>
      <c r="AS448" s="14"/>
      <c r="AT448" s="14"/>
      <c r="AU448" s="14"/>
      <c r="AV448" s="14"/>
      <c r="AW448" s="14"/>
      <c r="AX448" s="14"/>
      <c r="AY448" s="14"/>
      <c r="AZ448" s="14"/>
      <c r="BA448" s="24"/>
      <c r="BB448" s="32"/>
      <c r="BC448" s="32"/>
      <c r="BD448" s="32"/>
      <c r="BE448" s="32"/>
      <c r="BF448" s="32"/>
      <c r="BG448" s="32"/>
      <c r="BH448" s="32"/>
      <c r="BI448" s="32"/>
      <c r="BJ448" s="32"/>
      <c r="BK448" s="32"/>
      <c r="BL448" s="32"/>
      <c r="BM448" s="32"/>
    </row>
    <row r="449" spans="1:65" ht="120" customHeight="1" x14ac:dyDescent="0.25">
      <c r="A449" s="13">
        <v>106</v>
      </c>
      <c r="B449" s="14" t="s">
        <v>2143</v>
      </c>
      <c r="C449" s="14"/>
      <c r="D449" s="14" t="s">
        <v>2452</v>
      </c>
      <c r="E449" s="14" t="s">
        <v>3843</v>
      </c>
      <c r="F449" s="71">
        <v>24264</v>
      </c>
      <c r="G449" s="14" t="s">
        <v>3844</v>
      </c>
      <c r="H449" s="14">
        <v>2023</v>
      </c>
      <c r="I449" s="14" t="s">
        <v>3543</v>
      </c>
      <c r="J449" s="15">
        <v>209380.45</v>
      </c>
      <c r="K449" s="14" t="s">
        <v>3845</v>
      </c>
      <c r="L449" s="14" t="s">
        <v>3846</v>
      </c>
      <c r="M449" s="14" t="s">
        <v>3847</v>
      </c>
      <c r="N449" s="14" t="s">
        <v>3848</v>
      </c>
      <c r="O449" s="14" t="s">
        <v>3849</v>
      </c>
      <c r="P449" s="14" t="s">
        <v>3850</v>
      </c>
      <c r="Q449" s="16" t="e">
        <f>#REF!</f>
        <v>#REF!</v>
      </c>
      <c r="R449" s="16">
        <f>J449*0.25/2080</f>
        <v>25.165919471153849</v>
      </c>
      <c r="S449" s="16">
        <v>4</v>
      </c>
      <c r="T449" s="16">
        <v>3</v>
      </c>
      <c r="U449" s="16">
        <f t="shared" si="33"/>
        <v>32.165919471153849</v>
      </c>
      <c r="V449" s="415">
        <v>100</v>
      </c>
      <c r="W449" s="61">
        <v>25</v>
      </c>
      <c r="X449" s="440" t="s">
        <v>2152</v>
      </c>
      <c r="Y449" s="14">
        <v>6</v>
      </c>
      <c r="Z449" s="14">
        <v>1</v>
      </c>
      <c r="AA449" s="14">
        <v>4</v>
      </c>
      <c r="AB449" s="14">
        <v>26</v>
      </c>
      <c r="AC449" s="14" t="s">
        <v>3845</v>
      </c>
      <c r="AD449" s="14">
        <v>0</v>
      </c>
      <c r="AE449" s="14">
        <v>4</v>
      </c>
      <c r="AF449" s="13">
        <v>100</v>
      </c>
      <c r="AG449" s="14" t="s">
        <v>2452</v>
      </c>
      <c r="AH449" s="14" t="s">
        <v>3843</v>
      </c>
      <c r="AI449" s="14">
        <v>30</v>
      </c>
      <c r="AJ449" s="14" t="s">
        <v>2452</v>
      </c>
      <c r="AK449" s="14" t="s">
        <v>3083</v>
      </c>
      <c r="AL449" s="14">
        <v>30</v>
      </c>
      <c r="AM449" s="14" t="s">
        <v>3084</v>
      </c>
      <c r="AN449" s="14" t="s">
        <v>3085</v>
      </c>
      <c r="AO449" s="14">
        <v>30</v>
      </c>
      <c r="AP449" s="14" t="s">
        <v>3307</v>
      </c>
      <c r="AQ449" s="14" t="s">
        <v>3074</v>
      </c>
      <c r="AR449" s="14">
        <v>10</v>
      </c>
      <c r="AS449" s="14"/>
      <c r="AT449" s="14"/>
      <c r="AU449" s="14"/>
      <c r="AV449" s="14"/>
      <c r="AW449" s="14"/>
      <c r="AX449" s="14"/>
      <c r="AY449" s="14"/>
      <c r="AZ449" s="14"/>
      <c r="BA449" s="24"/>
      <c r="BB449" s="32"/>
      <c r="BC449" s="32"/>
      <c r="BD449" s="32"/>
      <c r="BE449" s="32"/>
      <c r="BF449" s="32"/>
      <c r="BG449" s="32"/>
      <c r="BH449" s="32"/>
      <c r="BI449" s="32"/>
      <c r="BJ449" s="32"/>
      <c r="BK449" s="32"/>
      <c r="BL449" s="32"/>
      <c r="BM449" s="32"/>
    </row>
    <row r="450" spans="1:65" ht="120" customHeight="1" x14ac:dyDescent="0.25">
      <c r="A450" s="13">
        <v>106</v>
      </c>
      <c r="B450" s="14" t="s">
        <v>2143</v>
      </c>
      <c r="C450" s="14"/>
      <c r="D450" s="14" t="s">
        <v>64</v>
      </c>
      <c r="E450" s="14" t="s">
        <v>3851</v>
      </c>
      <c r="F450" s="71">
        <v>32911</v>
      </c>
      <c r="G450" s="14" t="s">
        <v>3852</v>
      </c>
      <c r="H450" s="14">
        <v>2023</v>
      </c>
      <c r="I450" s="71" t="s">
        <v>3853</v>
      </c>
      <c r="J450" s="15">
        <v>137434.56</v>
      </c>
      <c r="K450" s="14" t="s">
        <v>3854</v>
      </c>
      <c r="L450" s="71" t="s">
        <v>3855</v>
      </c>
      <c r="M450" s="71" t="s">
        <v>3856</v>
      </c>
      <c r="N450" s="71" t="s">
        <v>3857</v>
      </c>
      <c r="O450" s="71" t="s">
        <v>3858</v>
      </c>
      <c r="P450" s="14">
        <v>75232</v>
      </c>
      <c r="Q450" s="16" t="e">
        <f>#REF!</f>
        <v>#REF!</v>
      </c>
      <c r="R450" s="16">
        <f t="shared" si="40"/>
        <v>13.214861538461539</v>
      </c>
      <c r="S450" s="72">
        <v>2.39</v>
      </c>
      <c r="T450" s="72">
        <v>58.73</v>
      </c>
      <c r="U450" s="16">
        <f t="shared" ref="U450:U508" si="41">R450+S450+T450</f>
        <v>74.334861538461539</v>
      </c>
      <c r="V450" s="415">
        <v>100</v>
      </c>
      <c r="W450" s="61">
        <v>20</v>
      </c>
      <c r="X450" s="440" t="s">
        <v>2152</v>
      </c>
      <c r="Y450" s="71">
        <v>3</v>
      </c>
      <c r="Z450" s="71">
        <v>7</v>
      </c>
      <c r="AA450" s="71">
        <v>2</v>
      </c>
      <c r="AB450" s="71">
        <v>44</v>
      </c>
      <c r="AC450" s="71" t="s">
        <v>3854</v>
      </c>
      <c r="AD450" s="14">
        <v>0</v>
      </c>
      <c r="AE450" s="71">
        <v>5</v>
      </c>
      <c r="AF450" s="78">
        <v>100</v>
      </c>
      <c r="AG450" s="71" t="s">
        <v>64</v>
      </c>
      <c r="AH450" s="71" t="s">
        <v>3851</v>
      </c>
      <c r="AI450" s="71">
        <v>60</v>
      </c>
      <c r="AJ450" s="71" t="s">
        <v>3859</v>
      </c>
      <c r="AK450" s="71" t="s">
        <v>3860</v>
      </c>
      <c r="AL450" s="71">
        <v>40</v>
      </c>
      <c r="AM450" s="71"/>
      <c r="AN450" s="71"/>
      <c r="AO450" s="71"/>
      <c r="AP450" s="71"/>
      <c r="AQ450" s="71"/>
      <c r="AR450" s="71"/>
      <c r="AS450" s="71"/>
      <c r="AT450" s="71"/>
      <c r="AU450" s="71"/>
      <c r="AV450" s="14"/>
      <c r="AW450" s="14"/>
      <c r="AX450" s="14"/>
      <c r="AY450" s="14"/>
      <c r="AZ450" s="14"/>
      <c r="BA450" s="24"/>
      <c r="BB450" s="32"/>
      <c r="BC450" s="32"/>
      <c r="BD450" s="32"/>
      <c r="BE450" s="32"/>
      <c r="BF450" s="32"/>
      <c r="BG450" s="32"/>
      <c r="BH450" s="32"/>
      <c r="BI450" s="32"/>
      <c r="BJ450" s="32"/>
      <c r="BK450" s="32"/>
      <c r="BL450" s="32"/>
      <c r="BM450" s="32"/>
    </row>
    <row r="451" spans="1:65" ht="120" customHeight="1" x14ac:dyDescent="0.25">
      <c r="A451" s="13">
        <v>106</v>
      </c>
      <c r="B451" s="14" t="s">
        <v>2143</v>
      </c>
      <c r="C451" s="14"/>
      <c r="D451" s="14" t="s">
        <v>699</v>
      </c>
      <c r="E451" s="14" t="s">
        <v>3861</v>
      </c>
      <c r="F451" s="71">
        <v>19030</v>
      </c>
      <c r="G451" s="14" t="s">
        <v>3862</v>
      </c>
      <c r="H451" s="14">
        <v>2023</v>
      </c>
      <c r="I451" s="14" t="s">
        <v>3863</v>
      </c>
      <c r="J451" s="15">
        <v>358435.79</v>
      </c>
      <c r="K451" s="14" t="s">
        <v>3864</v>
      </c>
      <c r="L451" s="14" t="s">
        <v>3865</v>
      </c>
      <c r="M451" s="14" t="s">
        <v>3866</v>
      </c>
      <c r="N451" s="14" t="s">
        <v>3867</v>
      </c>
      <c r="O451" s="14" t="s">
        <v>3868</v>
      </c>
      <c r="P451" s="14">
        <v>75469</v>
      </c>
      <c r="Q451" s="16" t="e">
        <f>#REF!</f>
        <v>#REF!</v>
      </c>
      <c r="R451" s="16">
        <v>34.464979807692309</v>
      </c>
      <c r="S451" s="16"/>
      <c r="T451" s="16"/>
      <c r="U451" s="16">
        <f t="shared" si="41"/>
        <v>34.464979807692309</v>
      </c>
      <c r="V451" s="415">
        <v>100</v>
      </c>
      <c r="W451" s="61">
        <v>20</v>
      </c>
      <c r="X451" s="440" t="s">
        <v>2152</v>
      </c>
      <c r="Y451" s="14">
        <v>1</v>
      </c>
      <c r="Z451" s="14">
        <v>2</v>
      </c>
      <c r="AA451" s="14">
        <v>1</v>
      </c>
      <c r="AB451" s="14"/>
      <c r="AC451" s="71" t="s">
        <v>3864</v>
      </c>
      <c r="AD451" s="14">
        <v>0</v>
      </c>
      <c r="AE451" s="71">
        <v>5</v>
      </c>
      <c r="AF451" s="78">
        <v>100</v>
      </c>
      <c r="AG451" s="14" t="s">
        <v>699</v>
      </c>
      <c r="AH451" s="14" t="s">
        <v>3861</v>
      </c>
      <c r="AI451" s="14">
        <v>10</v>
      </c>
      <c r="AJ451" s="14" t="s">
        <v>3869</v>
      </c>
      <c r="AK451" s="14" t="s">
        <v>3870</v>
      </c>
      <c r="AL451" s="14">
        <v>90</v>
      </c>
      <c r="AM451" s="14"/>
      <c r="AN451" s="14"/>
      <c r="AO451" s="14"/>
      <c r="AP451" s="14"/>
      <c r="AQ451" s="14"/>
      <c r="AR451" s="14"/>
      <c r="AS451" s="14"/>
      <c r="AT451" s="14"/>
      <c r="AU451" s="14"/>
      <c r="AV451" s="14"/>
      <c r="AW451" s="14"/>
      <c r="AX451" s="14"/>
      <c r="AY451" s="14"/>
      <c r="AZ451" s="14"/>
      <c r="BA451" s="24"/>
      <c r="BB451" s="32"/>
      <c r="BC451" s="32"/>
      <c r="BD451" s="32"/>
      <c r="BE451" s="32"/>
      <c r="BF451" s="32"/>
      <c r="BG451" s="32"/>
      <c r="BH451" s="32"/>
      <c r="BI451" s="32"/>
      <c r="BJ451" s="32"/>
      <c r="BK451" s="32"/>
      <c r="BL451" s="32"/>
      <c r="BM451" s="32"/>
    </row>
    <row r="452" spans="1:65" ht="120" customHeight="1" x14ac:dyDescent="0.25">
      <c r="A452" s="13">
        <v>106</v>
      </c>
      <c r="B452" s="14" t="s">
        <v>2143</v>
      </c>
      <c r="C452" s="14">
        <v>33</v>
      </c>
      <c r="D452" s="14" t="s">
        <v>72</v>
      </c>
      <c r="E452" s="14" t="s">
        <v>3871</v>
      </c>
      <c r="F452" s="71"/>
      <c r="G452" s="14" t="s">
        <v>3872</v>
      </c>
      <c r="H452" s="14">
        <v>2023</v>
      </c>
      <c r="I452" s="14" t="s">
        <v>3873</v>
      </c>
      <c r="J452" s="15">
        <v>232361.72</v>
      </c>
      <c r="K452" s="14" t="s">
        <v>3874</v>
      </c>
      <c r="L452" s="14" t="s">
        <v>3875</v>
      </c>
      <c r="M452" s="14" t="s">
        <v>3876</v>
      </c>
      <c r="N452" s="14" t="s">
        <v>3877</v>
      </c>
      <c r="O452" s="14" t="s">
        <v>3878</v>
      </c>
      <c r="P452" s="20" t="s">
        <v>3879</v>
      </c>
      <c r="Q452" s="16" t="e">
        <f>#REF!</f>
        <v>#REF!</v>
      </c>
      <c r="R452" s="16">
        <f t="shared" si="40"/>
        <v>22.342473076923078</v>
      </c>
      <c r="S452" s="16">
        <v>16.920000000000002</v>
      </c>
      <c r="T452" s="16"/>
      <c r="U452" s="16">
        <f t="shared" si="41"/>
        <v>39.262473076923079</v>
      </c>
      <c r="V452" s="415">
        <v>100</v>
      </c>
      <c r="W452" s="61">
        <v>20</v>
      </c>
      <c r="X452" s="440" t="s">
        <v>2152</v>
      </c>
      <c r="Y452" s="14">
        <v>11</v>
      </c>
      <c r="Z452" s="14">
        <v>4</v>
      </c>
      <c r="AA452" s="14">
        <v>44</v>
      </c>
      <c r="AB452" s="14" t="s">
        <v>3874</v>
      </c>
      <c r="AC452" s="71" t="s">
        <v>3874</v>
      </c>
      <c r="AD452" s="14">
        <v>5</v>
      </c>
      <c r="AE452" s="71">
        <v>5</v>
      </c>
      <c r="AF452" s="78">
        <v>100</v>
      </c>
      <c r="AG452" s="71" t="s">
        <v>72</v>
      </c>
      <c r="AH452" s="71" t="s">
        <v>3871</v>
      </c>
      <c r="AI452" s="14">
        <v>70</v>
      </c>
      <c r="AJ452" s="71" t="s">
        <v>3880</v>
      </c>
      <c r="AK452" s="71" t="s">
        <v>3881</v>
      </c>
      <c r="AL452" s="71">
        <v>10</v>
      </c>
      <c r="AM452" s="71" t="s">
        <v>3882</v>
      </c>
      <c r="AN452" s="71" t="s">
        <v>3883</v>
      </c>
      <c r="AO452" s="71">
        <v>10</v>
      </c>
      <c r="AP452" s="71" t="s">
        <v>3884</v>
      </c>
      <c r="AQ452" s="71" t="s">
        <v>3370</v>
      </c>
      <c r="AR452" s="71">
        <v>10</v>
      </c>
      <c r="AS452" s="71"/>
      <c r="AT452" s="71"/>
      <c r="AU452" s="71"/>
      <c r="AV452" s="71"/>
      <c r="AW452" s="71"/>
      <c r="AX452" s="71"/>
      <c r="AY452" s="14"/>
      <c r="AZ452" s="14"/>
      <c r="BA452" s="24"/>
      <c r="BB452" s="32"/>
      <c r="BC452" s="32"/>
      <c r="BD452" s="32"/>
      <c r="BE452" s="32"/>
      <c r="BF452" s="32"/>
      <c r="BG452" s="32"/>
      <c r="BH452" s="32"/>
      <c r="BI452" s="32"/>
      <c r="BJ452" s="32"/>
      <c r="BK452" s="32"/>
      <c r="BL452" s="32"/>
      <c r="BM452" s="32"/>
    </row>
    <row r="453" spans="1:65" ht="120" customHeight="1" x14ac:dyDescent="0.25">
      <c r="A453" s="13">
        <v>106</v>
      </c>
      <c r="B453" s="14" t="s">
        <v>2143</v>
      </c>
      <c r="C453" s="14"/>
      <c r="D453" s="14" t="s">
        <v>2291</v>
      </c>
      <c r="E453" s="14" t="s">
        <v>3885</v>
      </c>
      <c r="F453" s="71">
        <v>9089</v>
      </c>
      <c r="G453" s="14" t="s">
        <v>3886</v>
      </c>
      <c r="H453" s="14">
        <v>2023</v>
      </c>
      <c r="I453" s="14" t="s">
        <v>3887</v>
      </c>
      <c r="J453" s="15">
        <v>88053</v>
      </c>
      <c r="K453" s="14" t="s">
        <v>3888</v>
      </c>
      <c r="L453" s="14" t="s">
        <v>3889</v>
      </c>
      <c r="M453" s="14" t="s">
        <v>3890</v>
      </c>
      <c r="N453" s="14" t="s">
        <v>3442</v>
      </c>
      <c r="O453" s="14" t="s">
        <v>3443</v>
      </c>
      <c r="P453" s="14">
        <v>74775</v>
      </c>
      <c r="Q453" s="16" t="e">
        <f>#REF!</f>
        <v>#REF!</v>
      </c>
      <c r="R453" s="16">
        <f t="shared" si="40"/>
        <v>8.466634615384617</v>
      </c>
      <c r="S453" s="72">
        <v>10</v>
      </c>
      <c r="T453" s="72">
        <v>24.76</v>
      </c>
      <c r="U453" s="16">
        <f t="shared" si="41"/>
        <v>43.226634615384619</v>
      </c>
      <c r="V453" s="415">
        <v>100</v>
      </c>
      <c r="W453" s="61">
        <v>20</v>
      </c>
      <c r="X453" s="440" t="s">
        <v>2152</v>
      </c>
      <c r="Y453" s="71">
        <v>4</v>
      </c>
      <c r="Z453" s="71">
        <v>4</v>
      </c>
      <c r="AA453" s="71">
        <v>8</v>
      </c>
      <c r="AB453" s="71">
        <v>41</v>
      </c>
      <c r="AC453" s="71" t="s">
        <v>3888</v>
      </c>
      <c r="AD453" s="71">
        <v>0</v>
      </c>
      <c r="AE453" s="71">
        <v>5</v>
      </c>
      <c r="AF453" s="78">
        <v>100</v>
      </c>
      <c r="AG453" s="71" t="s">
        <v>2291</v>
      </c>
      <c r="AH453" s="71" t="s">
        <v>3885</v>
      </c>
      <c r="AI453" s="14">
        <v>100</v>
      </c>
      <c r="AJ453" s="71"/>
      <c r="AK453" s="71"/>
      <c r="AL453" s="71"/>
      <c r="AM453" s="71"/>
      <c r="AN453" s="71"/>
      <c r="AO453" s="71"/>
      <c r="AP453" s="71"/>
      <c r="AQ453" s="71"/>
      <c r="AR453" s="71"/>
      <c r="AS453" s="71"/>
      <c r="AT453" s="71"/>
      <c r="AU453" s="71"/>
      <c r="AV453" s="71"/>
      <c r="AW453" s="71"/>
      <c r="AX453" s="71"/>
      <c r="AY453" s="14"/>
      <c r="AZ453" s="14"/>
      <c r="BA453" s="24"/>
      <c r="BB453" s="32"/>
      <c r="BC453" s="32"/>
      <c r="BD453" s="32"/>
      <c r="BE453" s="32"/>
      <c r="BF453" s="32"/>
      <c r="BG453" s="32"/>
      <c r="BH453" s="32"/>
      <c r="BI453" s="32"/>
      <c r="BJ453" s="32"/>
      <c r="BK453" s="32"/>
      <c r="BL453" s="32"/>
      <c r="BM453" s="32"/>
    </row>
    <row r="454" spans="1:65" ht="120" customHeight="1" x14ac:dyDescent="0.25">
      <c r="A454" s="13">
        <v>106</v>
      </c>
      <c r="B454" s="14" t="s">
        <v>2143</v>
      </c>
      <c r="C454" s="14"/>
      <c r="D454" s="14" t="s">
        <v>2834</v>
      </c>
      <c r="E454" s="14" t="s">
        <v>3891</v>
      </c>
      <c r="F454" s="71">
        <v>27819</v>
      </c>
      <c r="G454" s="14" t="s">
        <v>3643</v>
      </c>
      <c r="H454" s="14">
        <v>2023</v>
      </c>
      <c r="I454" s="14" t="s">
        <v>3644</v>
      </c>
      <c r="J454" s="15">
        <v>237221.67</v>
      </c>
      <c r="K454" s="14" t="s">
        <v>3892</v>
      </c>
      <c r="L454" s="14" t="s">
        <v>3893</v>
      </c>
      <c r="M454" s="14" t="s">
        <v>3894</v>
      </c>
      <c r="N454" s="14" t="s">
        <v>3895</v>
      </c>
      <c r="O454" s="14" t="s">
        <v>3896</v>
      </c>
      <c r="P454" s="14" t="s">
        <v>3897</v>
      </c>
      <c r="Q454" s="16" t="e">
        <f>#REF!</f>
        <v>#REF!</v>
      </c>
      <c r="R454" s="16">
        <v>22.809775961538463</v>
      </c>
      <c r="S454" s="72">
        <v>117</v>
      </c>
      <c r="T454" s="72">
        <v>185</v>
      </c>
      <c r="U454" s="16">
        <f t="shared" si="41"/>
        <v>324.80977596153843</v>
      </c>
      <c r="V454" s="415">
        <v>100</v>
      </c>
      <c r="W454" s="61">
        <v>20</v>
      </c>
      <c r="X454" s="440" t="s">
        <v>2152</v>
      </c>
      <c r="Y454" s="71">
        <v>4</v>
      </c>
      <c r="Z454" s="71">
        <v>3</v>
      </c>
      <c r="AA454" s="71">
        <v>4</v>
      </c>
      <c r="AB454" s="71">
        <v>50</v>
      </c>
      <c r="AC454" s="71" t="s">
        <v>3892</v>
      </c>
      <c r="AD454" s="71">
        <v>92.5</v>
      </c>
      <c r="AE454" s="71">
        <v>5</v>
      </c>
      <c r="AF454" s="78">
        <v>100</v>
      </c>
      <c r="AG454" s="71" t="s">
        <v>2834</v>
      </c>
      <c r="AH454" s="71" t="s">
        <v>3891</v>
      </c>
      <c r="AI454" s="14">
        <v>100</v>
      </c>
      <c r="AJ454" s="71"/>
      <c r="AK454" s="71"/>
      <c r="AL454" s="71"/>
      <c r="AM454" s="71"/>
      <c r="AN454" s="71"/>
      <c r="AO454" s="71"/>
      <c r="AP454" s="71"/>
      <c r="AQ454" s="71"/>
      <c r="AR454" s="71"/>
      <c r="AS454" s="71"/>
      <c r="AT454" s="71"/>
      <c r="AU454" s="71"/>
      <c r="AV454" s="71"/>
      <c r="AW454" s="71"/>
      <c r="AX454" s="71"/>
      <c r="AY454" s="14"/>
      <c r="AZ454" s="14"/>
      <c r="BA454" s="24"/>
      <c r="BB454" s="32"/>
      <c r="BC454" s="32"/>
      <c r="BD454" s="32"/>
      <c r="BE454" s="32"/>
      <c r="BF454" s="32"/>
      <c r="BG454" s="32"/>
      <c r="BH454" s="32"/>
      <c r="BI454" s="32"/>
      <c r="BJ454" s="32"/>
      <c r="BK454" s="32"/>
      <c r="BL454" s="32"/>
      <c r="BM454" s="32"/>
    </row>
    <row r="455" spans="1:65" ht="120" customHeight="1" x14ac:dyDescent="0.25">
      <c r="A455" s="13">
        <v>106</v>
      </c>
      <c r="B455" s="14" t="s">
        <v>2143</v>
      </c>
      <c r="C455" s="14"/>
      <c r="D455" s="14" t="s">
        <v>2234</v>
      </c>
      <c r="E455" s="14" t="s">
        <v>3898</v>
      </c>
      <c r="F455" s="14">
        <v>30885</v>
      </c>
      <c r="G455" s="14" t="s">
        <v>3899</v>
      </c>
      <c r="H455" s="14">
        <v>2023</v>
      </c>
      <c r="I455" s="14" t="s">
        <v>3900</v>
      </c>
      <c r="J455" s="15">
        <v>232103.11</v>
      </c>
      <c r="K455" s="14" t="s">
        <v>3901</v>
      </c>
      <c r="L455" s="14" t="s">
        <v>3902</v>
      </c>
      <c r="M455" s="14" t="s">
        <v>3903</v>
      </c>
      <c r="N455" s="14" t="s">
        <v>3904</v>
      </c>
      <c r="O455" s="14" t="s">
        <v>3905</v>
      </c>
      <c r="P455" s="14">
        <v>74324</v>
      </c>
      <c r="Q455" s="14" t="e">
        <f>#REF!</f>
        <v>#REF!</v>
      </c>
      <c r="R455" s="16">
        <v>22.317606730769231</v>
      </c>
      <c r="S455" s="14">
        <v>20</v>
      </c>
      <c r="T455" s="14">
        <v>20</v>
      </c>
      <c r="U455" s="16">
        <f t="shared" si="41"/>
        <v>62.317606730769228</v>
      </c>
      <c r="V455" s="415">
        <v>100</v>
      </c>
      <c r="W455" s="61">
        <v>20</v>
      </c>
      <c r="X455" s="37" t="s">
        <v>2152</v>
      </c>
      <c r="Y455" s="14">
        <v>1</v>
      </c>
      <c r="Z455" s="14">
        <v>8</v>
      </c>
      <c r="AA455" s="14">
        <v>2</v>
      </c>
      <c r="AB455" s="14">
        <v>60</v>
      </c>
      <c r="AC455" s="14" t="s">
        <v>3901</v>
      </c>
      <c r="AD455" s="14">
        <v>20</v>
      </c>
      <c r="AE455" s="14">
        <v>5</v>
      </c>
      <c r="AF455" s="13">
        <v>100</v>
      </c>
      <c r="AG455" s="14" t="s">
        <v>2234</v>
      </c>
      <c r="AH455" s="14" t="s">
        <v>3898</v>
      </c>
      <c r="AI455" s="14">
        <v>100</v>
      </c>
      <c r="AJ455" s="14"/>
      <c r="AK455" s="14"/>
      <c r="AL455" s="14"/>
      <c r="AM455" s="14"/>
      <c r="AN455" s="14"/>
      <c r="AO455" s="14"/>
      <c r="AP455" s="14"/>
      <c r="AQ455" s="14"/>
      <c r="AR455" s="14"/>
      <c r="AS455" s="14"/>
      <c r="AT455" s="14"/>
      <c r="AU455" s="14"/>
      <c r="AV455" s="14"/>
      <c r="AW455" s="14"/>
      <c r="AX455" s="14"/>
      <c r="AY455" s="14"/>
      <c r="AZ455" s="14"/>
      <c r="BA455" s="24"/>
      <c r="BB455" s="32"/>
      <c r="BC455" s="32"/>
      <c r="BD455" s="32"/>
      <c r="BE455" s="32"/>
      <c r="BF455" s="32"/>
      <c r="BG455" s="32"/>
      <c r="BH455" s="32"/>
      <c r="BI455" s="32"/>
      <c r="BJ455" s="32"/>
      <c r="BK455" s="32"/>
      <c r="BL455" s="32"/>
      <c r="BM455" s="32"/>
    </row>
    <row r="456" spans="1:65" ht="120" customHeight="1" x14ac:dyDescent="0.25">
      <c r="A456" s="13">
        <v>106</v>
      </c>
      <c r="B456" s="14" t="s">
        <v>2143</v>
      </c>
      <c r="C456" s="14"/>
      <c r="D456" s="14" t="s">
        <v>3749</v>
      </c>
      <c r="E456" s="14" t="s">
        <v>3906</v>
      </c>
      <c r="F456" s="14">
        <v>686</v>
      </c>
      <c r="G456" s="14" t="s">
        <v>3907</v>
      </c>
      <c r="H456" s="14">
        <v>2023</v>
      </c>
      <c r="I456" s="14" t="s">
        <v>3908</v>
      </c>
      <c r="J456" s="15">
        <v>93461.33</v>
      </c>
      <c r="K456" s="14" t="s">
        <v>3909</v>
      </c>
      <c r="L456" s="14" t="s">
        <v>3910</v>
      </c>
      <c r="M456" s="14" t="s">
        <v>3911</v>
      </c>
      <c r="N456" s="14" t="s">
        <v>3912</v>
      </c>
      <c r="O456" s="14" t="s">
        <v>3913</v>
      </c>
      <c r="P456" s="14" t="s">
        <v>3914</v>
      </c>
      <c r="Q456" s="14" t="e">
        <f>#REF!</f>
        <v>#REF!</v>
      </c>
      <c r="R456" s="16">
        <v>8.9866663461538465</v>
      </c>
      <c r="S456" s="14">
        <v>16.88</v>
      </c>
      <c r="T456" s="14">
        <v>17.559999999999999</v>
      </c>
      <c r="U456" s="16">
        <f t="shared" si="41"/>
        <v>43.426666346153844</v>
      </c>
      <c r="V456" s="415">
        <v>100</v>
      </c>
      <c r="W456" s="61">
        <v>20</v>
      </c>
      <c r="X456" s="37" t="s">
        <v>2152</v>
      </c>
      <c r="Y456" s="14">
        <v>4</v>
      </c>
      <c r="Z456" s="14">
        <v>5</v>
      </c>
      <c r="AA456" s="14">
        <v>2</v>
      </c>
      <c r="AB456" s="14">
        <v>4</v>
      </c>
      <c r="AC456" s="14" t="s">
        <v>3909</v>
      </c>
      <c r="AD456" s="14">
        <v>0</v>
      </c>
      <c r="AE456" s="14">
        <v>5</v>
      </c>
      <c r="AF456" s="13">
        <v>100</v>
      </c>
      <c r="AG456" s="14" t="s">
        <v>3749</v>
      </c>
      <c r="AH456" s="14" t="s">
        <v>3906</v>
      </c>
      <c r="AI456" s="14">
        <v>60</v>
      </c>
      <c r="AJ456" s="14" t="s">
        <v>3915</v>
      </c>
      <c r="AK456" s="14" t="s">
        <v>3916</v>
      </c>
      <c r="AL456" s="14">
        <v>20</v>
      </c>
      <c r="AM456" s="14" t="s">
        <v>3917</v>
      </c>
      <c r="AN456" s="14" t="s">
        <v>3918</v>
      </c>
      <c r="AO456" s="14">
        <v>20</v>
      </c>
      <c r="AP456" s="14"/>
      <c r="AQ456" s="14"/>
      <c r="AR456" s="14"/>
      <c r="AS456" s="14"/>
      <c r="AT456" s="14"/>
      <c r="AU456" s="14"/>
      <c r="AV456" s="14"/>
      <c r="AW456" s="14"/>
      <c r="AX456" s="14"/>
      <c r="AY456" s="14"/>
      <c r="AZ456" s="14"/>
      <c r="BA456" s="24"/>
      <c r="BB456" s="32"/>
      <c r="BC456" s="32"/>
      <c r="BD456" s="32"/>
      <c r="BE456" s="32"/>
      <c r="BF456" s="32"/>
      <c r="BG456" s="32"/>
      <c r="BH456" s="32"/>
      <c r="BI456" s="32"/>
      <c r="BJ456" s="32"/>
      <c r="BK456" s="32"/>
      <c r="BL456" s="32"/>
      <c r="BM456" s="32"/>
    </row>
    <row r="457" spans="1:65" ht="120" customHeight="1" x14ac:dyDescent="0.25">
      <c r="A457" s="13">
        <v>106</v>
      </c>
      <c r="B457" s="14" t="s">
        <v>2143</v>
      </c>
      <c r="C457" s="14"/>
      <c r="D457" s="14" t="s">
        <v>2172</v>
      </c>
      <c r="E457" s="14" t="s">
        <v>3919</v>
      </c>
      <c r="F457" s="14">
        <v>12314</v>
      </c>
      <c r="G457" s="14" t="s">
        <v>3920</v>
      </c>
      <c r="H457" s="14">
        <v>2023</v>
      </c>
      <c r="I457" s="14" t="s">
        <v>3921</v>
      </c>
      <c r="J457" s="15">
        <v>174819.91</v>
      </c>
      <c r="K457" s="14" t="s">
        <v>3922</v>
      </c>
      <c r="L457" s="14" t="s">
        <v>3923</v>
      </c>
      <c r="M457" s="14" t="s">
        <v>3924</v>
      </c>
      <c r="N457" s="14" t="s">
        <v>3925</v>
      </c>
      <c r="O457" s="14" t="s">
        <v>3926</v>
      </c>
      <c r="P457" s="14">
        <v>75587</v>
      </c>
      <c r="Q457" s="14" t="e">
        <f>#REF!</f>
        <v>#REF!</v>
      </c>
      <c r="R457" s="16">
        <f t="shared" si="40"/>
        <v>16.809606730769232</v>
      </c>
      <c r="S457" s="14">
        <v>12</v>
      </c>
      <c r="T457" s="14">
        <v>32</v>
      </c>
      <c r="U457" s="16">
        <f t="shared" si="41"/>
        <v>60.809606730769232</v>
      </c>
      <c r="V457" s="415">
        <v>100</v>
      </c>
      <c r="W457" s="61">
        <v>20</v>
      </c>
      <c r="X457" s="37" t="s">
        <v>2152</v>
      </c>
      <c r="Y457" s="14">
        <v>3</v>
      </c>
      <c r="Z457" s="14">
        <v>3</v>
      </c>
      <c r="AA457" s="14">
        <v>2</v>
      </c>
      <c r="AB457" s="14">
        <v>50</v>
      </c>
      <c r="AC457" s="14" t="s">
        <v>3922</v>
      </c>
      <c r="AD457" s="14">
        <v>20.81</v>
      </c>
      <c r="AE457" s="14">
        <v>5</v>
      </c>
      <c r="AF457" s="13">
        <v>100</v>
      </c>
      <c r="AG457" s="14" t="s">
        <v>2172</v>
      </c>
      <c r="AH457" s="14" t="s">
        <v>3919</v>
      </c>
      <c r="AI457" s="14">
        <v>100</v>
      </c>
      <c r="AJ457" s="14"/>
      <c r="AK457" s="14"/>
      <c r="AL457" s="14"/>
      <c r="AM457" s="14"/>
      <c r="AN457" s="14"/>
      <c r="AO457" s="14"/>
      <c r="AP457" s="14"/>
      <c r="AQ457" s="14"/>
      <c r="AR457" s="14"/>
      <c r="AS457" s="14"/>
      <c r="AT457" s="14"/>
      <c r="AU457" s="14"/>
      <c r="AV457" s="14"/>
      <c r="AW457" s="14"/>
      <c r="AX457" s="14"/>
      <c r="AY457" s="14"/>
      <c r="AZ457" s="14"/>
      <c r="BA457" s="24"/>
      <c r="BB457" s="32"/>
      <c r="BC457" s="32"/>
      <c r="BD457" s="32"/>
      <c r="BE457" s="32"/>
      <c r="BF457" s="32"/>
      <c r="BG457" s="32"/>
      <c r="BH457" s="32"/>
      <c r="BI457" s="32"/>
      <c r="BJ457" s="32"/>
      <c r="BK457" s="32"/>
      <c r="BL457" s="32"/>
      <c r="BM457" s="32"/>
    </row>
    <row r="458" spans="1:65" ht="120" customHeight="1" x14ac:dyDescent="0.25">
      <c r="A458" s="13">
        <v>106</v>
      </c>
      <c r="B458" s="14" t="s">
        <v>2143</v>
      </c>
      <c r="C458" s="14"/>
      <c r="D458" s="14" t="s">
        <v>2498</v>
      </c>
      <c r="E458" s="14" t="s">
        <v>3927</v>
      </c>
      <c r="F458" s="14">
        <v>11130</v>
      </c>
      <c r="G458" s="14" t="s">
        <v>3928</v>
      </c>
      <c r="H458" s="14">
        <v>2023</v>
      </c>
      <c r="I458" s="14" t="s">
        <v>3929</v>
      </c>
      <c r="J458" s="15">
        <v>99271.91</v>
      </c>
      <c r="K458" s="14" t="s">
        <v>3930</v>
      </c>
      <c r="L458" s="14" t="s">
        <v>3626</v>
      </c>
      <c r="M458" s="14" t="s">
        <v>3627</v>
      </c>
      <c r="N458" s="14" t="s">
        <v>3931</v>
      </c>
      <c r="O458" s="14" t="s">
        <v>3932</v>
      </c>
      <c r="P458" s="14" t="s">
        <v>3933</v>
      </c>
      <c r="Q458" s="14" t="e">
        <f>#REF!</f>
        <v>#REF!</v>
      </c>
      <c r="R458" s="16">
        <f>J458*0.25/2080</f>
        <v>11.931719951923077</v>
      </c>
      <c r="S458" s="14">
        <v>20</v>
      </c>
      <c r="T458" s="14">
        <v>24.76</v>
      </c>
      <c r="U458" s="16">
        <f t="shared" si="41"/>
        <v>56.691719951923076</v>
      </c>
      <c r="V458" s="415">
        <v>100</v>
      </c>
      <c r="W458" s="61">
        <v>25</v>
      </c>
      <c r="X458" s="37" t="s">
        <v>2152</v>
      </c>
      <c r="Y458" s="14">
        <v>6</v>
      </c>
      <c r="Z458" s="14">
        <v>1</v>
      </c>
      <c r="AA458" s="14">
        <v>5</v>
      </c>
      <c r="AB458" s="14">
        <v>25</v>
      </c>
      <c r="AC458" s="14" t="s">
        <v>3930</v>
      </c>
      <c r="AD458" s="14">
        <v>0</v>
      </c>
      <c r="AE458" s="14">
        <v>4</v>
      </c>
      <c r="AF458" s="13">
        <v>100</v>
      </c>
      <c r="AG458" s="14" t="s">
        <v>2498</v>
      </c>
      <c r="AH458" s="14" t="s">
        <v>3927</v>
      </c>
      <c r="AI458" s="14">
        <v>100</v>
      </c>
      <c r="AJ458" s="14"/>
      <c r="AK458" s="14"/>
      <c r="AL458" s="14"/>
      <c r="AM458" s="14"/>
      <c r="AN458" s="14"/>
      <c r="AO458" s="14"/>
      <c r="AP458" s="14"/>
      <c r="AQ458" s="14"/>
      <c r="AR458" s="14"/>
      <c r="AS458" s="14"/>
      <c r="AT458" s="14"/>
      <c r="AU458" s="14"/>
      <c r="AV458" s="14"/>
      <c r="AW458" s="14"/>
      <c r="AX458" s="14"/>
      <c r="AY458" s="14"/>
      <c r="AZ458" s="14"/>
      <c r="BA458" s="24"/>
      <c r="BB458" s="32"/>
      <c r="BC458" s="32"/>
      <c r="BD458" s="32"/>
      <c r="BE458" s="32"/>
      <c r="BF458" s="32"/>
      <c r="BG458" s="32"/>
      <c r="BH458" s="32"/>
      <c r="BI458" s="32"/>
      <c r="BJ458" s="32"/>
      <c r="BK458" s="32"/>
      <c r="BL458" s="32"/>
      <c r="BM458" s="32"/>
    </row>
    <row r="459" spans="1:65" ht="120" customHeight="1" x14ac:dyDescent="0.25">
      <c r="A459" s="13">
        <v>106</v>
      </c>
      <c r="B459" s="14" t="s">
        <v>2143</v>
      </c>
      <c r="C459" s="14"/>
      <c r="D459" s="14"/>
      <c r="E459" s="14" t="s">
        <v>3934</v>
      </c>
      <c r="F459" s="14"/>
      <c r="G459" s="14" t="s">
        <v>3935</v>
      </c>
      <c r="H459" s="14">
        <v>2023</v>
      </c>
      <c r="I459" s="14" t="s">
        <v>3936</v>
      </c>
      <c r="J459" s="15">
        <v>167528.31999999998</v>
      </c>
      <c r="K459" s="14" t="s">
        <v>3937</v>
      </c>
      <c r="L459" s="14" t="s">
        <v>3938</v>
      </c>
      <c r="M459" s="14" t="s">
        <v>3939</v>
      </c>
      <c r="N459" s="14" t="s">
        <v>3940</v>
      </c>
      <c r="O459" s="14" t="s">
        <v>3941</v>
      </c>
      <c r="P459" s="14">
        <v>75596</v>
      </c>
      <c r="Q459" s="14" t="e">
        <f>#REF!</f>
        <v>#REF!</v>
      </c>
      <c r="R459" s="16">
        <v>16.108492307692305</v>
      </c>
      <c r="S459" s="14">
        <v>12.5</v>
      </c>
      <c r="T459" s="14">
        <v>13.7</v>
      </c>
      <c r="U459" s="16">
        <f t="shared" si="41"/>
        <v>42.308492307692305</v>
      </c>
      <c r="V459" s="415">
        <v>100</v>
      </c>
      <c r="W459" s="61">
        <v>20</v>
      </c>
      <c r="X459" s="37" t="s">
        <v>2152</v>
      </c>
      <c r="Y459" s="14">
        <v>2</v>
      </c>
      <c r="Z459" s="14">
        <v>4</v>
      </c>
      <c r="AA459" s="14">
        <v>3</v>
      </c>
      <c r="AB459" s="14">
        <v>60</v>
      </c>
      <c r="AC459" s="14" t="s">
        <v>3937</v>
      </c>
      <c r="AD459" s="14">
        <v>50</v>
      </c>
      <c r="AE459" s="14">
        <v>5</v>
      </c>
      <c r="AF459" s="13">
        <v>100</v>
      </c>
      <c r="AG459" s="14">
        <v>0</v>
      </c>
      <c r="AH459" s="14" t="s">
        <v>3934</v>
      </c>
      <c r="AI459" s="14">
        <v>50</v>
      </c>
      <c r="AJ459" s="14" t="s">
        <v>3942</v>
      </c>
      <c r="AK459" s="14" t="s">
        <v>3943</v>
      </c>
      <c r="AL459" s="14">
        <v>35</v>
      </c>
      <c r="AM459" s="14" t="s">
        <v>3944</v>
      </c>
      <c r="AN459" s="14" t="s">
        <v>3693</v>
      </c>
      <c r="AO459" s="14"/>
      <c r="AP459" s="14"/>
      <c r="AQ459" s="14"/>
      <c r="AR459" s="14"/>
      <c r="AS459" s="14"/>
      <c r="AT459" s="14"/>
      <c r="AU459" s="14"/>
      <c r="AV459" s="14"/>
      <c r="AW459" s="14"/>
      <c r="AX459" s="14"/>
      <c r="AY459" s="14"/>
      <c r="AZ459" s="14"/>
      <c r="BA459" s="24"/>
      <c r="BB459" s="32"/>
      <c r="BC459" s="32"/>
      <c r="BD459" s="32"/>
      <c r="BE459" s="32"/>
      <c r="BF459" s="32"/>
      <c r="BG459" s="32"/>
      <c r="BH459" s="32"/>
      <c r="BI459" s="32"/>
      <c r="BJ459" s="32"/>
      <c r="BK459" s="32"/>
      <c r="BL459" s="32"/>
      <c r="BM459" s="32"/>
    </row>
    <row r="460" spans="1:65" ht="120" customHeight="1" x14ac:dyDescent="0.25">
      <c r="A460" s="13">
        <v>106</v>
      </c>
      <c r="B460" s="14" t="s">
        <v>2143</v>
      </c>
      <c r="C460" s="14"/>
      <c r="D460" s="14" t="s">
        <v>3128</v>
      </c>
      <c r="E460" s="14" t="s">
        <v>3945</v>
      </c>
      <c r="F460" s="14">
        <v>35463</v>
      </c>
      <c r="G460" s="14" t="s">
        <v>3946</v>
      </c>
      <c r="H460" s="14">
        <v>2023</v>
      </c>
      <c r="I460" s="14" t="s">
        <v>3947</v>
      </c>
      <c r="J460" s="15">
        <v>245090.60000000003</v>
      </c>
      <c r="K460" s="14" t="s">
        <v>3948</v>
      </c>
      <c r="L460" s="14" t="s">
        <v>3949</v>
      </c>
      <c r="M460" s="14" t="s">
        <v>3950</v>
      </c>
      <c r="N460" s="14" t="s">
        <v>3951</v>
      </c>
      <c r="O460" s="14" t="s">
        <v>3952</v>
      </c>
      <c r="P460" s="14">
        <v>75615</v>
      </c>
      <c r="Q460" s="14" t="e">
        <f>#REF!</f>
        <v>#REF!</v>
      </c>
      <c r="R460" s="16">
        <v>23.56640384615385</v>
      </c>
      <c r="S460" s="14">
        <v>17.88</v>
      </c>
      <c r="T460" s="14">
        <v>12.38</v>
      </c>
      <c r="U460" s="16">
        <f t="shared" si="41"/>
        <v>53.826403846153852</v>
      </c>
      <c r="V460" s="415">
        <v>100</v>
      </c>
      <c r="W460" s="61">
        <v>20</v>
      </c>
      <c r="X460" s="37" t="s">
        <v>2152</v>
      </c>
      <c r="Y460" s="14">
        <v>3</v>
      </c>
      <c r="Z460" s="14">
        <v>10</v>
      </c>
      <c r="AA460" s="14">
        <v>4</v>
      </c>
      <c r="AB460" s="14">
        <v>47</v>
      </c>
      <c r="AC460" s="14" t="s">
        <v>3948</v>
      </c>
      <c r="AD460" s="14">
        <v>58.5</v>
      </c>
      <c r="AE460" s="14">
        <v>5</v>
      </c>
      <c r="AF460" s="13">
        <v>100</v>
      </c>
      <c r="AG460" s="14" t="s">
        <v>3128</v>
      </c>
      <c r="AH460" s="14" t="s">
        <v>3945</v>
      </c>
      <c r="AI460" s="14">
        <v>50</v>
      </c>
      <c r="AJ460" s="14" t="s">
        <v>3531</v>
      </c>
      <c r="AK460" s="14" t="s">
        <v>3532</v>
      </c>
      <c r="AL460" s="14">
        <v>30</v>
      </c>
      <c r="AM460" s="14" t="s">
        <v>3165</v>
      </c>
      <c r="AN460" s="14" t="s">
        <v>2955</v>
      </c>
      <c r="AO460" s="14">
        <v>20</v>
      </c>
      <c r="AP460" s="14"/>
      <c r="AQ460" s="14"/>
      <c r="AR460" s="14"/>
      <c r="AS460" s="14"/>
      <c r="AT460" s="14"/>
      <c r="AU460" s="14"/>
      <c r="AV460" s="14"/>
      <c r="AW460" s="14"/>
      <c r="AX460" s="14"/>
      <c r="AY460" s="14"/>
      <c r="AZ460" s="14"/>
      <c r="BA460" s="24"/>
      <c r="BB460" s="32"/>
      <c r="BC460" s="32"/>
      <c r="BD460" s="32"/>
      <c r="BE460" s="32"/>
      <c r="BF460" s="32"/>
      <c r="BG460" s="32"/>
      <c r="BH460" s="32"/>
      <c r="BI460" s="32"/>
      <c r="BJ460" s="32"/>
      <c r="BK460" s="32"/>
      <c r="BL460" s="32"/>
      <c r="BM460" s="32"/>
    </row>
    <row r="461" spans="1:65" ht="120" customHeight="1" x14ac:dyDescent="0.25">
      <c r="A461" s="13">
        <v>106</v>
      </c>
      <c r="B461" s="14" t="s">
        <v>2143</v>
      </c>
      <c r="C461" s="14"/>
      <c r="D461" s="14" t="s">
        <v>2223</v>
      </c>
      <c r="E461" s="14" t="s">
        <v>3953</v>
      </c>
      <c r="F461" s="14">
        <v>11279</v>
      </c>
      <c r="G461" s="14" t="s">
        <v>3954</v>
      </c>
      <c r="H461" s="14">
        <v>2023</v>
      </c>
      <c r="I461" s="14" t="s">
        <v>3955</v>
      </c>
      <c r="J461" s="15">
        <v>490595.55</v>
      </c>
      <c r="K461" s="14" t="s">
        <v>3956</v>
      </c>
      <c r="L461" s="14" t="s">
        <v>3957</v>
      </c>
      <c r="M461" s="14" t="s">
        <v>3958</v>
      </c>
      <c r="N461" s="14" t="s">
        <v>3959</v>
      </c>
      <c r="O461" s="14" t="s">
        <v>3960</v>
      </c>
      <c r="P461" s="14">
        <v>75514</v>
      </c>
      <c r="Q461" s="14" t="e">
        <f>#REF!</f>
        <v>#REF!</v>
      </c>
      <c r="R461" s="16">
        <f t="shared" si="40"/>
        <v>47.172649038461536</v>
      </c>
      <c r="S461" s="14">
        <v>17.88</v>
      </c>
      <c r="T461" s="14">
        <v>40</v>
      </c>
      <c r="U461" s="16">
        <f t="shared" si="41"/>
        <v>105.05264903846154</v>
      </c>
      <c r="V461" s="415">
        <v>100</v>
      </c>
      <c r="W461" s="61">
        <v>20</v>
      </c>
      <c r="X461" s="37" t="s">
        <v>2152</v>
      </c>
      <c r="Y461" s="14">
        <v>3</v>
      </c>
      <c r="Z461" s="14">
        <v>2</v>
      </c>
      <c r="AA461" s="14">
        <v>3</v>
      </c>
      <c r="AB461" s="14">
        <v>32</v>
      </c>
      <c r="AC461" s="14" t="s">
        <v>3956</v>
      </c>
      <c r="AD461" s="14">
        <v>40</v>
      </c>
      <c r="AE461" s="14">
        <v>5</v>
      </c>
      <c r="AF461" s="13"/>
      <c r="AG461" s="14" t="s">
        <v>2223</v>
      </c>
      <c r="AH461" s="14" t="s">
        <v>3953</v>
      </c>
      <c r="AI461" s="14">
        <v>100</v>
      </c>
      <c r="AJ461" s="14"/>
      <c r="AK461" s="14"/>
      <c r="AL461" s="14"/>
      <c r="AM461" s="14"/>
      <c r="AN461" s="14"/>
      <c r="AO461" s="14"/>
      <c r="AP461" s="14"/>
      <c r="AQ461" s="14"/>
      <c r="AR461" s="14"/>
      <c r="AS461" s="14"/>
      <c r="AT461" s="14"/>
      <c r="AU461" s="14"/>
      <c r="AV461" s="14"/>
      <c r="AW461" s="14"/>
      <c r="AX461" s="14"/>
      <c r="AY461" s="14"/>
      <c r="AZ461" s="14"/>
      <c r="BA461" s="24"/>
      <c r="BB461" s="32"/>
      <c r="BC461" s="32"/>
      <c r="BD461" s="32"/>
      <c r="BE461" s="32"/>
      <c r="BF461" s="32"/>
      <c r="BG461" s="32"/>
      <c r="BH461" s="32"/>
      <c r="BI461" s="32"/>
      <c r="BJ461" s="32"/>
      <c r="BK461" s="32"/>
      <c r="BL461" s="32"/>
      <c r="BM461" s="32"/>
    </row>
    <row r="462" spans="1:65" ht="120" customHeight="1" x14ac:dyDescent="0.25">
      <c r="A462" s="13">
        <v>106</v>
      </c>
      <c r="B462" s="14" t="s">
        <v>2143</v>
      </c>
      <c r="C462" s="14"/>
      <c r="D462" s="14"/>
      <c r="E462" s="14" t="s">
        <v>3961</v>
      </c>
      <c r="F462" s="14"/>
      <c r="G462" s="14" t="s">
        <v>3962</v>
      </c>
      <c r="H462" s="14">
        <v>2023</v>
      </c>
      <c r="I462" s="14" t="s">
        <v>3963</v>
      </c>
      <c r="J462" s="15">
        <v>165923</v>
      </c>
      <c r="K462" s="14" t="s">
        <v>3964</v>
      </c>
      <c r="L462" s="14" t="s">
        <v>3965</v>
      </c>
      <c r="M462" s="14" t="s">
        <v>3966</v>
      </c>
      <c r="N462" s="14" t="s">
        <v>3967</v>
      </c>
      <c r="O462" s="14" t="s">
        <v>3968</v>
      </c>
      <c r="P462" s="14">
        <v>75606</v>
      </c>
      <c r="Q462" s="14" t="e">
        <f>#REF!</f>
        <v>#REF!</v>
      </c>
      <c r="R462" s="16">
        <v>15.954134615384614</v>
      </c>
      <c r="S462" s="14">
        <v>11.2</v>
      </c>
      <c r="T462" s="14">
        <v>10.5</v>
      </c>
      <c r="U462" s="16">
        <f t="shared" si="41"/>
        <v>37.654134615384613</v>
      </c>
      <c r="V462" s="415">
        <v>100</v>
      </c>
      <c r="W462" s="61">
        <v>20</v>
      </c>
      <c r="X462" s="37" t="s">
        <v>2152</v>
      </c>
      <c r="Y462" s="14">
        <v>2</v>
      </c>
      <c r="Z462" s="14">
        <v>9</v>
      </c>
      <c r="AA462" s="14">
        <v>5</v>
      </c>
      <c r="AB462" s="14">
        <v>60</v>
      </c>
      <c r="AC462" s="14" t="s">
        <v>3964</v>
      </c>
      <c r="AD462" s="14">
        <v>50</v>
      </c>
      <c r="AE462" s="14">
        <v>5</v>
      </c>
      <c r="AF462" s="13">
        <v>100</v>
      </c>
      <c r="AG462" s="14">
        <v>0</v>
      </c>
      <c r="AH462" s="14" t="s">
        <v>3961</v>
      </c>
      <c r="AI462" s="14">
        <v>60</v>
      </c>
      <c r="AJ462" s="14" t="s">
        <v>3969</v>
      </c>
      <c r="AK462" s="14" t="s">
        <v>3970</v>
      </c>
      <c r="AL462" s="14">
        <v>25</v>
      </c>
      <c r="AM462" s="14" t="s">
        <v>3971</v>
      </c>
      <c r="AN462" s="14" t="s">
        <v>3972</v>
      </c>
      <c r="AO462" s="14">
        <v>15</v>
      </c>
      <c r="AP462" s="14"/>
      <c r="AQ462" s="14"/>
      <c r="AR462" s="14"/>
      <c r="AS462" s="14"/>
      <c r="AT462" s="14"/>
      <c r="AU462" s="14"/>
      <c r="AV462" s="14"/>
      <c r="AW462" s="14"/>
      <c r="AX462" s="14"/>
      <c r="AY462" s="14"/>
      <c r="AZ462" s="14"/>
      <c r="BA462" s="24"/>
      <c r="BB462" s="32"/>
      <c r="BC462" s="32"/>
      <c r="BD462" s="32"/>
      <c r="BE462" s="32"/>
      <c r="BF462" s="32"/>
      <c r="BG462" s="32"/>
      <c r="BH462" s="32"/>
      <c r="BI462" s="32"/>
      <c r="BJ462" s="32"/>
      <c r="BK462" s="32"/>
      <c r="BL462" s="32"/>
      <c r="BM462" s="32"/>
    </row>
    <row r="463" spans="1:65" ht="120" customHeight="1" x14ac:dyDescent="0.25">
      <c r="A463" s="13">
        <v>106</v>
      </c>
      <c r="B463" s="14" t="s">
        <v>2143</v>
      </c>
      <c r="C463" s="14"/>
      <c r="D463" s="14" t="s">
        <v>701</v>
      </c>
      <c r="E463" s="14" t="s">
        <v>3973</v>
      </c>
      <c r="F463" s="14">
        <v>22281</v>
      </c>
      <c r="G463" s="14" t="s">
        <v>3974</v>
      </c>
      <c r="H463" s="14">
        <v>2023</v>
      </c>
      <c r="I463" s="14" t="s">
        <v>3975</v>
      </c>
      <c r="J463" s="15">
        <v>225987.28999999998</v>
      </c>
      <c r="K463" s="14" t="s">
        <v>3976</v>
      </c>
      <c r="L463" s="14" t="s">
        <v>3977</v>
      </c>
      <c r="M463" s="14" t="s">
        <v>3978</v>
      </c>
      <c r="N463" s="14" t="s">
        <v>3979</v>
      </c>
      <c r="O463" s="14" t="s">
        <v>3980</v>
      </c>
      <c r="P463" s="14" t="s">
        <v>3981</v>
      </c>
      <c r="Q463" s="14" t="e">
        <f>#REF!</f>
        <v>#REF!</v>
      </c>
      <c r="R463" s="16">
        <f t="shared" si="40"/>
        <v>21.729547115384616</v>
      </c>
      <c r="S463" s="14">
        <v>45.62</v>
      </c>
      <c r="T463" s="14">
        <v>100.45</v>
      </c>
      <c r="U463" s="16">
        <f t="shared" si="41"/>
        <v>167.7995471153846</v>
      </c>
      <c r="V463" s="415">
        <v>100</v>
      </c>
      <c r="W463" s="61">
        <v>20</v>
      </c>
      <c r="X463" s="37" t="s">
        <v>2152</v>
      </c>
      <c r="Y463" s="14">
        <v>3</v>
      </c>
      <c r="Z463" s="14">
        <v>11</v>
      </c>
      <c r="AA463" s="14">
        <v>4</v>
      </c>
      <c r="AB463" s="14">
        <v>44</v>
      </c>
      <c r="AC463" s="14" t="s">
        <v>3976</v>
      </c>
      <c r="AD463" s="14">
        <v>0</v>
      </c>
      <c r="AE463" s="14">
        <v>5</v>
      </c>
      <c r="AF463" s="13">
        <v>100</v>
      </c>
      <c r="AG463" s="14" t="s">
        <v>701</v>
      </c>
      <c r="AH463" s="14" t="s">
        <v>3973</v>
      </c>
      <c r="AI463" s="14">
        <v>100</v>
      </c>
      <c r="AJ463" s="14"/>
      <c r="AK463" s="14"/>
      <c r="AL463" s="14"/>
      <c r="AM463" s="14"/>
      <c r="AN463" s="14"/>
      <c r="AO463" s="14"/>
      <c r="AP463" s="14"/>
      <c r="AQ463" s="14"/>
      <c r="AR463" s="14"/>
      <c r="AS463" s="14"/>
      <c r="AT463" s="14"/>
      <c r="AU463" s="14"/>
      <c r="AV463" s="14"/>
      <c r="AW463" s="14"/>
      <c r="AX463" s="14"/>
      <c r="AY463" s="14"/>
      <c r="AZ463" s="14"/>
      <c r="BA463" s="24"/>
      <c r="BB463" s="32"/>
      <c r="BC463" s="32"/>
      <c r="BD463" s="32"/>
      <c r="BE463" s="32"/>
      <c r="BF463" s="32"/>
      <c r="BG463" s="32"/>
      <c r="BH463" s="32"/>
      <c r="BI463" s="32"/>
      <c r="BJ463" s="32"/>
      <c r="BK463" s="32"/>
      <c r="BL463" s="32"/>
      <c r="BM463" s="32"/>
    </row>
    <row r="464" spans="1:65" ht="120" customHeight="1" x14ac:dyDescent="0.25">
      <c r="A464" s="13">
        <v>106</v>
      </c>
      <c r="B464" s="14" t="s">
        <v>2143</v>
      </c>
      <c r="C464" s="14"/>
      <c r="D464" s="14" t="s">
        <v>701</v>
      </c>
      <c r="E464" s="14" t="s">
        <v>3982</v>
      </c>
      <c r="F464" s="14">
        <v>11093</v>
      </c>
      <c r="G464" s="14" t="s">
        <v>3983</v>
      </c>
      <c r="H464" s="14">
        <v>2023</v>
      </c>
      <c r="I464" s="14" t="s">
        <v>3984</v>
      </c>
      <c r="J464" s="15">
        <v>129664.31</v>
      </c>
      <c r="K464" s="14" t="s">
        <v>3985</v>
      </c>
      <c r="L464" s="14" t="s">
        <v>3986</v>
      </c>
      <c r="M464" s="14" t="s">
        <v>3987</v>
      </c>
      <c r="N464" s="14" t="s">
        <v>3988</v>
      </c>
      <c r="O464" s="14" t="s">
        <v>3989</v>
      </c>
      <c r="P464" s="14">
        <v>74878</v>
      </c>
      <c r="Q464" s="14" t="e">
        <f>#REF!</f>
        <v>#REF!</v>
      </c>
      <c r="R464" s="16">
        <f t="shared" si="40"/>
        <v>12.467722115384616</v>
      </c>
      <c r="S464" s="14">
        <v>26.17</v>
      </c>
      <c r="T464" s="14">
        <v>57.63</v>
      </c>
      <c r="U464" s="16">
        <f t="shared" si="41"/>
        <v>96.267722115384629</v>
      </c>
      <c r="V464" s="415">
        <v>100</v>
      </c>
      <c r="W464" s="61">
        <v>20</v>
      </c>
      <c r="X464" s="37" t="s">
        <v>2152</v>
      </c>
      <c r="Y464" s="14">
        <v>4</v>
      </c>
      <c r="Z464" s="14">
        <v>2</v>
      </c>
      <c r="AA464" s="14">
        <v>3</v>
      </c>
      <c r="AB464" s="14">
        <v>4</v>
      </c>
      <c r="AC464" s="14" t="s">
        <v>3985</v>
      </c>
      <c r="AD464" s="14">
        <v>0</v>
      </c>
      <c r="AE464" s="14">
        <v>5</v>
      </c>
      <c r="AF464" s="13">
        <v>100</v>
      </c>
      <c r="AG464" s="14" t="s">
        <v>701</v>
      </c>
      <c r="AH464" s="14" t="s">
        <v>3982</v>
      </c>
      <c r="AI464" s="14">
        <v>100</v>
      </c>
      <c r="AJ464" s="14"/>
      <c r="AK464" s="14"/>
      <c r="AL464" s="14"/>
      <c r="AM464" s="14"/>
      <c r="AN464" s="14"/>
      <c r="AO464" s="14"/>
      <c r="AP464" s="14"/>
      <c r="AQ464" s="14"/>
      <c r="AR464" s="14"/>
      <c r="AS464" s="14"/>
      <c r="AT464" s="14"/>
      <c r="AU464" s="14"/>
      <c r="AV464" s="14"/>
      <c r="AW464" s="14"/>
      <c r="AX464" s="14"/>
      <c r="AY464" s="14"/>
      <c r="AZ464" s="14"/>
      <c r="BA464" s="24"/>
      <c r="BB464" s="32"/>
      <c r="BC464" s="32"/>
      <c r="BD464" s="32"/>
      <c r="BE464" s="32"/>
      <c r="BF464" s="32"/>
      <c r="BG464" s="32"/>
      <c r="BH464" s="32"/>
      <c r="BI464" s="32"/>
      <c r="BJ464" s="32"/>
      <c r="BK464" s="32"/>
      <c r="BL464" s="32"/>
      <c r="BM464" s="32"/>
    </row>
    <row r="465" spans="1:65" ht="120" customHeight="1" x14ac:dyDescent="0.25">
      <c r="A465" s="13">
        <v>106</v>
      </c>
      <c r="B465" s="14" t="s">
        <v>2143</v>
      </c>
      <c r="C465" s="14"/>
      <c r="D465" s="14" t="s">
        <v>701</v>
      </c>
      <c r="E465" s="14" t="s">
        <v>3990</v>
      </c>
      <c r="F465" s="14">
        <v>13311</v>
      </c>
      <c r="G465" s="14" t="s">
        <v>3991</v>
      </c>
      <c r="H465" s="14">
        <v>2023</v>
      </c>
      <c r="I465" s="14" t="s">
        <v>3992</v>
      </c>
      <c r="J465" s="15">
        <v>115766.41999999998</v>
      </c>
      <c r="K465" s="14" t="s">
        <v>3993</v>
      </c>
      <c r="L465" s="14" t="s">
        <v>3994</v>
      </c>
      <c r="M465" s="14" t="s">
        <v>3995</v>
      </c>
      <c r="N465" s="14" t="s">
        <v>3996</v>
      </c>
      <c r="O465" s="14" t="s">
        <v>3997</v>
      </c>
      <c r="P465" s="14" t="s">
        <v>3998</v>
      </c>
      <c r="Q465" s="14" t="e">
        <f>#REF!</f>
        <v>#REF!</v>
      </c>
      <c r="R465" s="16">
        <f t="shared" si="40"/>
        <v>11.131386538461538</v>
      </c>
      <c r="S465" s="14">
        <v>23.37</v>
      </c>
      <c r="T465" s="14">
        <v>51.46</v>
      </c>
      <c r="U465" s="16">
        <f t="shared" si="41"/>
        <v>85.961386538461539</v>
      </c>
      <c r="V465" s="415">
        <v>100</v>
      </c>
      <c r="W465" s="61">
        <v>20</v>
      </c>
      <c r="X465" s="37" t="s">
        <v>2152</v>
      </c>
      <c r="Y465" s="14">
        <v>3</v>
      </c>
      <c r="Z465" s="14">
        <v>11</v>
      </c>
      <c r="AA465" s="14">
        <v>4</v>
      </c>
      <c r="AB465" s="14">
        <v>3</v>
      </c>
      <c r="AC465" s="14" t="s">
        <v>3993</v>
      </c>
      <c r="AD465" s="14">
        <v>0</v>
      </c>
      <c r="AE465" s="14">
        <v>5</v>
      </c>
      <c r="AF465" s="13">
        <v>100</v>
      </c>
      <c r="AG465" s="14" t="s">
        <v>701</v>
      </c>
      <c r="AH465" s="14" t="s">
        <v>3990</v>
      </c>
      <c r="AI465" s="14">
        <v>100</v>
      </c>
      <c r="AJ465" s="14"/>
      <c r="AK465" s="14"/>
      <c r="AL465" s="14"/>
      <c r="AM465" s="14"/>
      <c r="AN465" s="14"/>
      <c r="AO465" s="14"/>
      <c r="AP465" s="14"/>
      <c r="AQ465" s="14"/>
      <c r="AR465" s="14"/>
      <c r="AS465" s="14"/>
      <c r="AT465" s="14"/>
      <c r="AU465" s="14"/>
      <c r="AV465" s="14"/>
      <c r="AW465" s="14"/>
      <c r="AX465" s="14"/>
      <c r="AY465" s="14"/>
      <c r="AZ465" s="14"/>
      <c r="BA465" s="24"/>
      <c r="BB465" s="32"/>
      <c r="BC465" s="32"/>
      <c r="BD465" s="32"/>
      <c r="BE465" s="32"/>
      <c r="BF465" s="32"/>
      <c r="BG465" s="32"/>
      <c r="BH465" s="32"/>
      <c r="BI465" s="32"/>
      <c r="BJ465" s="32"/>
      <c r="BK465" s="32"/>
      <c r="BL465" s="32"/>
      <c r="BM465" s="32"/>
    </row>
    <row r="466" spans="1:65" ht="120" customHeight="1" x14ac:dyDescent="0.25">
      <c r="A466" s="13">
        <v>106</v>
      </c>
      <c r="B466" s="14" t="s">
        <v>2143</v>
      </c>
      <c r="C466" s="14"/>
      <c r="D466" s="14" t="s">
        <v>2185</v>
      </c>
      <c r="E466" s="14" t="s">
        <v>3999</v>
      </c>
      <c r="F466" s="14">
        <v>15735</v>
      </c>
      <c r="G466" s="14" t="s">
        <v>4000</v>
      </c>
      <c r="H466" s="14">
        <v>2023</v>
      </c>
      <c r="I466" s="14" t="s">
        <v>3421</v>
      </c>
      <c r="J466" s="15">
        <v>13394.68</v>
      </c>
      <c r="K466" s="14" t="s">
        <v>4001</v>
      </c>
      <c r="L466" s="14" t="s">
        <v>3090</v>
      </c>
      <c r="M466" s="14" t="s">
        <v>4002</v>
      </c>
      <c r="N466" s="14" t="s">
        <v>4003</v>
      </c>
      <c r="O466" s="14" t="s">
        <v>3421</v>
      </c>
      <c r="P466" s="14" t="s">
        <v>4004</v>
      </c>
      <c r="Q466" s="14" t="e">
        <f>#REF!</f>
        <v>#REF!</v>
      </c>
      <c r="R466" s="16">
        <f t="shared" si="40"/>
        <v>1.2879500000000002</v>
      </c>
      <c r="S466" s="14">
        <v>20</v>
      </c>
      <c r="T466" s="14">
        <v>30</v>
      </c>
      <c r="U466" s="16">
        <f t="shared" si="41"/>
        <v>51.287949999999995</v>
      </c>
      <c r="V466" s="415">
        <v>100</v>
      </c>
      <c r="W466" s="61">
        <v>20</v>
      </c>
      <c r="X466" s="37" t="s">
        <v>2152</v>
      </c>
      <c r="Y466" s="14">
        <v>6</v>
      </c>
      <c r="Z466" s="14">
        <v>4</v>
      </c>
      <c r="AA466" s="14">
        <v>8</v>
      </c>
      <c r="AB466" s="14">
        <v>6</v>
      </c>
      <c r="AC466" s="14" t="s">
        <v>4001</v>
      </c>
      <c r="AD466" s="14">
        <v>0</v>
      </c>
      <c r="AE466" s="14"/>
      <c r="AF466" s="13">
        <v>100</v>
      </c>
      <c r="AG466" s="14" t="s">
        <v>2185</v>
      </c>
      <c r="AH466" s="14" t="s">
        <v>3999</v>
      </c>
      <c r="AI466" s="14">
        <v>100</v>
      </c>
      <c r="AJ466" s="14"/>
      <c r="AK466" s="14"/>
      <c r="AL466" s="14"/>
      <c r="AM466" s="14"/>
      <c r="AN466" s="14"/>
      <c r="AO466" s="14"/>
      <c r="AP466" s="14"/>
      <c r="AQ466" s="14"/>
      <c r="AR466" s="14"/>
      <c r="AS466" s="14"/>
      <c r="AT466" s="14"/>
      <c r="AU466" s="14"/>
      <c r="AV466" s="14"/>
      <c r="AW466" s="14"/>
      <c r="AX466" s="14"/>
      <c r="AY466" s="14"/>
      <c r="AZ466" s="14"/>
      <c r="BA466" s="24"/>
      <c r="BB466" s="32"/>
      <c r="BC466" s="32"/>
      <c r="BD466" s="32"/>
      <c r="BE466" s="32"/>
      <c r="BF466" s="32"/>
      <c r="BG466" s="32"/>
      <c r="BH466" s="32"/>
      <c r="BI466" s="32"/>
      <c r="BJ466" s="32"/>
      <c r="BK466" s="32"/>
      <c r="BL466" s="32"/>
      <c r="BM466" s="32"/>
    </row>
    <row r="467" spans="1:65" ht="120" customHeight="1" x14ac:dyDescent="0.25">
      <c r="A467" s="13">
        <v>106</v>
      </c>
      <c r="B467" s="14" t="s">
        <v>2143</v>
      </c>
      <c r="C467" s="14"/>
      <c r="D467" s="14" t="s">
        <v>2234</v>
      </c>
      <c r="E467" s="14" t="s">
        <v>4005</v>
      </c>
      <c r="F467" s="14">
        <v>33333</v>
      </c>
      <c r="G467" s="14" t="s">
        <v>4006</v>
      </c>
      <c r="H467" s="14">
        <v>2023</v>
      </c>
      <c r="I467" s="14" t="s">
        <v>4007</v>
      </c>
      <c r="J467" s="15">
        <v>101739.43</v>
      </c>
      <c r="K467" s="14" t="s">
        <v>4008</v>
      </c>
      <c r="L467" s="14" t="s">
        <v>4009</v>
      </c>
      <c r="M467" s="14" t="s">
        <v>4010</v>
      </c>
      <c r="N467" s="14" t="s">
        <v>4011</v>
      </c>
      <c r="O467" s="14" t="s">
        <v>4012</v>
      </c>
      <c r="P467" s="14">
        <v>74505</v>
      </c>
      <c r="Q467" s="14" t="e">
        <f>#REF!</f>
        <v>#REF!</v>
      </c>
      <c r="R467" s="16">
        <f t="shared" si="40"/>
        <v>9.7826374999999999</v>
      </c>
      <c r="S467" s="14">
        <v>50</v>
      </c>
      <c r="T467" s="14">
        <v>100</v>
      </c>
      <c r="U467" s="16">
        <f t="shared" si="41"/>
        <v>159.78263749999999</v>
      </c>
      <c r="V467" s="415">
        <v>100</v>
      </c>
      <c r="W467" s="61">
        <v>20</v>
      </c>
      <c r="X467" s="37" t="s">
        <v>2152</v>
      </c>
      <c r="Y467" s="14">
        <v>4</v>
      </c>
      <c r="Z467" s="14">
        <v>7</v>
      </c>
      <c r="AA467" s="14">
        <v>1</v>
      </c>
      <c r="AB467" s="14">
        <v>60</v>
      </c>
      <c r="AC467" s="14" t="s">
        <v>4008</v>
      </c>
      <c r="AD467" s="14">
        <v>200</v>
      </c>
      <c r="AE467" s="14">
        <v>5</v>
      </c>
      <c r="AF467" s="13">
        <v>100</v>
      </c>
      <c r="AG467" s="14" t="s">
        <v>2234</v>
      </c>
      <c r="AH467" s="14" t="s">
        <v>4005</v>
      </c>
      <c r="AI467" s="14">
        <v>100</v>
      </c>
      <c r="AJ467" s="14"/>
      <c r="AK467" s="14"/>
      <c r="AL467" s="14"/>
      <c r="AM467" s="14"/>
      <c r="AN467" s="14"/>
      <c r="AO467" s="14"/>
      <c r="AP467" s="14"/>
      <c r="AQ467" s="14"/>
      <c r="AR467" s="14"/>
      <c r="AS467" s="14"/>
      <c r="AT467" s="14"/>
      <c r="AU467" s="14"/>
      <c r="AV467" s="14"/>
      <c r="AW467" s="14"/>
      <c r="AX467" s="14"/>
      <c r="AY467" s="14"/>
      <c r="AZ467" s="14"/>
      <c r="BA467" s="24"/>
      <c r="BB467" s="32"/>
      <c r="BC467" s="32"/>
      <c r="BD467" s="32"/>
      <c r="BE467" s="32"/>
      <c r="BF467" s="32"/>
      <c r="BG467" s="32"/>
      <c r="BH467" s="32"/>
      <c r="BI467" s="32"/>
      <c r="BJ467" s="32"/>
      <c r="BK467" s="32"/>
      <c r="BL467" s="32"/>
      <c r="BM467" s="32"/>
    </row>
    <row r="468" spans="1:65" ht="120" customHeight="1" x14ac:dyDescent="0.25">
      <c r="A468" s="13">
        <v>106</v>
      </c>
      <c r="B468" s="14" t="s">
        <v>2143</v>
      </c>
      <c r="C468" s="14"/>
      <c r="D468" s="14" t="s">
        <v>2154</v>
      </c>
      <c r="E468" s="14" t="s">
        <v>4013</v>
      </c>
      <c r="F468" s="14">
        <v>7525</v>
      </c>
      <c r="G468" s="14" t="s">
        <v>4014</v>
      </c>
      <c r="H468" s="14">
        <v>2023</v>
      </c>
      <c r="I468" s="14" t="s">
        <v>4015</v>
      </c>
      <c r="J468" s="15">
        <v>176210.31</v>
      </c>
      <c r="K468" s="14" t="s">
        <v>4016</v>
      </c>
      <c r="L468" s="14" t="s">
        <v>4017</v>
      </c>
      <c r="M468" s="14" t="s">
        <v>4018</v>
      </c>
      <c r="N468" s="14" t="s">
        <v>4019</v>
      </c>
      <c r="O468" s="14" t="s">
        <v>4020</v>
      </c>
      <c r="P468" s="14">
        <v>75609</v>
      </c>
      <c r="Q468" s="14" t="e">
        <f>#REF!</f>
        <v>#REF!</v>
      </c>
      <c r="R468" s="16">
        <f>J468*0.25/2080</f>
        <v>21.179123798076922</v>
      </c>
      <c r="S468" s="14">
        <v>0</v>
      </c>
      <c r="T468" s="14">
        <v>21.18</v>
      </c>
      <c r="U468" s="16">
        <f t="shared" si="41"/>
        <v>42.359123798076922</v>
      </c>
      <c r="V468" s="415">
        <v>100</v>
      </c>
      <c r="W468" s="61">
        <v>25</v>
      </c>
      <c r="X468" s="37" t="s">
        <v>2152</v>
      </c>
      <c r="Y468" s="14">
        <v>6</v>
      </c>
      <c r="Z468" s="14">
        <v>1</v>
      </c>
      <c r="AA468" s="14">
        <v>5</v>
      </c>
      <c r="AB468" s="14">
        <v>63</v>
      </c>
      <c r="AC468" s="14" t="s">
        <v>4016</v>
      </c>
      <c r="AD468" s="14">
        <v>63.54</v>
      </c>
      <c r="AE468" s="14">
        <v>4</v>
      </c>
      <c r="AF468" s="13">
        <v>100</v>
      </c>
      <c r="AG468" s="14" t="s">
        <v>2154</v>
      </c>
      <c r="AH468" s="14" t="s">
        <v>4013</v>
      </c>
      <c r="AI468" s="14">
        <v>100</v>
      </c>
      <c r="AJ468" s="14"/>
      <c r="AK468" s="14"/>
      <c r="AL468" s="14"/>
      <c r="AM468" s="14"/>
      <c r="AN468" s="14"/>
      <c r="AO468" s="14"/>
      <c r="AP468" s="14"/>
      <c r="AQ468" s="14"/>
      <c r="AR468" s="14"/>
      <c r="AS468" s="14"/>
      <c r="AT468" s="14"/>
      <c r="AU468" s="14"/>
      <c r="AV468" s="14"/>
      <c r="AW468" s="14"/>
      <c r="AX468" s="14"/>
      <c r="AY468" s="14"/>
      <c r="AZ468" s="14"/>
      <c r="BA468" s="24"/>
      <c r="BB468" s="32"/>
      <c r="BC468" s="32"/>
      <c r="BD468" s="32"/>
      <c r="BE468" s="32"/>
      <c r="BF468" s="32"/>
      <c r="BG468" s="32"/>
      <c r="BH468" s="32"/>
      <c r="BI468" s="32"/>
      <c r="BJ468" s="32"/>
      <c r="BK468" s="32"/>
      <c r="BL468" s="32"/>
      <c r="BM468" s="32"/>
    </row>
    <row r="469" spans="1:65" ht="120" customHeight="1" x14ac:dyDescent="0.25">
      <c r="A469" s="13">
        <v>106</v>
      </c>
      <c r="B469" s="14" t="s">
        <v>2143</v>
      </c>
      <c r="C469" s="14"/>
      <c r="D469" s="14" t="s">
        <v>2291</v>
      </c>
      <c r="E469" s="14" t="s">
        <v>4021</v>
      </c>
      <c r="F469" s="14">
        <v>28235</v>
      </c>
      <c r="G469" s="14" t="s">
        <v>4022</v>
      </c>
      <c r="H469" s="14">
        <v>2023</v>
      </c>
      <c r="I469" s="14" t="s">
        <v>4023</v>
      </c>
      <c r="J469" s="15">
        <v>62251.69</v>
      </c>
      <c r="K469" s="14" t="s">
        <v>4024</v>
      </c>
      <c r="L469" s="14" t="s">
        <v>4025</v>
      </c>
      <c r="M469" s="14" t="s">
        <v>4026</v>
      </c>
      <c r="N469" s="14" t="s">
        <v>4027</v>
      </c>
      <c r="O469" s="14" t="s">
        <v>4028</v>
      </c>
      <c r="P469" s="14" t="s">
        <v>4029</v>
      </c>
      <c r="Q469" s="14" t="e">
        <f>#REF!</f>
        <v>#REF!</v>
      </c>
      <c r="R469" s="16">
        <f>J469*0.2/2080</f>
        <v>5.9857394230769234</v>
      </c>
      <c r="S469" s="14">
        <v>5</v>
      </c>
      <c r="T469" s="14">
        <v>58.73</v>
      </c>
      <c r="U469" s="16">
        <f t="shared" si="41"/>
        <v>69.715739423076926</v>
      </c>
      <c r="V469" s="415">
        <v>100</v>
      </c>
      <c r="W469" s="61">
        <v>20</v>
      </c>
      <c r="X469" s="37" t="s">
        <v>2152</v>
      </c>
      <c r="Y469" s="14">
        <v>3</v>
      </c>
      <c r="Z469" s="14">
        <v>3.6</v>
      </c>
      <c r="AA469" s="14" t="s">
        <v>4030</v>
      </c>
      <c r="AB469" s="14">
        <v>60</v>
      </c>
      <c r="AC469" s="14" t="s">
        <v>4024</v>
      </c>
      <c r="AD469" s="14">
        <v>0</v>
      </c>
      <c r="AE469" s="14">
        <v>5</v>
      </c>
      <c r="AF469" s="13">
        <v>100</v>
      </c>
      <c r="AG469" s="14" t="s">
        <v>2291</v>
      </c>
      <c r="AH469" s="14" t="s">
        <v>4021</v>
      </c>
      <c r="AI469" s="14">
        <v>100</v>
      </c>
      <c r="AJ469" s="14"/>
      <c r="AK469" s="14"/>
      <c r="AL469" s="14"/>
      <c r="AM469" s="14"/>
      <c r="AN469" s="14"/>
      <c r="AO469" s="14"/>
      <c r="AP469" s="14"/>
      <c r="AQ469" s="14"/>
      <c r="AR469" s="14"/>
      <c r="AS469" s="14"/>
      <c r="AT469" s="14"/>
      <c r="AU469" s="14"/>
      <c r="AV469" s="14"/>
      <c r="AW469" s="14"/>
      <c r="AX469" s="14"/>
      <c r="AY469" s="14"/>
      <c r="AZ469" s="14"/>
      <c r="BA469" s="24"/>
      <c r="BB469" s="32"/>
      <c r="BC469" s="32"/>
      <c r="BD469" s="32"/>
      <c r="BE469" s="32"/>
      <c r="BF469" s="32"/>
      <c r="BG469" s="32"/>
      <c r="BH469" s="32"/>
      <c r="BI469" s="32"/>
      <c r="BJ469" s="32"/>
      <c r="BK469" s="32"/>
      <c r="BL469" s="32"/>
      <c r="BM469" s="32"/>
    </row>
    <row r="470" spans="1:65" ht="120" customHeight="1" x14ac:dyDescent="0.25">
      <c r="A470" s="13">
        <v>106</v>
      </c>
      <c r="B470" s="14" t="s">
        <v>2143</v>
      </c>
      <c r="C470" s="14"/>
      <c r="D470" s="14" t="s">
        <v>3307</v>
      </c>
      <c r="E470" s="14" t="s">
        <v>4031</v>
      </c>
      <c r="F470" s="14">
        <v>21545</v>
      </c>
      <c r="G470" s="14" t="s">
        <v>4032</v>
      </c>
      <c r="H470" s="14">
        <v>2023</v>
      </c>
      <c r="I470" s="14" t="s">
        <v>4033</v>
      </c>
      <c r="J470" s="15">
        <v>254704.87000000005</v>
      </c>
      <c r="K470" s="14" t="s">
        <v>4034</v>
      </c>
      <c r="L470" s="14" t="s">
        <v>4035</v>
      </c>
      <c r="M470" s="14" t="s">
        <v>4036</v>
      </c>
      <c r="N470" s="14" t="s">
        <v>4037</v>
      </c>
      <c r="O470" s="14" t="s">
        <v>4038</v>
      </c>
      <c r="P470" s="14" t="s">
        <v>4039</v>
      </c>
      <c r="Q470" s="14" t="e">
        <f>#REF!</f>
        <v>#REF!</v>
      </c>
      <c r="R470" s="16">
        <f>J470*0.2/2080</f>
        <v>24.490852884615393</v>
      </c>
      <c r="S470" s="14">
        <v>3</v>
      </c>
      <c r="T470" s="14">
        <v>58.73</v>
      </c>
      <c r="U470" s="16">
        <f t="shared" si="41"/>
        <v>86.220852884615397</v>
      </c>
      <c r="V470" s="415">
        <v>100</v>
      </c>
      <c r="W470" s="61">
        <v>20</v>
      </c>
      <c r="X470" s="37" t="s">
        <v>2152</v>
      </c>
      <c r="Y470" s="14">
        <v>6</v>
      </c>
      <c r="Z470" s="14">
        <v>6.4</v>
      </c>
      <c r="AA470" s="14" t="s">
        <v>4040</v>
      </c>
      <c r="AB470" s="14">
        <v>60</v>
      </c>
      <c r="AC470" s="14" t="s">
        <v>4034</v>
      </c>
      <c r="AD470" s="14">
        <v>0</v>
      </c>
      <c r="AE470" s="14">
        <v>5</v>
      </c>
      <c r="AF470" s="13">
        <v>100</v>
      </c>
      <c r="AG470" s="14" t="s">
        <v>3307</v>
      </c>
      <c r="AH470" s="14" t="s">
        <v>4031</v>
      </c>
      <c r="AI470" s="14">
        <v>100</v>
      </c>
      <c r="AJ470" s="14"/>
      <c r="AK470" s="14"/>
      <c r="AL470" s="14"/>
      <c r="AM470" s="14"/>
      <c r="AN470" s="14"/>
      <c r="AO470" s="14"/>
      <c r="AP470" s="14"/>
      <c r="AQ470" s="14"/>
      <c r="AR470" s="14"/>
      <c r="AS470" s="14"/>
      <c r="AT470" s="14"/>
      <c r="AU470" s="14"/>
      <c r="AV470" s="14"/>
      <c r="AW470" s="14"/>
      <c r="AX470" s="14"/>
      <c r="AY470" s="14"/>
      <c r="AZ470" s="14"/>
      <c r="BA470" s="24"/>
      <c r="BB470" s="32"/>
      <c r="BC470" s="32"/>
      <c r="BD470" s="32"/>
      <c r="BE470" s="32"/>
      <c r="BF470" s="32"/>
      <c r="BG470" s="32"/>
      <c r="BH470" s="32"/>
      <c r="BI470" s="32"/>
      <c r="BJ470" s="32"/>
      <c r="BK470" s="32"/>
      <c r="BL470" s="32"/>
      <c r="BM470" s="32"/>
    </row>
    <row r="471" spans="1:65" ht="120" customHeight="1" x14ac:dyDescent="0.25">
      <c r="A471" s="13">
        <v>106</v>
      </c>
      <c r="B471" s="14" t="s">
        <v>2143</v>
      </c>
      <c r="C471" s="14"/>
      <c r="D471" s="14" t="s">
        <v>3173</v>
      </c>
      <c r="E471" s="14" t="s">
        <v>4041</v>
      </c>
      <c r="F471" s="14">
        <v>25624</v>
      </c>
      <c r="G471" s="14" t="s">
        <v>4042</v>
      </c>
      <c r="H471" s="14">
        <v>2023</v>
      </c>
      <c r="I471" s="14" t="s">
        <v>4043</v>
      </c>
      <c r="J471" s="15">
        <v>68693.47</v>
      </c>
      <c r="K471" s="14" t="s">
        <v>4044</v>
      </c>
      <c r="L471" s="14" t="s">
        <v>4045</v>
      </c>
      <c r="M471" s="14" t="s">
        <v>4046</v>
      </c>
      <c r="N471" s="14" t="s">
        <v>4047</v>
      </c>
      <c r="O471" s="14" t="s">
        <v>4048</v>
      </c>
      <c r="P471" s="14">
        <v>75616</v>
      </c>
      <c r="Q471" s="14" t="e">
        <f>#REF!</f>
        <v>#REF!</v>
      </c>
      <c r="R471" s="16">
        <f>J471*0.2/2080</f>
        <v>6.6051413461538466</v>
      </c>
      <c r="S471" s="14">
        <v>12</v>
      </c>
      <c r="T471" s="14">
        <v>21.89</v>
      </c>
      <c r="U471" s="16">
        <f t="shared" si="41"/>
        <v>40.495141346153844</v>
      </c>
      <c r="V471" s="415">
        <v>100</v>
      </c>
      <c r="W471" s="61">
        <v>20</v>
      </c>
      <c r="X471" s="37" t="s">
        <v>2152</v>
      </c>
      <c r="Y471" s="14">
        <v>1</v>
      </c>
      <c r="Z471" s="14">
        <v>1</v>
      </c>
      <c r="AA471" s="14">
        <v>7</v>
      </c>
      <c r="AB471" s="14">
        <v>50</v>
      </c>
      <c r="AC471" s="14" t="s">
        <v>4044</v>
      </c>
      <c r="AD471" s="14">
        <v>21.89</v>
      </c>
      <c r="AE471" s="14">
        <v>5</v>
      </c>
      <c r="AF471" s="13">
        <v>100</v>
      </c>
      <c r="AG471" s="14" t="s">
        <v>3173</v>
      </c>
      <c r="AH471" s="14" t="s">
        <v>4041</v>
      </c>
      <c r="AI471" s="14">
        <v>100</v>
      </c>
      <c r="AJ471" s="14"/>
      <c r="AK471" s="14"/>
      <c r="AL471" s="14"/>
      <c r="AM471" s="14"/>
      <c r="AN471" s="14"/>
      <c r="AO471" s="14"/>
      <c r="AP471" s="14"/>
      <c r="AQ471" s="14"/>
      <c r="AR471" s="14"/>
      <c r="AS471" s="14"/>
      <c r="AT471" s="14"/>
      <c r="AU471" s="14"/>
      <c r="AV471" s="14"/>
      <c r="AW471" s="14"/>
      <c r="AX471" s="14"/>
      <c r="AY471" s="14"/>
      <c r="AZ471" s="14"/>
      <c r="BA471" s="24"/>
      <c r="BB471" s="32"/>
      <c r="BC471" s="32"/>
      <c r="BD471" s="32"/>
      <c r="BE471" s="32"/>
      <c r="BF471" s="32"/>
      <c r="BG471" s="32"/>
      <c r="BH471" s="32"/>
      <c r="BI471" s="32"/>
      <c r="BJ471" s="32"/>
      <c r="BK471" s="32"/>
      <c r="BL471" s="32"/>
      <c r="BM471" s="32"/>
    </row>
    <row r="472" spans="1:65" ht="120" customHeight="1" x14ac:dyDescent="0.25">
      <c r="A472" s="13">
        <v>106</v>
      </c>
      <c r="B472" s="14" t="s">
        <v>2143</v>
      </c>
      <c r="C472" s="14"/>
      <c r="D472" s="14" t="s">
        <v>2435</v>
      </c>
      <c r="E472" s="14" t="s">
        <v>4049</v>
      </c>
      <c r="F472" s="14">
        <v>15813</v>
      </c>
      <c r="G472" s="14" t="s">
        <v>4050</v>
      </c>
      <c r="H472" s="14">
        <v>2023</v>
      </c>
      <c r="I472" s="14" t="s">
        <v>4051</v>
      </c>
      <c r="J472" s="15">
        <v>245295.44</v>
      </c>
      <c r="K472" s="14" t="s">
        <v>4052</v>
      </c>
      <c r="L472" s="14" t="s">
        <v>4053</v>
      </c>
      <c r="M472" s="14" t="s">
        <v>4054</v>
      </c>
      <c r="N472" s="14" t="s">
        <v>4055</v>
      </c>
      <c r="O472" s="14" t="s">
        <v>4056</v>
      </c>
      <c r="P472" s="14">
        <v>75631</v>
      </c>
      <c r="Q472" s="14" t="e">
        <f>#REF!</f>
        <v>#REF!</v>
      </c>
      <c r="R472" s="16">
        <f>J472*0.2/2080</f>
        <v>23.586100000000002</v>
      </c>
      <c r="S472" s="14">
        <v>13.36</v>
      </c>
      <c r="T472" s="14">
        <v>58.73</v>
      </c>
      <c r="U472" s="16">
        <f t="shared" si="41"/>
        <v>95.676099999999991</v>
      </c>
      <c r="V472" s="415">
        <v>100</v>
      </c>
      <c r="W472" s="61">
        <v>20</v>
      </c>
      <c r="X472" s="37" t="s">
        <v>2152</v>
      </c>
      <c r="Y472" s="14">
        <v>3</v>
      </c>
      <c r="Z472" s="14">
        <v>4</v>
      </c>
      <c r="AA472" s="14">
        <v>6</v>
      </c>
      <c r="AB472" s="14">
        <v>10</v>
      </c>
      <c r="AC472" s="14" t="s">
        <v>4052</v>
      </c>
      <c r="AD472" s="14">
        <v>58.73</v>
      </c>
      <c r="AE472" s="14">
        <v>5</v>
      </c>
      <c r="AF472" s="13">
        <v>100</v>
      </c>
      <c r="AG472" s="14" t="s">
        <v>2435</v>
      </c>
      <c r="AH472" s="14" t="s">
        <v>4049</v>
      </c>
      <c r="AI472" s="14">
        <v>60</v>
      </c>
      <c r="AJ472" s="14" t="s">
        <v>4057</v>
      </c>
      <c r="AK472" s="14" t="s">
        <v>3697</v>
      </c>
      <c r="AL472" s="14">
        <v>20</v>
      </c>
      <c r="AM472" s="14" t="s">
        <v>4058</v>
      </c>
      <c r="AN472" s="14" t="s">
        <v>4059</v>
      </c>
      <c r="AO472" s="14">
        <v>10</v>
      </c>
      <c r="AP472" s="14" t="s">
        <v>4060</v>
      </c>
      <c r="AQ472" s="14" t="s">
        <v>4061</v>
      </c>
      <c r="AR472" s="14">
        <v>10</v>
      </c>
      <c r="AS472" s="14"/>
      <c r="AT472" s="14"/>
      <c r="AU472" s="14"/>
      <c r="AV472" s="14"/>
      <c r="AW472" s="14"/>
      <c r="AX472" s="14"/>
      <c r="AY472" s="14"/>
      <c r="AZ472" s="14"/>
      <c r="BA472" s="24"/>
      <c r="BB472" s="32"/>
      <c r="BC472" s="32"/>
      <c r="BD472" s="32"/>
      <c r="BE472" s="32"/>
      <c r="BF472" s="32"/>
      <c r="BG472" s="32"/>
      <c r="BH472" s="32"/>
      <c r="BI472" s="32"/>
      <c r="BJ472" s="32"/>
      <c r="BK472" s="32"/>
      <c r="BL472" s="32"/>
      <c r="BM472" s="32"/>
    </row>
    <row r="473" spans="1:65" ht="120" customHeight="1" x14ac:dyDescent="0.25">
      <c r="A473" s="13">
        <v>106</v>
      </c>
      <c r="B473" s="14" t="s">
        <v>2143</v>
      </c>
      <c r="C473" s="14"/>
      <c r="D473" s="14" t="s">
        <v>2435</v>
      </c>
      <c r="E473" s="14" t="s">
        <v>4062</v>
      </c>
      <c r="F473" s="14">
        <v>21397</v>
      </c>
      <c r="G473" s="14" t="s">
        <v>4063</v>
      </c>
      <c r="H473" s="14">
        <v>2023</v>
      </c>
      <c r="I473" s="14" t="s">
        <v>4064</v>
      </c>
      <c r="J473" s="15">
        <v>245491.75999999998</v>
      </c>
      <c r="K473" s="14" t="s">
        <v>4065</v>
      </c>
      <c r="L473" s="14" t="s">
        <v>4066</v>
      </c>
      <c r="M473" s="14" t="s">
        <v>4067</v>
      </c>
      <c r="N473" s="14" t="s">
        <v>4068</v>
      </c>
      <c r="O473" s="14" t="s">
        <v>4069</v>
      </c>
      <c r="P473" s="14">
        <v>75632</v>
      </c>
      <c r="Q473" s="14" t="e">
        <f>#REF!</f>
        <v>#REF!</v>
      </c>
      <c r="R473" s="16">
        <f t="shared" ref="R473" si="42">J473*0.2/2080</f>
        <v>23.604976923076922</v>
      </c>
      <c r="S473" s="14">
        <v>13.36</v>
      </c>
      <c r="T473" s="14">
        <v>58.73</v>
      </c>
      <c r="U473" s="16">
        <f t="shared" si="41"/>
        <v>95.694976923076922</v>
      </c>
      <c r="V473" s="415">
        <v>100</v>
      </c>
      <c r="W473" s="61">
        <v>20</v>
      </c>
      <c r="X473" s="37" t="s">
        <v>2152</v>
      </c>
      <c r="Y473" s="14">
        <v>3</v>
      </c>
      <c r="Z473" s="14">
        <v>4</v>
      </c>
      <c r="AA473" s="14">
        <v>6</v>
      </c>
      <c r="AB473" s="14">
        <v>10</v>
      </c>
      <c r="AC473" s="14" t="s">
        <v>4065</v>
      </c>
      <c r="AD473" s="14">
        <v>58.73</v>
      </c>
      <c r="AE473" s="14">
        <v>5</v>
      </c>
      <c r="AF473" s="13">
        <v>100</v>
      </c>
      <c r="AG473" s="14" t="s">
        <v>2435</v>
      </c>
      <c r="AH473" s="14" t="s">
        <v>4062</v>
      </c>
      <c r="AI473" s="14">
        <v>60</v>
      </c>
      <c r="AJ473" s="14" t="s">
        <v>4057</v>
      </c>
      <c r="AK473" s="14" t="s">
        <v>3697</v>
      </c>
      <c r="AL473" s="14">
        <v>20</v>
      </c>
      <c r="AM473" s="14" t="s">
        <v>4058</v>
      </c>
      <c r="AN473" s="14" t="s">
        <v>4059</v>
      </c>
      <c r="AO473" s="14">
        <v>10</v>
      </c>
      <c r="AP473" s="14" t="s">
        <v>4060</v>
      </c>
      <c r="AQ473" s="14" t="s">
        <v>4061</v>
      </c>
      <c r="AR473" s="14">
        <v>10</v>
      </c>
      <c r="AS473" s="14"/>
      <c r="AT473" s="14"/>
      <c r="AU473" s="14"/>
      <c r="AV473" s="14"/>
      <c r="AW473" s="14"/>
      <c r="AX473" s="14"/>
      <c r="AY473" s="14"/>
      <c r="AZ473" s="14"/>
      <c r="BA473" s="24"/>
      <c r="BB473" s="32"/>
      <c r="BC473" s="32"/>
      <c r="BD473" s="32"/>
      <c r="BE473" s="32"/>
      <c r="BF473" s="32"/>
      <c r="BG473" s="32"/>
      <c r="BH473" s="32"/>
      <c r="BI473" s="32"/>
      <c r="BJ473" s="32"/>
      <c r="BK473" s="32"/>
      <c r="BL473" s="32"/>
      <c r="BM473" s="32"/>
    </row>
    <row r="474" spans="1:65" ht="120" customHeight="1" x14ac:dyDescent="0.25">
      <c r="A474" s="13">
        <v>106</v>
      </c>
      <c r="B474" s="14" t="s">
        <v>2143</v>
      </c>
      <c r="C474" s="14"/>
      <c r="D474" s="14" t="s">
        <v>64</v>
      </c>
      <c r="E474" s="14" t="s">
        <v>4070</v>
      </c>
      <c r="F474" s="14">
        <v>26471</v>
      </c>
      <c r="G474" s="14" t="s">
        <v>4071</v>
      </c>
      <c r="H474" s="14">
        <v>2024</v>
      </c>
      <c r="I474" s="14" t="s">
        <v>4072</v>
      </c>
      <c r="J474" s="15">
        <v>137480.47</v>
      </c>
      <c r="K474" s="14" t="s">
        <v>4073</v>
      </c>
      <c r="L474" s="14" t="s">
        <v>4074</v>
      </c>
      <c r="M474" s="14" t="s">
        <v>4075</v>
      </c>
      <c r="N474" s="14" t="s">
        <v>4076</v>
      </c>
      <c r="O474" s="14" t="s">
        <v>4077</v>
      </c>
      <c r="P474" s="14" t="s">
        <v>4078</v>
      </c>
      <c r="Q474" s="14" t="e">
        <f>#REF!</f>
        <v>#REF!</v>
      </c>
      <c r="R474" s="16">
        <v>13.219275961538463</v>
      </c>
      <c r="S474" s="14">
        <v>4.75</v>
      </c>
      <c r="T474" s="14">
        <v>22.07</v>
      </c>
      <c r="U474" s="16">
        <f t="shared" si="41"/>
        <v>40.039275961538465</v>
      </c>
      <c r="V474" s="415">
        <v>100</v>
      </c>
      <c r="W474" s="61">
        <v>0</v>
      </c>
      <c r="X474" s="37" t="s">
        <v>2152</v>
      </c>
      <c r="Y474" s="14">
        <v>3</v>
      </c>
      <c r="Z474" s="14">
        <v>12</v>
      </c>
      <c r="AA474" s="14">
        <v>4</v>
      </c>
      <c r="AB474" s="14">
        <v>4</v>
      </c>
      <c r="AC474" s="14" t="s">
        <v>4073</v>
      </c>
      <c r="AD474" s="14">
        <v>19.41</v>
      </c>
      <c r="AE474" s="14">
        <v>5</v>
      </c>
      <c r="AF474" s="13">
        <v>100</v>
      </c>
      <c r="AG474" s="14" t="s">
        <v>64</v>
      </c>
      <c r="AH474" s="14" t="s">
        <v>4070</v>
      </c>
      <c r="AI474" s="14">
        <v>40</v>
      </c>
      <c r="AJ474" s="14" t="s">
        <v>4079</v>
      </c>
      <c r="AK474" s="14" t="s">
        <v>4080</v>
      </c>
      <c r="AL474" s="14">
        <v>30</v>
      </c>
      <c r="AM474" s="14" t="s">
        <v>62</v>
      </c>
      <c r="AN474" s="14" t="s">
        <v>4081</v>
      </c>
      <c r="AO474" s="14">
        <v>20</v>
      </c>
      <c r="AP474" s="14" t="s">
        <v>2291</v>
      </c>
      <c r="AQ474" s="14" t="s">
        <v>4082</v>
      </c>
      <c r="AR474" s="14">
        <v>10</v>
      </c>
      <c r="AS474" s="14"/>
      <c r="AT474" s="14"/>
      <c r="AU474" s="14"/>
      <c r="AV474" s="14"/>
      <c r="AW474" s="14"/>
      <c r="AX474" s="14"/>
      <c r="AY474" s="14"/>
      <c r="AZ474" s="14"/>
      <c r="BA474" s="24"/>
      <c r="BB474" s="32"/>
      <c r="BC474" s="32"/>
      <c r="BD474" s="32"/>
      <c r="BE474" s="32"/>
      <c r="BF474" s="32"/>
      <c r="BG474" s="32"/>
      <c r="BH474" s="32"/>
      <c r="BI474" s="32"/>
      <c r="BJ474" s="32"/>
      <c r="BK474" s="32"/>
      <c r="BL474" s="32"/>
      <c r="BM474" s="32"/>
    </row>
    <row r="475" spans="1:65" ht="120" customHeight="1" x14ac:dyDescent="0.25">
      <c r="A475" s="13">
        <v>106</v>
      </c>
      <c r="B475" s="14" t="s">
        <v>2143</v>
      </c>
      <c r="C475" s="14"/>
      <c r="D475" s="14" t="s">
        <v>3307</v>
      </c>
      <c r="E475" s="14" t="s">
        <v>4083</v>
      </c>
      <c r="F475" s="14">
        <v>21545</v>
      </c>
      <c r="G475" s="14" t="s">
        <v>4084</v>
      </c>
      <c r="H475" s="14">
        <v>2024</v>
      </c>
      <c r="I475" s="14" t="s">
        <v>4085</v>
      </c>
      <c r="J475" s="15">
        <v>117486</v>
      </c>
      <c r="K475" s="14" t="s">
        <v>4086</v>
      </c>
      <c r="L475" s="14" t="s">
        <v>4087</v>
      </c>
      <c r="M475" s="14" t="s">
        <v>4088</v>
      </c>
      <c r="N475" s="14" t="s">
        <v>4089</v>
      </c>
      <c r="O475" s="14" t="s">
        <v>4090</v>
      </c>
      <c r="P475" s="14">
        <v>77950</v>
      </c>
      <c r="Q475" s="14" t="e">
        <f>#REF!</f>
        <v>#REF!</v>
      </c>
      <c r="R475" s="16">
        <f t="shared" ref="R475:R492" si="43">J475*0.2/2080</f>
        <v>11.29673076923077</v>
      </c>
      <c r="S475" s="14">
        <v>1.5</v>
      </c>
      <c r="T475" s="14">
        <v>61.67</v>
      </c>
      <c r="U475" s="16">
        <f t="shared" si="41"/>
        <v>74.466730769230765</v>
      </c>
      <c r="V475" s="415">
        <v>100</v>
      </c>
      <c r="W475" s="61">
        <v>0</v>
      </c>
      <c r="X475" s="37" t="s">
        <v>2152</v>
      </c>
      <c r="Y475" s="14">
        <v>6</v>
      </c>
      <c r="Z475" s="14">
        <v>4</v>
      </c>
      <c r="AA475" s="14">
        <v>7</v>
      </c>
      <c r="AB475" s="14">
        <v>60</v>
      </c>
      <c r="AC475" s="14" t="s">
        <v>4086</v>
      </c>
      <c r="AD475" s="14">
        <v>0</v>
      </c>
      <c r="AE475" s="14">
        <v>5</v>
      </c>
      <c r="AF475" s="13">
        <v>100</v>
      </c>
      <c r="AG475" s="14" t="s">
        <v>3307</v>
      </c>
      <c r="AH475" s="14" t="s">
        <v>4083</v>
      </c>
      <c r="AI475" s="14">
        <v>100</v>
      </c>
      <c r="AJ475" s="14"/>
      <c r="AK475" s="14"/>
      <c r="AL475" s="14"/>
      <c r="AM475" s="14"/>
      <c r="AN475" s="14"/>
      <c r="AO475" s="14"/>
      <c r="AP475" s="14"/>
      <c r="AQ475" s="14"/>
      <c r="AR475" s="14"/>
      <c r="AS475" s="14"/>
      <c r="AT475" s="14"/>
      <c r="AU475" s="14"/>
      <c r="AV475" s="14"/>
      <c r="AW475" s="14"/>
      <c r="AX475" s="14"/>
      <c r="AY475" s="14"/>
      <c r="AZ475" s="14"/>
      <c r="BA475" s="24"/>
      <c r="BB475" s="32"/>
      <c r="BC475" s="32"/>
      <c r="BD475" s="32"/>
      <c r="BE475" s="32"/>
      <c r="BF475" s="32"/>
      <c r="BG475" s="32"/>
      <c r="BH475" s="32"/>
      <c r="BI475" s="32"/>
      <c r="BJ475" s="32"/>
      <c r="BK475" s="32"/>
      <c r="BL475" s="32"/>
      <c r="BM475" s="32"/>
    </row>
    <row r="476" spans="1:65" ht="120" customHeight="1" x14ac:dyDescent="0.25">
      <c r="A476" s="13">
        <v>106</v>
      </c>
      <c r="B476" s="14" t="s">
        <v>2143</v>
      </c>
      <c r="C476" s="14"/>
      <c r="D476" s="14" t="s">
        <v>699</v>
      </c>
      <c r="E476" s="14" t="s">
        <v>4091</v>
      </c>
      <c r="F476" s="14">
        <v>18824</v>
      </c>
      <c r="G476" s="14" t="s">
        <v>4092</v>
      </c>
      <c r="H476" s="14">
        <v>2024</v>
      </c>
      <c r="I476" s="14" t="s">
        <v>4093</v>
      </c>
      <c r="J476" s="15">
        <v>181581.13999999998</v>
      </c>
      <c r="K476" s="14" t="s">
        <v>4094</v>
      </c>
      <c r="L476" s="14" t="s">
        <v>4095</v>
      </c>
      <c r="M476" s="14" t="s">
        <v>4096</v>
      </c>
      <c r="N476" s="14" t="s">
        <v>4097</v>
      </c>
      <c r="O476" s="14" t="s">
        <v>4098</v>
      </c>
      <c r="P476" s="14">
        <v>78112</v>
      </c>
      <c r="Q476" s="14" t="e">
        <f>#REF!</f>
        <v>#REF!</v>
      </c>
      <c r="R476" s="16">
        <f t="shared" si="43"/>
        <v>17.459724999999999</v>
      </c>
      <c r="S476" s="14">
        <v>23.72</v>
      </c>
      <c r="T476" s="14">
        <v>68.069999999999993</v>
      </c>
      <c r="U476" s="16">
        <f t="shared" si="41"/>
        <v>109.24972499999998</v>
      </c>
      <c r="V476" s="415">
        <v>100</v>
      </c>
      <c r="W476" s="61">
        <v>0</v>
      </c>
      <c r="X476" s="37" t="s">
        <v>2152</v>
      </c>
      <c r="Y476" s="14">
        <v>3</v>
      </c>
      <c r="Z476" s="14">
        <v>11</v>
      </c>
      <c r="AA476" s="14">
        <v>4</v>
      </c>
      <c r="AB476" s="14">
        <v>4</v>
      </c>
      <c r="AC476" s="14" t="s">
        <v>4094</v>
      </c>
      <c r="AD476" s="14">
        <v>68.069999999999993</v>
      </c>
      <c r="AE476" s="14">
        <v>5</v>
      </c>
      <c r="AF476" s="13">
        <v>100</v>
      </c>
      <c r="AG476" s="14" t="s">
        <v>699</v>
      </c>
      <c r="AH476" s="14" t="s">
        <v>4091</v>
      </c>
      <c r="AI476" s="14">
        <v>100</v>
      </c>
      <c r="AJ476" s="14"/>
      <c r="AK476" s="14"/>
      <c r="AL476" s="14"/>
      <c r="AM476" s="14"/>
      <c r="AN476" s="14"/>
      <c r="AO476" s="14"/>
      <c r="AP476" s="14"/>
      <c r="AQ476" s="14"/>
      <c r="AR476" s="14"/>
      <c r="AS476" s="14"/>
      <c r="AT476" s="14"/>
      <c r="AU476" s="14"/>
      <c r="AV476" s="14"/>
      <c r="AW476" s="14"/>
      <c r="AX476" s="14"/>
      <c r="AY476" s="14"/>
      <c r="AZ476" s="14"/>
      <c r="BA476" s="24"/>
      <c r="BB476" s="32"/>
      <c r="BC476" s="32"/>
      <c r="BD476" s="32"/>
      <c r="BE476" s="32"/>
      <c r="BF476" s="32"/>
      <c r="BG476" s="32"/>
      <c r="BH476" s="32"/>
      <c r="BI476" s="32"/>
      <c r="BJ476" s="32"/>
      <c r="BK476" s="32"/>
      <c r="BL476" s="32"/>
      <c r="BM476" s="32"/>
    </row>
    <row r="477" spans="1:65" ht="120" customHeight="1" x14ac:dyDescent="0.25">
      <c r="A477" s="13">
        <v>106</v>
      </c>
      <c r="B477" s="14" t="s">
        <v>2143</v>
      </c>
      <c r="C477" s="14"/>
      <c r="D477" s="14" t="s">
        <v>2834</v>
      </c>
      <c r="E477" s="14" t="s">
        <v>2835</v>
      </c>
      <c r="F477" s="14">
        <v>27819</v>
      </c>
      <c r="G477" s="14" t="s">
        <v>4099</v>
      </c>
      <c r="H477" s="14">
        <v>2024</v>
      </c>
      <c r="I477" s="14" t="s">
        <v>2837</v>
      </c>
      <c r="J477" s="15">
        <v>290468.58</v>
      </c>
      <c r="K477" s="14" t="s">
        <v>4100</v>
      </c>
      <c r="L477" s="14" t="s">
        <v>3295</v>
      </c>
      <c r="M477" s="14" t="s">
        <v>3296</v>
      </c>
      <c r="N477" s="14" t="s">
        <v>4101</v>
      </c>
      <c r="O477" s="14" t="s">
        <v>4102</v>
      </c>
      <c r="P477" s="14">
        <v>65270</v>
      </c>
      <c r="Q477" s="14" t="e">
        <f>#REF!</f>
        <v>#REF!</v>
      </c>
      <c r="R477" s="16">
        <v>27.929671153846158</v>
      </c>
      <c r="S477" s="14" t="s">
        <v>4103</v>
      </c>
      <c r="T477" s="14" t="s">
        <v>4103</v>
      </c>
      <c r="U477" s="16" t="e">
        <f t="shared" si="41"/>
        <v>#VALUE!</v>
      </c>
      <c r="V477" s="415">
        <v>100</v>
      </c>
      <c r="W477" s="61">
        <v>0</v>
      </c>
      <c r="X477" s="37" t="s">
        <v>2152</v>
      </c>
      <c r="Y477" s="14">
        <v>6</v>
      </c>
      <c r="Z477" s="14">
        <v>1</v>
      </c>
      <c r="AA477" s="14">
        <v>4</v>
      </c>
      <c r="AB477" s="14">
        <v>26</v>
      </c>
      <c r="AC477" s="14" t="s">
        <v>4100</v>
      </c>
      <c r="AD477" s="14">
        <v>0</v>
      </c>
      <c r="AE477" s="14">
        <v>5</v>
      </c>
      <c r="AF477" s="13">
        <v>100</v>
      </c>
      <c r="AG477" s="14" t="s">
        <v>2834</v>
      </c>
      <c r="AH477" s="14" t="s">
        <v>2835</v>
      </c>
      <c r="AI477" s="14">
        <v>40</v>
      </c>
      <c r="AJ477" s="14" t="s">
        <v>3299</v>
      </c>
      <c r="AK477" s="14" t="s">
        <v>3009</v>
      </c>
      <c r="AL477" s="14">
        <v>45</v>
      </c>
      <c r="AM477" s="14" t="s">
        <v>3300</v>
      </c>
      <c r="AN477" s="14" t="s">
        <v>4104</v>
      </c>
      <c r="AO477" s="14">
        <v>15</v>
      </c>
      <c r="AP477" s="14"/>
      <c r="AQ477" s="14"/>
      <c r="AR477" s="14"/>
      <c r="AS477" s="14"/>
      <c r="AT477" s="14"/>
      <c r="AU477" s="14"/>
      <c r="AV477" s="14"/>
      <c r="AW477" s="14"/>
      <c r="AX477" s="14"/>
      <c r="AY477" s="14"/>
      <c r="AZ477" s="14"/>
      <c r="BA477" s="24"/>
      <c r="BB477" s="32"/>
      <c r="BC477" s="32"/>
      <c r="BD477" s="32"/>
      <c r="BE477" s="32"/>
      <c r="BF477" s="32"/>
      <c r="BG477" s="32"/>
      <c r="BH477" s="32"/>
      <c r="BI477" s="32"/>
      <c r="BJ477" s="32"/>
      <c r="BK477" s="32"/>
      <c r="BL477" s="32"/>
      <c r="BM477" s="32"/>
    </row>
    <row r="478" spans="1:65" ht="120" customHeight="1" x14ac:dyDescent="0.25">
      <c r="A478" s="13">
        <v>106</v>
      </c>
      <c r="B478" s="14" t="s">
        <v>2143</v>
      </c>
      <c r="C478" s="14"/>
      <c r="D478" s="14" t="s">
        <v>3073</v>
      </c>
      <c r="E478" s="14" t="s">
        <v>4105</v>
      </c>
      <c r="F478" s="14">
        <v>34446</v>
      </c>
      <c r="G478" s="14" t="s">
        <v>4106</v>
      </c>
      <c r="H478" s="14">
        <v>2024</v>
      </c>
      <c r="I478" s="14" t="s">
        <v>4107</v>
      </c>
      <c r="J478" s="15">
        <v>363328.2</v>
      </c>
      <c r="K478" s="14" t="s">
        <v>4108</v>
      </c>
      <c r="L478" s="14" t="s">
        <v>3846</v>
      </c>
      <c r="M478" s="14" t="s">
        <v>3847</v>
      </c>
      <c r="N478" s="14" t="s">
        <v>3848</v>
      </c>
      <c r="O478" s="14" t="s">
        <v>3849</v>
      </c>
      <c r="P478" s="14">
        <v>77323</v>
      </c>
      <c r="Q478" s="14" t="e">
        <f>#REF!</f>
        <v>#REF!</v>
      </c>
      <c r="R478" s="16">
        <v>34.935403846153847</v>
      </c>
      <c r="S478" s="14">
        <v>4</v>
      </c>
      <c r="T478" s="14">
        <v>3</v>
      </c>
      <c r="U478" s="16">
        <f t="shared" si="41"/>
        <v>41.935403846153847</v>
      </c>
      <c r="V478" s="415">
        <v>100</v>
      </c>
      <c r="W478" s="61">
        <v>0</v>
      </c>
      <c r="X478" s="37" t="s">
        <v>2152</v>
      </c>
      <c r="Y478" s="14">
        <v>6</v>
      </c>
      <c r="Z478" s="14">
        <v>1</v>
      </c>
      <c r="AA478" s="14">
        <v>4</v>
      </c>
      <c r="AB478" s="14">
        <v>26</v>
      </c>
      <c r="AC478" s="14" t="s">
        <v>4108</v>
      </c>
      <c r="AD478" s="14">
        <v>0</v>
      </c>
      <c r="AE478" s="14">
        <v>4</v>
      </c>
      <c r="AF478" s="13">
        <v>100</v>
      </c>
      <c r="AG478" s="14" t="s">
        <v>3073</v>
      </c>
      <c r="AH478" s="14" t="s">
        <v>4105</v>
      </c>
      <c r="AI478" s="14">
        <v>30</v>
      </c>
      <c r="AJ478" s="14" t="s">
        <v>2452</v>
      </c>
      <c r="AK478" s="14" t="s">
        <v>3083</v>
      </c>
      <c r="AL478" s="14">
        <v>30</v>
      </c>
      <c r="AM478" s="14" t="s">
        <v>3084</v>
      </c>
      <c r="AN478" s="14" t="s">
        <v>3085</v>
      </c>
      <c r="AO478" s="14">
        <v>30</v>
      </c>
      <c r="AP478" s="14" t="s">
        <v>3307</v>
      </c>
      <c r="AQ478" s="14" t="s">
        <v>3074</v>
      </c>
      <c r="AR478" s="14">
        <v>10</v>
      </c>
      <c r="AS478" s="14"/>
      <c r="AT478" s="14"/>
      <c r="AU478" s="14"/>
      <c r="AV478" s="14"/>
      <c r="AW478" s="14"/>
      <c r="AX478" s="14"/>
      <c r="AY478" s="14"/>
      <c r="AZ478" s="14"/>
      <c r="BA478" s="24"/>
      <c r="BB478" s="32"/>
      <c r="BC478" s="32"/>
      <c r="BD478" s="32"/>
      <c r="BE478" s="32"/>
      <c r="BF478" s="32"/>
      <c r="BG478" s="32"/>
      <c r="BH478" s="32"/>
      <c r="BI478" s="32"/>
      <c r="BJ478" s="32"/>
      <c r="BK478" s="32"/>
      <c r="BL478" s="32"/>
      <c r="BM478" s="32"/>
    </row>
    <row r="479" spans="1:65" ht="120" customHeight="1" x14ac:dyDescent="0.25">
      <c r="A479" s="13">
        <v>106</v>
      </c>
      <c r="B479" s="14" t="s">
        <v>2143</v>
      </c>
      <c r="C479" s="14"/>
      <c r="D479" s="14" t="s">
        <v>64</v>
      </c>
      <c r="E479" s="14" t="s">
        <v>3842</v>
      </c>
      <c r="F479" s="14">
        <v>36353</v>
      </c>
      <c r="G479" s="14" t="s">
        <v>4109</v>
      </c>
      <c r="H479" s="14">
        <v>2024</v>
      </c>
      <c r="I479" s="14" t="s">
        <v>4110</v>
      </c>
      <c r="J479" s="15">
        <v>90438.6</v>
      </c>
      <c r="K479" s="14" t="s">
        <v>4111</v>
      </c>
      <c r="L479" s="14" t="s">
        <v>4112</v>
      </c>
      <c r="M479" s="14" t="s">
        <v>4113</v>
      </c>
      <c r="N479" s="14" t="s">
        <v>4114</v>
      </c>
      <c r="O479" s="14" t="s">
        <v>4115</v>
      </c>
      <c r="P479" s="14">
        <v>77457</v>
      </c>
      <c r="Q479" s="14" t="e">
        <f>#REF!</f>
        <v>#REF!</v>
      </c>
      <c r="R479" s="16">
        <f t="shared" si="43"/>
        <v>8.696019230769231</v>
      </c>
      <c r="S479" s="14">
        <v>4</v>
      </c>
      <c r="T479" s="14">
        <v>3</v>
      </c>
      <c r="U479" s="16">
        <f t="shared" si="41"/>
        <v>15.696019230769231</v>
      </c>
      <c r="V479" s="415">
        <v>100</v>
      </c>
      <c r="W479" s="61">
        <v>0</v>
      </c>
      <c r="X479" s="37" t="s">
        <v>2152</v>
      </c>
      <c r="Y479" s="14">
        <v>6</v>
      </c>
      <c r="Z479" s="14">
        <v>1</v>
      </c>
      <c r="AA479" s="14">
        <v>4</v>
      </c>
      <c r="AB479" s="14">
        <v>6</v>
      </c>
      <c r="AC479" s="14" t="s">
        <v>4111</v>
      </c>
      <c r="AD479" s="14">
        <v>0</v>
      </c>
      <c r="AE479" s="14">
        <v>4</v>
      </c>
      <c r="AF479" s="13">
        <v>100</v>
      </c>
      <c r="AG479" s="14" t="s">
        <v>64</v>
      </c>
      <c r="AH479" s="14" t="s">
        <v>3842</v>
      </c>
      <c r="AI479" s="14">
        <v>100</v>
      </c>
      <c r="AJ479" s="14"/>
      <c r="AK479" s="14"/>
      <c r="AL479" s="14"/>
      <c r="AM479" s="14"/>
      <c r="AN479" s="14"/>
      <c r="AO479" s="14"/>
      <c r="AP479" s="14"/>
      <c r="AQ479" s="14"/>
      <c r="AR479" s="14"/>
      <c r="AS479" s="14"/>
      <c r="AT479" s="14"/>
      <c r="AU479" s="14"/>
      <c r="AV479" s="14"/>
      <c r="AW479" s="14"/>
      <c r="AX479" s="14"/>
      <c r="AY479" s="14"/>
      <c r="AZ479" s="14"/>
      <c r="BA479" s="24"/>
      <c r="BB479" s="32"/>
      <c r="BC479" s="32"/>
      <c r="BD479" s="32"/>
      <c r="BE479" s="32"/>
      <c r="BF479" s="32"/>
      <c r="BG479" s="32"/>
      <c r="BH479" s="32"/>
      <c r="BI479" s="32"/>
      <c r="BJ479" s="32"/>
      <c r="BK479" s="32"/>
      <c r="BL479" s="32"/>
      <c r="BM479" s="32"/>
    </row>
    <row r="480" spans="1:65" ht="120" customHeight="1" x14ac:dyDescent="0.25">
      <c r="A480" s="13">
        <v>106</v>
      </c>
      <c r="B480" s="14" t="s">
        <v>2143</v>
      </c>
      <c r="C480" s="14"/>
      <c r="D480" s="14" t="s">
        <v>2291</v>
      </c>
      <c r="E480" s="14" t="s">
        <v>4116</v>
      </c>
      <c r="F480" s="14">
        <v>32598</v>
      </c>
      <c r="G480" s="14" t="s">
        <v>4117</v>
      </c>
      <c r="H480" s="14">
        <v>2024</v>
      </c>
      <c r="I480" s="14" t="s">
        <v>4118</v>
      </c>
      <c r="J480" s="15">
        <v>460123.62</v>
      </c>
      <c r="K480" s="14" t="s">
        <v>4119</v>
      </c>
      <c r="L480" s="14" t="s">
        <v>4120</v>
      </c>
      <c r="M480" s="14" t="s">
        <v>4121</v>
      </c>
      <c r="N480" s="14" t="s">
        <v>4122</v>
      </c>
      <c r="O480" s="14" t="s">
        <v>4123</v>
      </c>
      <c r="P480" s="14">
        <v>78030</v>
      </c>
      <c r="Q480" s="14" t="e">
        <f>#REF!</f>
        <v>#REF!</v>
      </c>
      <c r="R480" s="16">
        <f t="shared" si="43"/>
        <v>44.242655769230772</v>
      </c>
      <c r="S480" s="14">
        <v>15</v>
      </c>
      <c r="T480" s="14">
        <v>51</v>
      </c>
      <c r="U480" s="16">
        <f t="shared" si="41"/>
        <v>110.24265576923077</v>
      </c>
      <c r="V480" s="415">
        <v>100</v>
      </c>
      <c r="W480" s="61">
        <v>0</v>
      </c>
      <c r="X480" s="37" t="s">
        <v>2152</v>
      </c>
      <c r="Y480" s="14">
        <v>3</v>
      </c>
      <c r="Z480" s="14">
        <v>4</v>
      </c>
      <c r="AA480" s="14">
        <v>1</v>
      </c>
      <c r="AB480" s="14">
        <v>4</v>
      </c>
      <c r="AC480" s="14" t="s">
        <v>4119</v>
      </c>
      <c r="AD480" s="14">
        <v>51</v>
      </c>
      <c r="AE480" s="14">
        <v>5</v>
      </c>
      <c r="AF480" s="13">
        <v>55</v>
      </c>
      <c r="AG480" s="14" t="s">
        <v>2291</v>
      </c>
      <c r="AH480" s="14" t="s">
        <v>4116</v>
      </c>
      <c r="AI480" s="14">
        <v>10</v>
      </c>
      <c r="AJ480" s="14" t="s">
        <v>2291</v>
      </c>
      <c r="AK480" s="14" t="s">
        <v>4124</v>
      </c>
      <c r="AL480" s="14">
        <v>25</v>
      </c>
      <c r="AM480" s="14" t="s">
        <v>4125</v>
      </c>
      <c r="AN480" s="14" t="s">
        <v>4124</v>
      </c>
      <c r="AO480" s="14">
        <v>20</v>
      </c>
      <c r="AP480" s="14"/>
      <c r="AQ480" s="14"/>
      <c r="AR480" s="14"/>
      <c r="AS480" s="14"/>
      <c r="AT480" s="14"/>
      <c r="AU480" s="14"/>
      <c r="AV480" s="14"/>
      <c r="AW480" s="14"/>
      <c r="AX480" s="14"/>
      <c r="AY480" s="14"/>
      <c r="AZ480" s="14"/>
      <c r="BA480" s="24"/>
      <c r="BB480" s="32"/>
      <c r="BC480" s="32"/>
      <c r="BD480" s="32"/>
      <c r="BE480" s="32"/>
      <c r="BF480" s="32"/>
      <c r="BG480" s="32"/>
      <c r="BH480" s="32"/>
      <c r="BI480" s="32"/>
      <c r="BJ480" s="32"/>
      <c r="BK480" s="32"/>
      <c r="BL480" s="32"/>
      <c r="BM480" s="32"/>
    </row>
    <row r="481" spans="1:65" ht="120" customHeight="1" x14ac:dyDescent="0.25">
      <c r="A481" s="13">
        <v>106</v>
      </c>
      <c r="B481" s="14" t="s">
        <v>2143</v>
      </c>
      <c r="C481" s="14"/>
      <c r="D481" s="14" t="s">
        <v>72</v>
      </c>
      <c r="E481" s="14" t="s">
        <v>4126</v>
      </c>
      <c r="F481" s="14">
        <v>4587</v>
      </c>
      <c r="G481" s="14" t="s">
        <v>4127</v>
      </c>
      <c r="H481" s="14">
        <v>2024</v>
      </c>
      <c r="I481" s="14" t="s">
        <v>4128</v>
      </c>
      <c r="J481" s="15">
        <v>431763.62999999995</v>
      </c>
      <c r="K481" s="14" t="s">
        <v>4129</v>
      </c>
      <c r="L481" s="14" t="s">
        <v>4130</v>
      </c>
      <c r="M481" s="14" t="s">
        <v>4131</v>
      </c>
      <c r="N481" s="14" t="s">
        <v>4132</v>
      </c>
      <c r="O481" s="14" t="s">
        <v>4133</v>
      </c>
      <c r="P481" s="14">
        <v>77032</v>
      </c>
      <c r="Q481" s="14" t="e">
        <f>#REF!</f>
        <v>#REF!</v>
      </c>
      <c r="R481" s="16">
        <f t="shared" si="43"/>
        <v>41.515733653846155</v>
      </c>
      <c r="S481" s="14">
        <v>16.920000000000002</v>
      </c>
      <c r="T481" s="14">
        <v>0</v>
      </c>
      <c r="U481" s="16">
        <f t="shared" si="41"/>
        <v>58.435733653846157</v>
      </c>
      <c r="V481" s="415">
        <v>100</v>
      </c>
      <c r="W481" s="61">
        <v>0</v>
      </c>
      <c r="X481" s="37" t="s">
        <v>2152</v>
      </c>
      <c r="Y481" s="14">
        <v>3</v>
      </c>
      <c r="Z481" s="14">
        <v>11</v>
      </c>
      <c r="AA481" s="14">
        <v>4</v>
      </c>
      <c r="AB481" s="14">
        <v>3</v>
      </c>
      <c r="AC481" s="14" t="s">
        <v>4129</v>
      </c>
      <c r="AD481" s="14">
        <v>43.46</v>
      </c>
      <c r="AE481" s="14">
        <v>5</v>
      </c>
      <c r="AF481" s="13">
        <v>100</v>
      </c>
      <c r="AG481" s="14" t="s">
        <v>72</v>
      </c>
      <c r="AH481" s="14" t="s">
        <v>4126</v>
      </c>
      <c r="AI481" s="14">
        <v>100</v>
      </c>
      <c r="AJ481" s="14"/>
      <c r="AK481" s="14"/>
      <c r="AL481" s="14"/>
      <c r="AM481" s="14"/>
      <c r="AN481" s="14"/>
      <c r="AO481" s="14"/>
      <c r="AP481" s="14"/>
      <c r="AQ481" s="14"/>
      <c r="AR481" s="14"/>
      <c r="AS481" s="14"/>
      <c r="AT481" s="14"/>
      <c r="AU481" s="14"/>
      <c r="AV481" s="14"/>
      <c r="AW481" s="14"/>
      <c r="AX481" s="14"/>
      <c r="AY481" s="14"/>
      <c r="AZ481" s="14"/>
      <c r="BA481" s="24"/>
      <c r="BB481" s="32"/>
      <c r="BC481" s="32"/>
      <c r="BD481" s="32"/>
      <c r="BE481" s="32"/>
      <c r="BF481" s="32"/>
      <c r="BG481" s="32"/>
      <c r="BH481" s="32"/>
      <c r="BI481" s="32"/>
      <c r="BJ481" s="32"/>
      <c r="BK481" s="32"/>
      <c r="BL481" s="32"/>
      <c r="BM481" s="32"/>
    </row>
    <row r="482" spans="1:65" ht="120" customHeight="1" x14ac:dyDescent="0.25">
      <c r="A482" s="13">
        <v>106</v>
      </c>
      <c r="B482" s="14" t="s">
        <v>2143</v>
      </c>
      <c r="C482" s="14"/>
      <c r="D482" s="14" t="s">
        <v>2223</v>
      </c>
      <c r="E482" s="14" t="s">
        <v>4134</v>
      </c>
      <c r="F482" s="14">
        <v>27542</v>
      </c>
      <c r="G482" s="14" t="s">
        <v>4135</v>
      </c>
      <c r="H482" s="14">
        <v>2024</v>
      </c>
      <c r="I482" s="14" t="s">
        <v>4136</v>
      </c>
      <c r="J482" s="15">
        <v>246933.61</v>
      </c>
      <c r="K482" s="14" t="s">
        <v>4137</v>
      </c>
      <c r="L482" s="14" t="s">
        <v>4138</v>
      </c>
      <c r="M482" s="14" t="s">
        <v>4139</v>
      </c>
      <c r="N482" s="14" t="s">
        <v>4140</v>
      </c>
      <c r="O482" s="14" t="s">
        <v>4141</v>
      </c>
      <c r="P482" s="14">
        <v>78168</v>
      </c>
      <c r="Q482" s="14" t="e">
        <f>#REF!</f>
        <v>#REF!</v>
      </c>
      <c r="R482" s="16">
        <f t="shared" si="43"/>
        <v>23.743616346153846</v>
      </c>
      <c r="S482" s="14">
        <v>0</v>
      </c>
      <c r="T482" s="14">
        <v>2.6</v>
      </c>
      <c r="U482" s="16">
        <f t="shared" si="41"/>
        <v>26.343616346153848</v>
      </c>
      <c r="V482" s="415">
        <v>100</v>
      </c>
      <c r="W482" s="61">
        <v>0</v>
      </c>
      <c r="X482" s="37" t="s">
        <v>2152</v>
      </c>
      <c r="Y482" s="14">
        <v>4</v>
      </c>
      <c r="Z482" s="14">
        <v>5</v>
      </c>
      <c r="AA482" s="14">
        <v>5</v>
      </c>
      <c r="AB482" s="14">
        <v>60</v>
      </c>
      <c r="AC482" s="14" t="s">
        <v>4137</v>
      </c>
      <c r="AD482" s="14">
        <v>40.6</v>
      </c>
      <c r="AE482" s="14">
        <v>5</v>
      </c>
      <c r="AF482" s="13">
        <v>100</v>
      </c>
      <c r="AG482" s="14" t="s">
        <v>2223</v>
      </c>
      <c r="AH482" s="14" t="s">
        <v>4134</v>
      </c>
      <c r="AI482" s="14">
        <v>100</v>
      </c>
      <c r="AJ482" s="14"/>
      <c r="AK482" s="14"/>
      <c r="AL482" s="14"/>
      <c r="AM482" s="14"/>
      <c r="AN482" s="14"/>
      <c r="AO482" s="14"/>
      <c r="AP482" s="14"/>
      <c r="AQ482" s="14"/>
      <c r="AR482" s="14"/>
      <c r="AS482" s="14"/>
      <c r="AT482" s="14"/>
      <c r="AU482" s="14"/>
      <c r="AV482" s="14"/>
      <c r="AW482" s="14"/>
      <c r="AX482" s="14"/>
      <c r="AY482" s="14"/>
      <c r="AZ482" s="14"/>
      <c r="BA482" s="24"/>
      <c r="BB482" s="32"/>
      <c r="BC482" s="32"/>
      <c r="BD482" s="32"/>
      <c r="BE482" s="32"/>
      <c r="BF482" s="32"/>
      <c r="BG482" s="32"/>
      <c r="BH482" s="32"/>
      <c r="BI482" s="32"/>
      <c r="BJ482" s="32"/>
      <c r="BK482" s="32"/>
      <c r="BL482" s="32"/>
      <c r="BM482" s="32"/>
    </row>
    <row r="483" spans="1:65" ht="120" customHeight="1" x14ac:dyDescent="0.25">
      <c r="A483" s="13">
        <v>106</v>
      </c>
      <c r="B483" s="14" t="s">
        <v>2143</v>
      </c>
      <c r="C483" s="14"/>
      <c r="D483" s="14" t="s">
        <v>2234</v>
      </c>
      <c r="E483" s="14" t="s">
        <v>3669</v>
      </c>
      <c r="F483" s="14">
        <v>20216</v>
      </c>
      <c r="G483" s="14" t="s">
        <v>4142</v>
      </c>
      <c r="H483" s="14">
        <v>2024</v>
      </c>
      <c r="I483" s="14" t="s">
        <v>4143</v>
      </c>
      <c r="J483" s="15">
        <v>248795.97000000003</v>
      </c>
      <c r="K483" s="14" t="s">
        <v>4144</v>
      </c>
      <c r="L483" s="14" t="s">
        <v>4145</v>
      </c>
      <c r="M483" s="14" t="s">
        <v>4146</v>
      </c>
      <c r="N483" s="14" t="s">
        <v>4147</v>
      </c>
      <c r="O483" s="14" t="s">
        <v>4148</v>
      </c>
      <c r="P483" s="14">
        <v>77181</v>
      </c>
      <c r="Q483" s="14" t="e">
        <f>#REF!</f>
        <v>#REF!</v>
      </c>
      <c r="R483" s="16">
        <f t="shared" si="43"/>
        <v>23.922689423076928</v>
      </c>
      <c r="S483" s="14">
        <v>0</v>
      </c>
      <c r="T483" s="14">
        <v>0</v>
      </c>
      <c r="U483" s="16">
        <f t="shared" si="41"/>
        <v>23.922689423076928</v>
      </c>
      <c r="V483" s="415">
        <v>100</v>
      </c>
      <c r="W483" s="61">
        <v>0</v>
      </c>
      <c r="X483" s="37" t="s">
        <v>2152</v>
      </c>
      <c r="Y483" s="14">
        <v>6</v>
      </c>
      <c r="Z483" s="14">
        <v>4</v>
      </c>
      <c r="AA483" s="14">
        <v>2</v>
      </c>
      <c r="AB483" s="14">
        <v>4</v>
      </c>
      <c r="AC483" s="14" t="s">
        <v>4144</v>
      </c>
      <c r="AD483" s="14">
        <v>0</v>
      </c>
      <c r="AE483" s="14">
        <v>5</v>
      </c>
      <c r="AF483" s="13">
        <v>100</v>
      </c>
      <c r="AG483" s="14" t="s">
        <v>2234</v>
      </c>
      <c r="AH483" s="14" t="s">
        <v>3669</v>
      </c>
      <c r="AI483" s="14">
        <v>100</v>
      </c>
      <c r="AJ483" s="14"/>
      <c r="AK483" s="14"/>
      <c r="AL483" s="14"/>
      <c r="AM483" s="14"/>
      <c r="AN483" s="14"/>
      <c r="AO483" s="14"/>
      <c r="AP483" s="14"/>
      <c r="AQ483" s="14"/>
      <c r="AR483" s="14"/>
      <c r="AS483" s="14"/>
      <c r="AT483" s="14"/>
      <c r="AU483" s="14"/>
      <c r="AV483" s="14"/>
      <c r="AW483" s="14"/>
      <c r="AX483" s="14"/>
      <c r="AY483" s="14"/>
      <c r="AZ483" s="14"/>
      <c r="BA483" s="24"/>
      <c r="BB483" s="32"/>
      <c r="BC483" s="32"/>
      <c r="BD483" s="32"/>
      <c r="BE483" s="32"/>
      <c r="BF483" s="32"/>
      <c r="BG483" s="32"/>
      <c r="BH483" s="32"/>
      <c r="BI483" s="32"/>
      <c r="BJ483" s="32"/>
      <c r="BK483" s="32"/>
      <c r="BL483" s="32"/>
      <c r="BM483" s="32"/>
    </row>
    <row r="484" spans="1:65" ht="120" customHeight="1" x14ac:dyDescent="0.25">
      <c r="A484" s="13">
        <v>106</v>
      </c>
      <c r="B484" s="14" t="s">
        <v>2143</v>
      </c>
      <c r="C484" s="14"/>
      <c r="D484" s="14" t="s">
        <v>64</v>
      </c>
      <c r="E484" s="14" t="s">
        <v>4149</v>
      </c>
      <c r="F484" s="14">
        <v>20209</v>
      </c>
      <c r="G484" s="14" t="s">
        <v>4150</v>
      </c>
      <c r="H484" s="14">
        <v>2024</v>
      </c>
      <c r="I484" s="14" t="s">
        <v>4151</v>
      </c>
      <c r="J484" s="15">
        <v>106164.4</v>
      </c>
      <c r="K484" s="14" t="s">
        <v>4152</v>
      </c>
      <c r="L484" s="14" t="s">
        <v>4153</v>
      </c>
      <c r="M484" s="14" t="s">
        <v>4154</v>
      </c>
      <c r="N484" s="14" t="s">
        <v>4155</v>
      </c>
      <c r="O484" s="14" t="s">
        <v>4156</v>
      </c>
      <c r="P484" s="14">
        <v>77932</v>
      </c>
      <c r="Q484" s="14" t="e">
        <f>#REF!</f>
        <v>#REF!</v>
      </c>
      <c r="R484" s="16">
        <f t="shared" si="43"/>
        <v>10.208115384615384</v>
      </c>
      <c r="S484" s="14">
        <v>3.06</v>
      </c>
      <c r="T484" s="14">
        <v>7.15</v>
      </c>
      <c r="U484" s="16">
        <f t="shared" si="41"/>
        <v>20.418115384615383</v>
      </c>
      <c r="V484" s="415">
        <v>100</v>
      </c>
      <c r="W484" s="61">
        <v>0</v>
      </c>
      <c r="X484" s="37" t="s">
        <v>2152</v>
      </c>
      <c r="Y484" s="14">
        <v>3</v>
      </c>
      <c r="Z484" s="14">
        <v>1</v>
      </c>
      <c r="AA484" s="14">
        <v>3</v>
      </c>
      <c r="AB484" s="14">
        <v>60</v>
      </c>
      <c r="AC484" s="14" t="s">
        <v>4152</v>
      </c>
      <c r="AD484" s="14">
        <v>0</v>
      </c>
      <c r="AE484" s="14">
        <v>5</v>
      </c>
      <c r="AF484" s="13">
        <v>100</v>
      </c>
      <c r="AG484" s="14" t="s">
        <v>64</v>
      </c>
      <c r="AH484" s="14" t="s">
        <v>4149</v>
      </c>
      <c r="AI484" s="14">
        <v>100</v>
      </c>
      <c r="AJ484" s="14"/>
      <c r="AK484" s="14"/>
      <c r="AL484" s="14"/>
      <c r="AM484" s="14"/>
      <c r="AN484" s="14"/>
      <c r="AO484" s="14"/>
      <c r="AP484" s="14"/>
      <c r="AQ484" s="14"/>
      <c r="AR484" s="14"/>
      <c r="AS484" s="14"/>
      <c r="AT484" s="14"/>
      <c r="AU484" s="14"/>
      <c r="AV484" s="14"/>
      <c r="AW484" s="14"/>
      <c r="AX484" s="14"/>
      <c r="AY484" s="14"/>
      <c r="AZ484" s="14"/>
      <c r="BA484" s="24"/>
      <c r="BB484" s="32"/>
      <c r="BC484" s="32"/>
      <c r="BD484" s="32"/>
      <c r="BE484" s="32"/>
      <c r="BF484" s="32"/>
      <c r="BG484" s="32"/>
      <c r="BH484" s="32"/>
      <c r="BI484" s="32"/>
      <c r="BJ484" s="32"/>
      <c r="BK484" s="32"/>
      <c r="BL484" s="32"/>
      <c r="BM484" s="32"/>
    </row>
    <row r="485" spans="1:65" ht="120" customHeight="1" x14ac:dyDescent="0.25">
      <c r="A485" s="13">
        <v>106</v>
      </c>
      <c r="B485" s="14" t="s">
        <v>2143</v>
      </c>
      <c r="C485" s="14"/>
      <c r="D485" s="14" t="s">
        <v>2172</v>
      </c>
      <c r="E485" s="14" t="s">
        <v>4157</v>
      </c>
      <c r="F485" s="14">
        <v>37462</v>
      </c>
      <c r="G485" s="14" t="s">
        <v>4158</v>
      </c>
      <c r="H485" s="14">
        <v>2024</v>
      </c>
      <c r="I485" s="14" t="s">
        <v>4159</v>
      </c>
      <c r="J485" s="15">
        <v>86013.35</v>
      </c>
      <c r="K485" s="14" t="s">
        <v>4160</v>
      </c>
      <c r="L485" s="14" t="s">
        <v>4161</v>
      </c>
      <c r="M485" s="14" t="s">
        <v>4162</v>
      </c>
      <c r="N485" s="14" t="s">
        <v>4163</v>
      </c>
      <c r="O485" s="14" t="s">
        <v>4164</v>
      </c>
      <c r="P485" s="14">
        <v>78159</v>
      </c>
      <c r="Q485" s="14" t="e">
        <f>#REF!</f>
        <v>#REF!</v>
      </c>
      <c r="R485" s="16">
        <v>8.2705144230769232</v>
      </c>
      <c r="S485" s="14">
        <v>12</v>
      </c>
      <c r="T485" s="14">
        <v>21.89</v>
      </c>
      <c r="U485" s="16">
        <f t="shared" si="41"/>
        <v>42.160514423076926</v>
      </c>
      <c r="V485" s="415">
        <v>100</v>
      </c>
      <c r="W485" s="61">
        <v>0</v>
      </c>
      <c r="X485" s="37" t="s">
        <v>2152</v>
      </c>
      <c r="Y485" s="14">
        <v>3</v>
      </c>
      <c r="Z485" s="14">
        <v>3</v>
      </c>
      <c r="AA485" s="14">
        <v>2</v>
      </c>
      <c r="AB485" s="14">
        <v>1</v>
      </c>
      <c r="AC485" s="14" t="s">
        <v>4160</v>
      </c>
      <c r="AD485" s="14">
        <v>21.89</v>
      </c>
      <c r="AE485" s="14">
        <v>5</v>
      </c>
      <c r="AF485" s="13">
        <v>100</v>
      </c>
      <c r="AG485" s="14" t="s">
        <v>2172</v>
      </c>
      <c r="AH485" s="14" t="s">
        <v>4157</v>
      </c>
      <c r="AI485" s="14">
        <v>100</v>
      </c>
      <c r="AJ485" s="14"/>
      <c r="AK485" s="14"/>
      <c r="AL485" s="14"/>
      <c r="AM485" s="14"/>
      <c r="AN485" s="14"/>
      <c r="AO485" s="14"/>
      <c r="AP485" s="14"/>
      <c r="AQ485" s="14"/>
      <c r="AR485" s="14"/>
      <c r="AS485" s="14"/>
      <c r="AT485" s="14"/>
      <c r="AU485" s="14"/>
      <c r="AV485" s="14"/>
      <c r="AW485" s="14"/>
      <c r="AX485" s="14"/>
      <c r="AY485" s="14"/>
      <c r="AZ485" s="14"/>
      <c r="BA485" s="24"/>
      <c r="BB485" s="32"/>
      <c r="BC485" s="32"/>
      <c r="BD485" s="32"/>
      <c r="BE485" s="32"/>
      <c r="BF485" s="32"/>
      <c r="BG485" s="32"/>
      <c r="BH485" s="32"/>
      <c r="BI485" s="32"/>
      <c r="BJ485" s="32"/>
      <c r="BK485" s="32"/>
      <c r="BL485" s="32"/>
      <c r="BM485" s="32"/>
    </row>
    <row r="486" spans="1:65" ht="120" customHeight="1" x14ac:dyDescent="0.25">
      <c r="A486" s="13">
        <v>106</v>
      </c>
      <c r="B486" s="14" t="s">
        <v>2143</v>
      </c>
      <c r="C486" s="14"/>
      <c r="D486" s="14" t="s">
        <v>2498</v>
      </c>
      <c r="E486" s="14" t="s">
        <v>4165</v>
      </c>
      <c r="F486" s="14">
        <v>11130</v>
      </c>
      <c r="G486" s="14" t="s">
        <v>4166</v>
      </c>
      <c r="H486" s="14">
        <v>2024</v>
      </c>
      <c r="I486" s="14" t="s">
        <v>4167</v>
      </c>
      <c r="J486" s="15">
        <v>69817.03</v>
      </c>
      <c r="K486" s="14" t="s">
        <v>4168</v>
      </c>
      <c r="L486" s="14" t="s">
        <v>3626</v>
      </c>
      <c r="M486" s="14" t="s">
        <v>3627</v>
      </c>
      <c r="N486" s="14" t="s">
        <v>3628</v>
      </c>
      <c r="O486" s="14" t="s">
        <v>4169</v>
      </c>
      <c r="P486" s="14" t="s">
        <v>4170</v>
      </c>
      <c r="Q486" s="14" t="e">
        <f>#REF!</f>
        <v>#REF!</v>
      </c>
      <c r="R486" s="16">
        <v>8.3914699519230762</v>
      </c>
      <c r="S486" s="14">
        <v>20</v>
      </c>
      <c r="T486" s="14">
        <v>20.420000000000002</v>
      </c>
      <c r="U486" s="16">
        <f t="shared" si="41"/>
        <v>48.81146995192308</v>
      </c>
      <c r="V486" s="415">
        <v>100</v>
      </c>
      <c r="W486" s="61">
        <v>0</v>
      </c>
      <c r="X486" s="37" t="s">
        <v>2152</v>
      </c>
      <c r="Y486" s="14">
        <v>6</v>
      </c>
      <c r="Z486" s="14">
        <v>1</v>
      </c>
      <c r="AA486" s="14">
        <v>5</v>
      </c>
      <c r="AB486" s="14">
        <v>25</v>
      </c>
      <c r="AC486" s="14" t="s">
        <v>4168</v>
      </c>
      <c r="AD486" s="14">
        <v>0</v>
      </c>
      <c r="AE486" s="14">
        <v>5</v>
      </c>
      <c r="AF486" s="13">
        <v>100</v>
      </c>
      <c r="AG486" s="14" t="s">
        <v>2498</v>
      </c>
      <c r="AH486" s="14" t="s">
        <v>4165</v>
      </c>
      <c r="AI486" s="14">
        <v>100</v>
      </c>
      <c r="AJ486" s="14"/>
      <c r="AK486" s="14"/>
      <c r="AL486" s="14"/>
      <c r="AM486" s="14"/>
      <c r="AN486" s="14"/>
      <c r="AO486" s="14"/>
      <c r="AP486" s="14"/>
      <c r="AQ486" s="14"/>
      <c r="AR486" s="14"/>
      <c r="AS486" s="14"/>
      <c r="AT486" s="14"/>
      <c r="AU486" s="14"/>
      <c r="AV486" s="14"/>
      <c r="AW486" s="14"/>
      <c r="AX486" s="14"/>
      <c r="AY486" s="14"/>
      <c r="AZ486" s="14"/>
      <c r="BA486" s="24"/>
      <c r="BB486" s="32"/>
      <c r="BC486" s="32"/>
      <c r="BD486" s="32"/>
      <c r="BE486" s="32"/>
      <c r="BF486" s="32"/>
      <c r="BG486" s="32"/>
      <c r="BH486" s="32"/>
      <c r="BI486" s="32"/>
      <c r="BJ486" s="32"/>
      <c r="BK486" s="32"/>
      <c r="BL486" s="32"/>
      <c r="BM486" s="32"/>
    </row>
    <row r="487" spans="1:65" ht="120" customHeight="1" x14ac:dyDescent="0.25">
      <c r="A487" s="13">
        <v>106</v>
      </c>
      <c r="B487" s="14" t="s">
        <v>2143</v>
      </c>
      <c r="C487" s="14"/>
      <c r="D487" s="14" t="s">
        <v>2435</v>
      </c>
      <c r="E487" s="14" t="s">
        <v>4171</v>
      </c>
      <c r="F487" s="14">
        <v>36440</v>
      </c>
      <c r="G487" s="14" t="s">
        <v>4172</v>
      </c>
      <c r="H487" s="14">
        <v>2024</v>
      </c>
      <c r="I487" s="14" t="s">
        <v>4173</v>
      </c>
      <c r="J487" s="15">
        <v>67258.600000000006</v>
      </c>
      <c r="K487" s="14" t="s">
        <v>4174</v>
      </c>
      <c r="L487" s="14" t="s">
        <v>4175</v>
      </c>
      <c r="M487" s="14" t="s">
        <v>4176</v>
      </c>
      <c r="N487" s="14" t="s">
        <v>4177</v>
      </c>
      <c r="O487" s="14" t="s">
        <v>4178</v>
      </c>
      <c r="P487" s="14">
        <v>77356</v>
      </c>
      <c r="Q487" s="14" t="e">
        <f>#REF!</f>
        <v>#REF!</v>
      </c>
      <c r="R487" s="16">
        <v>6.47</v>
      </c>
      <c r="S487" s="14">
        <v>90</v>
      </c>
      <c r="T487" s="14">
        <v>58.73</v>
      </c>
      <c r="U487" s="16">
        <f t="shared" si="41"/>
        <v>155.19999999999999</v>
      </c>
      <c r="V487" s="415">
        <v>100</v>
      </c>
      <c r="W487" s="61">
        <v>0</v>
      </c>
      <c r="X487" s="37" t="s">
        <v>2152</v>
      </c>
      <c r="Y487" s="14">
        <v>2</v>
      </c>
      <c r="Z487" s="14">
        <v>1</v>
      </c>
      <c r="AA487" s="14">
        <v>3</v>
      </c>
      <c r="AB487" s="14">
        <v>11</v>
      </c>
      <c r="AC487" s="14" t="s">
        <v>4174</v>
      </c>
      <c r="AD487" s="14">
        <v>0</v>
      </c>
      <c r="AE487" s="14">
        <v>5</v>
      </c>
      <c r="AF487" s="13">
        <v>100</v>
      </c>
      <c r="AG487" s="14" t="s">
        <v>2435</v>
      </c>
      <c r="AH487" s="14" t="s">
        <v>4171</v>
      </c>
      <c r="AI487" s="14">
        <v>30</v>
      </c>
      <c r="AJ487" s="14" t="s">
        <v>4179</v>
      </c>
      <c r="AK487" s="14" t="s">
        <v>3418</v>
      </c>
      <c r="AL487" s="14">
        <v>20</v>
      </c>
      <c r="AM487" s="14" t="s">
        <v>4180</v>
      </c>
      <c r="AN487" s="14" t="s">
        <v>4181</v>
      </c>
      <c r="AO487" s="14">
        <v>20</v>
      </c>
      <c r="AP487" s="14" t="s">
        <v>4182</v>
      </c>
      <c r="AQ487" s="14" t="s">
        <v>4183</v>
      </c>
      <c r="AR487" s="14">
        <v>15</v>
      </c>
      <c r="AS487" s="14" t="s">
        <v>4057</v>
      </c>
      <c r="AT487" s="14" t="s">
        <v>3697</v>
      </c>
      <c r="AU487" s="14">
        <v>10</v>
      </c>
      <c r="AV487" s="14" t="s">
        <v>4184</v>
      </c>
      <c r="AW487" s="14" t="s">
        <v>4183</v>
      </c>
      <c r="AX487" s="14">
        <v>5</v>
      </c>
      <c r="AY487" s="14"/>
      <c r="AZ487" s="14"/>
      <c r="BA487" s="24"/>
      <c r="BB487" s="32"/>
      <c r="BC487" s="32"/>
      <c r="BD487" s="32"/>
      <c r="BE487" s="32"/>
      <c r="BF487" s="32"/>
      <c r="BG487" s="32"/>
      <c r="BH487" s="32"/>
      <c r="BI487" s="32"/>
      <c r="BJ487" s="32"/>
      <c r="BK487" s="32"/>
      <c r="BL487" s="32"/>
      <c r="BM487" s="32"/>
    </row>
    <row r="488" spans="1:65" ht="120" customHeight="1" x14ac:dyDescent="0.25">
      <c r="A488" s="13">
        <v>106</v>
      </c>
      <c r="B488" s="14" t="s">
        <v>2143</v>
      </c>
      <c r="C488" s="14"/>
      <c r="D488" s="14" t="s">
        <v>3749</v>
      </c>
      <c r="E488" s="14" t="s">
        <v>4185</v>
      </c>
      <c r="F488" s="14">
        <v>54048</v>
      </c>
      <c r="G488" s="14" t="s">
        <v>4186</v>
      </c>
      <c r="H488" s="14">
        <v>2024</v>
      </c>
      <c r="I488" s="14" t="s">
        <v>4187</v>
      </c>
      <c r="J488" s="15">
        <v>94888.71</v>
      </c>
      <c r="K488" s="14" t="s">
        <v>4188</v>
      </c>
      <c r="L488" s="14" t="s">
        <v>3910</v>
      </c>
      <c r="M488" s="14" t="s">
        <v>3911</v>
      </c>
      <c r="N488" s="14" t="s">
        <v>4189</v>
      </c>
      <c r="O488" s="14" t="s">
        <v>4190</v>
      </c>
      <c r="P488" s="14">
        <v>77375</v>
      </c>
      <c r="Q488" s="14" t="e">
        <f>#REF!</f>
        <v>#REF!</v>
      </c>
      <c r="R488" s="16">
        <v>9.1239144230769238</v>
      </c>
      <c r="S488" s="14">
        <v>16.88</v>
      </c>
      <c r="T488" s="14">
        <v>17.559999999999999</v>
      </c>
      <c r="U488" s="16">
        <f t="shared" si="41"/>
        <v>43.563914423076923</v>
      </c>
      <c r="V488" s="415">
        <v>100</v>
      </c>
      <c r="W488" s="61">
        <v>0</v>
      </c>
      <c r="X488" s="37" t="s">
        <v>2152</v>
      </c>
      <c r="Y488" s="14">
        <v>3</v>
      </c>
      <c r="Z488" s="14">
        <v>1</v>
      </c>
      <c r="AA488" s="14">
        <v>4</v>
      </c>
      <c r="AB488" s="14">
        <v>47</v>
      </c>
      <c r="AC488" s="14" t="s">
        <v>4188</v>
      </c>
      <c r="AD488" s="14">
        <v>0</v>
      </c>
      <c r="AE488" s="14">
        <v>5</v>
      </c>
      <c r="AF488" s="13">
        <v>100</v>
      </c>
      <c r="AG488" s="14" t="s">
        <v>3749</v>
      </c>
      <c r="AH488" s="14" t="s">
        <v>4185</v>
      </c>
      <c r="AI488" s="14">
        <v>40</v>
      </c>
      <c r="AJ488" s="14" t="s">
        <v>4191</v>
      </c>
      <c r="AK488" s="14" t="s">
        <v>3916</v>
      </c>
      <c r="AL488" s="14">
        <v>20</v>
      </c>
      <c r="AM488" s="14" t="s">
        <v>3917</v>
      </c>
      <c r="AN488" s="14" t="s">
        <v>3918</v>
      </c>
      <c r="AO488" s="14">
        <v>10</v>
      </c>
      <c r="AP488" s="14" t="s">
        <v>4192</v>
      </c>
      <c r="AQ488" s="14" t="s">
        <v>4185</v>
      </c>
      <c r="AR488" s="14">
        <v>10</v>
      </c>
      <c r="AS488" s="14" t="s">
        <v>4193</v>
      </c>
      <c r="AT488" s="14" t="s">
        <v>4185</v>
      </c>
      <c r="AU488" s="14">
        <v>20</v>
      </c>
      <c r="AV488" s="14"/>
      <c r="AW488" s="14"/>
      <c r="AX488" s="14"/>
      <c r="AY488" s="14"/>
      <c r="AZ488" s="14"/>
      <c r="BA488" s="24"/>
      <c r="BB488" s="32"/>
      <c r="BC488" s="32"/>
      <c r="BD488" s="32"/>
      <c r="BE488" s="32"/>
      <c r="BF488" s="32"/>
      <c r="BG488" s="32"/>
      <c r="BH488" s="32"/>
      <c r="BI488" s="32"/>
      <c r="BJ488" s="32"/>
      <c r="BK488" s="32"/>
      <c r="BL488" s="32"/>
      <c r="BM488" s="32"/>
    </row>
    <row r="489" spans="1:65" ht="120" customHeight="1" x14ac:dyDescent="0.25">
      <c r="A489" s="13">
        <v>106</v>
      </c>
      <c r="B489" s="14" t="s">
        <v>2143</v>
      </c>
      <c r="C489" s="14"/>
      <c r="D489" s="14" t="s">
        <v>2307</v>
      </c>
      <c r="E489" s="14" t="s">
        <v>3183</v>
      </c>
      <c r="F489" s="14">
        <v>31618</v>
      </c>
      <c r="G489" s="14" t="s">
        <v>4194</v>
      </c>
      <c r="H489" s="14">
        <v>2024</v>
      </c>
      <c r="I489" s="14" t="s">
        <v>4195</v>
      </c>
      <c r="J489" s="15">
        <v>120780</v>
      </c>
      <c r="K489" s="14" t="s">
        <v>4196</v>
      </c>
      <c r="L489" s="14" t="s">
        <v>4197</v>
      </c>
      <c r="M489" s="14" t="s">
        <v>4198</v>
      </c>
      <c r="N489" s="14" t="s">
        <v>4199</v>
      </c>
      <c r="O489" s="14" t="s">
        <v>4200</v>
      </c>
      <c r="P489" s="14">
        <v>77753</v>
      </c>
      <c r="Q489" s="14" t="e">
        <f>#REF!</f>
        <v>#REF!</v>
      </c>
      <c r="R489" s="16">
        <v>11.613461538461538</v>
      </c>
      <c r="S489" s="14">
        <v>7</v>
      </c>
      <c r="T489" s="14">
        <v>13</v>
      </c>
      <c r="U489" s="16">
        <f t="shared" si="41"/>
        <v>31.613461538461536</v>
      </c>
      <c r="V489" s="415">
        <v>100</v>
      </c>
      <c r="W489" s="61">
        <v>0</v>
      </c>
      <c r="X489" s="37" t="s">
        <v>2152</v>
      </c>
      <c r="Y489" s="14">
        <v>1</v>
      </c>
      <c r="Z489" s="14">
        <v>3</v>
      </c>
      <c r="AA489" s="14">
        <v>1</v>
      </c>
      <c r="AB489" s="14">
        <v>60</v>
      </c>
      <c r="AC489" s="14" t="s">
        <v>4196</v>
      </c>
      <c r="AD489" s="14">
        <v>50</v>
      </c>
      <c r="AE489" s="14">
        <v>5</v>
      </c>
      <c r="AF489" s="13">
        <v>100</v>
      </c>
      <c r="AG489" s="14" t="s">
        <v>2307</v>
      </c>
      <c r="AH489" s="14" t="s">
        <v>3183</v>
      </c>
      <c r="AI489" s="14">
        <v>30</v>
      </c>
      <c r="AJ489" s="14" t="s">
        <v>4201</v>
      </c>
      <c r="AK489" s="14" t="s">
        <v>3183</v>
      </c>
      <c r="AL489" s="14">
        <v>30</v>
      </c>
      <c r="AM489" s="14" t="s">
        <v>4202</v>
      </c>
      <c r="AN489" s="14" t="s">
        <v>3183</v>
      </c>
      <c r="AO489" s="14">
        <v>20</v>
      </c>
      <c r="AP489" s="14" t="s">
        <v>4203</v>
      </c>
      <c r="AQ489" s="14" t="s">
        <v>3194</v>
      </c>
      <c r="AR489" s="14">
        <v>20</v>
      </c>
      <c r="AS489" s="14"/>
      <c r="AT489" s="14"/>
      <c r="AU489" s="14"/>
      <c r="AV489" s="14"/>
      <c r="AW489" s="14"/>
      <c r="AX489" s="14"/>
      <c r="AY489" s="14"/>
      <c r="AZ489" s="14"/>
      <c r="BA489" s="24"/>
      <c r="BB489" s="32"/>
      <c r="BC489" s="32"/>
      <c r="BD489" s="32"/>
      <c r="BE489" s="32"/>
      <c r="BF489" s="32"/>
      <c r="BG489" s="32"/>
      <c r="BH489" s="32"/>
      <c r="BI489" s="32"/>
      <c r="BJ489" s="32"/>
      <c r="BK489" s="32"/>
      <c r="BL489" s="32"/>
      <c r="BM489" s="32"/>
    </row>
    <row r="490" spans="1:65" ht="120" customHeight="1" x14ac:dyDescent="0.25">
      <c r="A490" s="13">
        <v>106</v>
      </c>
      <c r="B490" s="14" t="s">
        <v>2143</v>
      </c>
      <c r="C490" s="14"/>
      <c r="D490" s="14" t="s">
        <v>225</v>
      </c>
      <c r="E490" s="14" t="s">
        <v>4204</v>
      </c>
      <c r="F490" s="14">
        <v>7561</v>
      </c>
      <c r="G490" s="14" t="s">
        <v>4205</v>
      </c>
      <c r="H490" s="14">
        <v>2024</v>
      </c>
      <c r="I490" s="14" t="s">
        <v>4206</v>
      </c>
      <c r="J490" s="15">
        <v>1106926.52</v>
      </c>
      <c r="K490" s="14" t="s">
        <v>4207</v>
      </c>
      <c r="L490" s="14" t="s">
        <v>4208</v>
      </c>
      <c r="M490" s="14" t="s">
        <v>4209</v>
      </c>
      <c r="N490" s="14" t="s">
        <v>4210</v>
      </c>
      <c r="O490" s="14" t="s">
        <v>4211</v>
      </c>
      <c r="P490" s="14">
        <v>75687</v>
      </c>
      <c r="Q490" s="14" t="e">
        <f>#REF!</f>
        <v>#REF!</v>
      </c>
      <c r="R490" s="16">
        <f t="shared" si="43"/>
        <v>106.43524230769231</v>
      </c>
      <c r="S490" s="14">
        <v>80</v>
      </c>
      <c r="T490" s="14">
        <v>60</v>
      </c>
      <c r="U490" s="16">
        <f t="shared" si="41"/>
        <v>246.43524230769231</v>
      </c>
      <c r="V490" s="415">
        <v>100</v>
      </c>
      <c r="W490" s="61">
        <v>0</v>
      </c>
      <c r="X490" s="37" t="s">
        <v>2152</v>
      </c>
      <c r="Y490" s="14">
        <v>3</v>
      </c>
      <c r="Z490" s="14">
        <v>2</v>
      </c>
      <c r="AA490" s="14">
        <v>3</v>
      </c>
      <c r="AB490" s="14">
        <v>35</v>
      </c>
      <c r="AC490" s="14" t="s">
        <v>4207</v>
      </c>
      <c r="AD490" s="14">
        <v>0</v>
      </c>
      <c r="AE490" s="14">
        <v>5</v>
      </c>
      <c r="AF490" s="13">
        <v>100</v>
      </c>
      <c r="AG490" s="14" t="s">
        <v>225</v>
      </c>
      <c r="AH490" s="14" t="s">
        <v>2428</v>
      </c>
      <c r="AI490" s="14">
        <v>25</v>
      </c>
      <c r="AJ490" s="14" t="s">
        <v>4212</v>
      </c>
      <c r="AK490" s="14" t="s">
        <v>2434</v>
      </c>
      <c r="AL490" s="14">
        <v>50</v>
      </c>
      <c r="AM490" s="14" t="s">
        <v>2433</v>
      </c>
      <c r="AN490" s="14" t="s">
        <v>2434</v>
      </c>
      <c r="AO490" s="14">
        <v>25</v>
      </c>
      <c r="AP490" s="14"/>
      <c r="AQ490" s="14"/>
      <c r="AR490" s="14"/>
      <c r="AS490" s="14"/>
      <c r="AT490" s="14"/>
      <c r="AU490" s="14"/>
      <c r="AV490" s="14"/>
      <c r="AW490" s="14"/>
      <c r="AX490" s="14"/>
      <c r="AY490" s="14"/>
      <c r="AZ490" s="14"/>
      <c r="BA490" s="24"/>
      <c r="BB490" s="32"/>
      <c r="BC490" s="32"/>
      <c r="BD490" s="32"/>
      <c r="BE490" s="32"/>
      <c r="BF490" s="32"/>
      <c r="BG490" s="32"/>
      <c r="BH490" s="32"/>
      <c r="BI490" s="32"/>
      <c r="BJ490" s="32"/>
      <c r="BK490" s="32"/>
      <c r="BL490" s="32"/>
      <c r="BM490" s="32"/>
    </row>
    <row r="491" spans="1:65" ht="120" customHeight="1" x14ac:dyDescent="0.25">
      <c r="A491" s="13">
        <v>106</v>
      </c>
      <c r="B491" s="14" t="s">
        <v>2143</v>
      </c>
      <c r="C491" s="14"/>
      <c r="D491" s="14" t="s">
        <v>3128</v>
      </c>
      <c r="E491" s="14" t="s">
        <v>4213</v>
      </c>
      <c r="F491" s="14">
        <v>3937</v>
      </c>
      <c r="G491" s="14" t="s">
        <v>4214</v>
      </c>
      <c r="H491" s="14">
        <v>2024</v>
      </c>
      <c r="I491" s="14" t="s">
        <v>4215</v>
      </c>
      <c r="J491" s="15">
        <v>2492460</v>
      </c>
      <c r="K491" s="14" t="s">
        <v>4216</v>
      </c>
      <c r="L491" s="14" t="s">
        <v>4217</v>
      </c>
      <c r="M491" s="14" t="s">
        <v>4218</v>
      </c>
      <c r="N491" s="14" t="s">
        <v>4219</v>
      </c>
      <c r="O491" s="14" t="s">
        <v>4220</v>
      </c>
      <c r="P491" s="14">
        <v>77055</v>
      </c>
      <c r="Q491" s="14" t="e">
        <f>#REF!</f>
        <v>#REF!</v>
      </c>
      <c r="R491" s="16">
        <f t="shared" si="43"/>
        <v>239.65961538461539</v>
      </c>
      <c r="S491" s="14">
        <v>68.2</v>
      </c>
      <c r="T491" s="14">
        <v>0</v>
      </c>
      <c r="U491" s="16">
        <f t="shared" si="41"/>
        <v>307.85961538461538</v>
      </c>
      <c r="V491" s="415">
        <v>100</v>
      </c>
      <c r="W491" s="61">
        <v>0</v>
      </c>
      <c r="X491" s="37" t="s">
        <v>2152</v>
      </c>
      <c r="Y491" s="14">
        <v>3</v>
      </c>
      <c r="Z491" s="14">
        <v>5</v>
      </c>
      <c r="AA491" s="14">
        <v>1</v>
      </c>
      <c r="AB491" s="14">
        <v>4</v>
      </c>
      <c r="AC491" s="14" t="s">
        <v>4216</v>
      </c>
      <c r="AD491" s="14">
        <v>23.5</v>
      </c>
      <c r="AE491" s="14">
        <v>5</v>
      </c>
      <c r="AF491" s="13">
        <v>100</v>
      </c>
      <c r="AG491" s="14" t="s">
        <v>3128</v>
      </c>
      <c r="AH491" s="14" t="s">
        <v>4213</v>
      </c>
      <c r="AI491" s="14">
        <v>100</v>
      </c>
      <c r="AJ491" s="14"/>
      <c r="AK491" s="14"/>
      <c r="AL491" s="14"/>
      <c r="AM491" s="14"/>
      <c r="AN491" s="14"/>
      <c r="AO491" s="14"/>
      <c r="AP491" s="14"/>
      <c r="AQ491" s="14"/>
      <c r="AR491" s="14"/>
      <c r="AS491" s="14"/>
      <c r="AT491" s="14"/>
      <c r="AU491" s="14"/>
      <c r="AV491" s="14"/>
      <c r="AW491" s="14"/>
      <c r="AX491" s="14"/>
      <c r="AY491" s="14"/>
      <c r="AZ491" s="14"/>
      <c r="BA491" s="24"/>
      <c r="BB491" s="32"/>
      <c r="BC491" s="32"/>
      <c r="BD491" s="32"/>
      <c r="BE491" s="32"/>
      <c r="BF491" s="32"/>
      <c r="BG491" s="32"/>
      <c r="BH491" s="32"/>
      <c r="BI491" s="32"/>
      <c r="BJ491" s="32"/>
      <c r="BK491" s="32"/>
      <c r="BL491" s="32"/>
      <c r="BM491" s="32"/>
    </row>
    <row r="492" spans="1:65" ht="120" customHeight="1" x14ac:dyDescent="0.25">
      <c r="A492" s="13">
        <v>106</v>
      </c>
      <c r="B492" s="14" t="s">
        <v>2143</v>
      </c>
      <c r="C492" s="14"/>
      <c r="D492" s="14" t="s">
        <v>2307</v>
      </c>
      <c r="E492" s="14" t="s">
        <v>4221</v>
      </c>
      <c r="F492" s="14">
        <v>15703</v>
      </c>
      <c r="G492" s="14" t="s">
        <v>4222</v>
      </c>
      <c r="H492" s="14">
        <v>2024</v>
      </c>
      <c r="I492" s="14" t="s">
        <v>4223</v>
      </c>
      <c r="J492" s="15">
        <v>1098000</v>
      </c>
      <c r="K492" s="14" t="s">
        <v>4224</v>
      </c>
      <c r="L492" s="14" t="s">
        <v>4225</v>
      </c>
      <c r="M492" s="14" t="s">
        <v>4226</v>
      </c>
      <c r="N492" s="14" t="s">
        <v>4227</v>
      </c>
      <c r="O492" s="14" t="s">
        <v>4228</v>
      </c>
      <c r="P492" s="14">
        <v>77953</v>
      </c>
      <c r="Q492" s="14" t="e">
        <f>#REF!</f>
        <v>#REF!</v>
      </c>
      <c r="R492" s="16">
        <f t="shared" si="43"/>
        <v>105.57692307692308</v>
      </c>
      <c r="S492" s="14">
        <v>40</v>
      </c>
      <c r="T492" s="14">
        <v>40</v>
      </c>
      <c r="U492" s="16">
        <f t="shared" si="41"/>
        <v>185.57692307692309</v>
      </c>
      <c r="V492" s="415">
        <v>100</v>
      </c>
      <c r="W492" s="61">
        <v>0</v>
      </c>
      <c r="X492" s="37" t="s">
        <v>2152</v>
      </c>
      <c r="Y492" s="14">
        <v>3</v>
      </c>
      <c r="Z492" s="14">
        <v>1</v>
      </c>
      <c r="AA492" s="14">
        <v>6</v>
      </c>
      <c r="AB492" s="14">
        <v>60</v>
      </c>
      <c r="AC492" s="14" t="s">
        <v>4224</v>
      </c>
      <c r="AD492" s="14">
        <v>23.78</v>
      </c>
      <c r="AE492" s="14">
        <v>5</v>
      </c>
      <c r="AF492" s="13">
        <v>100</v>
      </c>
      <c r="AG492" s="14" t="s">
        <v>2307</v>
      </c>
      <c r="AH492" s="14" t="s">
        <v>4221</v>
      </c>
      <c r="AI492" s="14">
        <v>100</v>
      </c>
      <c r="AJ492" s="14"/>
      <c r="AK492" s="14"/>
      <c r="AL492" s="14"/>
      <c r="AM492" s="14"/>
      <c r="AN492" s="14"/>
      <c r="AO492" s="14"/>
      <c r="AP492" s="14"/>
      <c r="AQ492" s="14"/>
      <c r="AR492" s="14"/>
      <c r="AS492" s="14"/>
      <c r="AT492" s="14"/>
      <c r="AU492" s="14"/>
      <c r="AV492" s="14"/>
      <c r="AW492" s="14"/>
      <c r="AX492" s="14"/>
      <c r="AY492" s="14"/>
      <c r="AZ492" s="14"/>
      <c r="BA492" s="24"/>
      <c r="BB492" s="32"/>
      <c r="BC492" s="32"/>
      <c r="BD492" s="32"/>
      <c r="BE492" s="32"/>
      <c r="BF492" s="32"/>
      <c r="BG492" s="32"/>
      <c r="BH492" s="32"/>
      <c r="BI492" s="32"/>
      <c r="BJ492" s="32"/>
      <c r="BK492" s="32"/>
      <c r="BL492" s="32"/>
      <c r="BM492" s="32"/>
    </row>
    <row r="493" spans="1:65" ht="120" customHeight="1" x14ac:dyDescent="0.25">
      <c r="A493" s="13">
        <v>106</v>
      </c>
      <c r="B493" s="14" t="s">
        <v>2143</v>
      </c>
      <c r="C493" s="14"/>
      <c r="D493" s="14"/>
      <c r="E493" s="14" t="s">
        <v>4229</v>
      </c>
      <c r="F493" s="14"/>
      <c r="G493" s="14" t="s">
        <v>4230</v>
      </c>
      <c r="H493" s="14">
        <v>2025</v>
      </c>
      <c r="I493" s="14" t="s">
        <v>4231</v>
      </c>
      <c r="J493" s="15">
        <v>355039.66</v>
      </c>
      <c r="K493" s="14" t="s">
        <v>4232</v>
      </c>
      <c r="L493" s="14" t="s">
        <v>3016</v>
      </c>
      <c r="M493" s="14" t="s">
        <v>3017</v>
      </c>
      <c r="N493" s="14" t="s">
        <v>4233</v>
      </c>
      <c r="O493" s="14" t="s">
        <v>4234</v>
      </c>
      <c r="P493" s="14">
        <v>78764</v>
      </c>
      <c r="Q493" s="14">
        <v>74.138428846153843</v>
      </c>
      <c r="R493" s="16">
        <v>34.138428846153843</v>
      </c>
      <c r="S493" s="14">
        <v>20</v>
      </c>
      <c r="T493" s="14">
        <v>20</v>
      </c>
      <c r="U493" s="16">
        <f t="shared" si="41"/>
        <v>74.138428846153843</v>
      </c>
      <c r="V493" s="415">
        <v>100</v>
      </c>
      <c r="W493" s="61">
        <v>0</v>
      </c>
      <c r="X493" s="37" t="s">
        <v>4235</v>
      </c>
      <c r="Y493" s="14">
        <v>4</v>
      </c>
      <c r="Z493" s="14">
        <v>5</v>
      </c>
      <c r="AA493" s="14">
        <v>5</v>
      </c>
      <c r="AB493" s="14">
        <v>38</v>
      </c>
      <c r="AC493" s="14" t="s">
        <v>4232</v>
      </c>
      <c r="AD493" s="14">
        <v>40</v>
      </c>
      <c r="AE493" s="14">
        <v>5</v>
      </c>
      <c r="AF493" s="13">
        <v>100</v>
      </c>
      <c r="AG493" s="14">
        <v>0</v>
      </c>
      <c r="AH493" s="14" t="s">
        <v>3012</v>
      </c>
      <c r="AI493" s="14">
        <v>70</v>
      </c>
      <c r="AJ493" s="14" t="s">
        <v>4236</v>
      </c>
      <c r="AK493" s="14" t="s">
        <v>3012</v>
      </c>
      <c r="AL493" s="14">
        <v>5</v>
      </c>
      <c r="AM493" s="14" t="s">
        <v>4237</v>
      </c>
      <c r="AN493" s="14" t="s">
        <v>3012</v>
      </c>
      <c r="AO493" s="14">
        <v>10</v>
      </c>
      <c r="AP493" s="14" t="s">
        <v>4238</v>
      </c>
      <c r="AQ493" s="14" t="s">
        <v>3012</v>
      </c>
      <c r="AR493" s="14">
        <v>10</v>
      </c>
      <c r="AS493" s="14" t="s">
        <v>4239</v>
      </c>
      <c r="AT493" s="14">
        <v>5</v>
      </c>
      <c r="AU493" s="14"/>
      <c r="AV493" s="14"/>
      <c r="AW493" s="14"/>
      <c r="AX493" s="14"/>
      <c r="AY493" s="14"/>
      <c r="AZ493" s="14"/>
      <c r="BA493" s="24"/>
      <c r="BB493" s="32"/>
      <c r="BC493" s="32"/>
      <c r="BD493" s="32"/>
      <c r="BE493" s="32"/>
      <c r="BF493" s="32"/>
      <c r="BG493" s="32"/>
      <c r="BH493" s="32"/>
      <c r="BI493" s="32"/>
      <c r="BJ493" s="32"/>
      <c r="BK493" s="32"/>
      <c r="BL493" s="32"/>
      <c r="BM493" s="32"/>
    </row>
    <row r="494" spans="1:65" ht="120" customHeight="1" x14ac:dyDescent="0.25">
      <c r="A494" s="13">
        <v>106</v>
      </c>
      <c r="B494" s="14" t="s">
        <v>2143</v>
      </c>
      <c r="C494" s="14"/>
      <c r="D494" s="14"/>
      <c r="E494" s="14" t="s">
        <v>4240</v>
      </c>
      <c r="F494" s="14"/>
      <c r="G494" s="14" t="s">
        <v>4241</v>
      </c>
      <c r="H494" s="14">
        <v>2025</v>
      </c>
      <c r="I494" s="14" t="s">
        <v>4242</v>
      </c>
      <c r="J494" s="15">
        <v>253480.32000000001</v>
      </c>
      <c r="K494" s="14" t="s">
        <v>4243</v>
      </c>
      <c r="L494" s="14" t="s">
        <v>3846</v>
      </c>
      <c r="M494" s="14" t="s">
        <v>3847</v>
      </c>
      <c r="N494" s="14" t="s">
        <v>3848</v>
      </c>
      <c r="O494" s="14" t="s">
        <v>3849</v>
      </c>
      <c r="P494" s="14" t="s">
        <v>4244</v>
      </c>
      <c r="Q494" s="14">
        <v>31.373107690000001</v>
      </c>
      <c r="R494" s="16">
        <v>24.37</v>
      </c>
      <c r="S494" s="14">
        <v>4</v>
      </c>
      <c r="T494" s="14">
        <v>3</v>
      </c>
      <c r="U494" s="16">
        <f t="shared" si="41"/>
        <v>31.37</v>
      </c>
      <c r="V494" s="415">
        <v>100</v>
      </c>
      <c r="W494" s="61">
        <v>0</v>
      </c>
      <c r="X494" s="37" t="s">
        <v>4235</v>
      </c>
      <c r="Y494" s="14">
        <v>6</v>
      </c>
      <c r="Z494" s="14">
        <v>1</v>
      </c>
      <c r="AA494" s="14">
        <v>4</v>
      </c>
      <c r="AB494" s="14">
        <v>26</v>
      </c>
      <c r="AC494" s="14" t="s">
        <v>4243</v>
      </c>
      <c r="AD494" s="14"/>
      <c r="AE494" s="14">
        <v>5</v>
      </c>
      <c r="AF494" s="13">
        <v>100</v>
      </c>
      <c r="AG494" s="14">
        <v>0</v>
      </c>
      <c r="AH494" s="14" t="s">
        <v>4240</v>
      </c>
      <c r="AI494" s="14"/>
      <c r="AJ494" s="14"/>
      <c r="AK494" s="14"/>
      <c r="AL494" s="14"/>
      <c r="AM494" s="14"/>
      <c r="AN494" s="14"/>
      <c r="AO494" s="14"/>
      <c r="AP494" s="14"/>
      <c r="AQ494" s="14"/>
      <c r="AR494" s="14"/>
      <c r="AS494" s="14"/>
      <c r="AT494" s="14"/>
      <c r="AU494" s="14"/>
      <c r="AV494" s="14"/>
      <c r="AW494" s="14"/>
      <c r="AX494" s="14"/>
      <c r="AY494" s="14"/>
      <c r="AZ494" s="14"/>
      <c r="BA494" s="24"/>
      <c r="BB494" s="32"/>
      <c r="BC494" s="32"/>
      <c r="BD494" s="32"/>
      <c r="BE494" s="32"/>
      <c r="BF494" s="32"/>
      <c r="BG494" s="32"/>
      <c r="BH494" s="32"/>
      <c r="BI494" s="32"/>
      <c r="BJ494" s="32"/>
      <c r="BK494" s="32"/>
      <c r="BL494" s="32"/>
      <c r="BM494" s="32"/>
    </row>
    <row r="495" spans="1:65" ht="120" customHeight="1" x14ac:dyDescent="0.25">
      <c r="A495" s="13">
        <v>106</v>
      </c>
      <c r="B495" s="14" t="s">
        <v>2143</v>
      </c>
      <c r="C495" s="14"/>
      <c r="D495" s="14"/>
      <c r="E495" s="14" t="s">
        <v>4245</v>
      </c>
      <c r="F495" s="14"/>
      <c r="G495" s="14" t="s">
        <v>4246</v>
      </c>
      <c r="H495" s="14">
        <v>2025</v>
      </c>
      <c r="I495" s="14" t="s">
        <v>4247</v>
      </c>
      <c r="J495" s="15">
        <v>105674.56</v>
      </c>
      <c r="K495" s="14" t="s">
        <v>4248</v>
      </c>
      <c r="L495" s="14" t="s">
        <v>3537</v>
      </c>
      <c r="M495" s="14" t="s">
        <v>3538</v>
      </c>
      <c r="N495" s="14" t="s">
        <v>4249</v>
      </c>
      <c r="O495" s="14" t="s">
        <v>4250</v>
      </c>
      <c r="P495" s="14">
        <v>79725</v>
      </c>
      <c r="Q495" s="14">
        <v>63.901015379999997</v>
      </c>
      <c r="R495" s="16">
        <v>10.16</v>
      </c>
      <c r="S495" s="14">
        <v>1</v>
      </c>
      <c r="T495" s="14">
        <v>52.74</v>
      </c>
      <c r="U495" s="16">
        <f t="shared" si="41"/>
        <v>63.900000000000006</v>
      </c>
      <c r="V495" s="415">
        <v>100</v>
      </c>
      <c r="W495" s="61">
        <v>20</v>
      </c>
      <c r="X495" s="37" t="s">
        <v>4235</v>
      </c>
      <c r="Y495" s="14">
        <v>2</v>
      </c>
      <c r="Z495" s="14">
        <v>5</v>
      </c>
      <c r="AA495" s="14">
        <v>6</v>
      </c>
      <c r="AB495" s="14">
        <v>4</v>
      </c>
      <c r="AC495" s="14" t="s">
        <v>4248</v>
      </c>
      <c r="AD495" s="14"/>
      <c r="AE495" s="14">
        <v>5</v>
      </c>
      <c r="AF495" s="13">
        <v>100</v>
      </c>
      <c r="AG495" s="14" t="s">
        <v>216</v>
      </c>
      <c r="AH495" s="14" t="s">
        <v>4245</v>
      </c>
      <c r="AI495" s="14">
        <v>100</v>
      </c>
      <c r="AJ495" s="14"/>
      <c r="AK495" s="14"/>
      <c r="AL495" s="14"/>
      <c r="AM495" s="14"/>
      <c r="AN495" s="14"/>
      <c r="AO495" s="14"/>
      <c r="AP495" s="14"/>
      <c r="AQ495" s="14"/>
      <c r="AR495" s="14"/>
      <c r="AS495" s="14"/>
      <c r="AT495" s="14"/>
      <c r="AU495" s="14"/>
      <c r="AV495" s="14"/>
      <c r="AW495" s="14"/>
      <c r="AX495" s="14"/>
      <c r="AY495" s="14"/>
      <c r="AZ495" s="14"/>
      <c r="BA495" s="24"/>
      <c r="BB495" s="32"/>
      <c r="BC495" s="32"/>
      <c r="BD495" s="32"/>
      <c r="BE495" s="32"/>
      <c r="BF495" s="32"/>
      <c r="BG495" s="32"/>
      <c r="BH495" s="32"/>
      <c r="BI495" s="32"/>
      <c r="BJ495" s="32"/>
      <c r="BK495" s="32"/>
      <c r="BL495" s="32"/>
      <c r="BM495" s="32"/>
    </row>
    <row r="496" spans="1:65" ht="120" customHeight="1" x14ac:dyDescent="0.25">
      <c r="A496" s="13">
        <v>106</v>
      </c>
      <c r="B496" s="14" t="s">
        <v>2143</v>
      </c>
      <c r="C496" s="14"/>
      <c r="D496" s="14"/>
      <c r="E496" s="14" t="s">
        <v>4251</v>
      </c>
      <c r="F496" s="14"/>
      <c r="G496" s="14" t="s">
        <v>4252</v>
      </c>
      <c r="H496" s="14">
        <v>2025</v>
      </c>
      <c r="I496" s="14" t="s">
        <v>4253</v>
      </c>
      <c r="J496" s="15">
        <v>95716.28</v>
      </c>
      <c r="K496" s="14" t="s">
        <v>4254</v>
      </c>
      <c r="L496" s="14" t="s">
        <v>4255</v>
      </c>
      <c r="M496" s="14" t="s">
        <v>4256</v>
      </c>
      <c r="N496" s="14" t="s">
        <v>4257</v>
      </c>
      <c r="O496" s="14" t="s">
        <v>4258</v>
      </c>
      <c r="P496" s="14">
        <v>79188</v>
      </c>
      <c r="Q496" s="14">
        <v>9.2034884619999993</v>
      </c>
      <c r="R496" s="16">
        <v>9.1999999999999993</v>
      </c>
      <c r="S496" s="14" t="s">
        <v>4259</v>
      </c>
      <c r="T496" s="14" t="s">
        <v>4260</v>
      </c>
      <c r="U496" s="16" t="e">
        <f t="shared" si="41"/>
        <v>#VALUE!</v>
      </c>
      <c r="V496" s="415">
        <v>100</v>
      </c>
      <c r="W496" s="61">
        <v>0</v>
      </c>
      <c r="X496" s="37" t="s">
        <v>4235</v>
      </c>
      <c r="Y496" s="14">
        <v>3</v>
      </c>
      <c r="Z496" s="14">
        <v>2</v>
      </c>
      <c r="AA496" s="14">
        <v>2</v>
      </c>
      <c r="AB496" s="14">
        <v>4</v>
      </c>
      <c r="AC496" s="14" t="s">
        <v>4254</v>
      </c>
      <c r="AD496" s="14" t="s">
        <v>4260</v>
      </c>
      <c r="AE496" s="14">
        <v>5</v>
      </c>
      <c r="AF496" s="13">
        <v>100</v>
      </c>
      <c r="AG496" s="14">
        <v>0</v>
      </c>
      <c r="AH496" s="14" t="s">
        <v>4251</v>
      </c>
      <c r="AI496" s="14"/>
      <c r="AJ496" s="14"/>
      <c r="AK496" s="14"/>
      <c r="AL496" s="14"/>
      <c r="AM496" s="14"/>
      <c r="AN496" s="14"/>
      <c r="AO496" s="14"/>
      <c r="AP496" s="14"/>
      <c r="AQ496" s="14"/>
      <c r="AR496" s="14"/>
      <c r="AS496" s="14"/>
      <c r="AT496" s="14"/>
      <c r="AU496" s="14"/>
      <c r="AV496" s="14"/>
      <c r="AW496" s="14"/>
      <c r="AX496" s="14"/>
      <c r="AY496" s="14"/>
      <c r="AZ496" s="14"/>
      <c r="BA496" s="24"/>
      <c r="BB496" s="32"/>
      <c r="BC496" s="32"/>
      <c r="BD496" s="32"/>
      <c r="BE496" s="32"/>
      <c r="BF496" s="32"/>
      <c r="BG496" s="32"/>
      <c r="BH496" s="32"/>
      <c r="BI496" s="32"/>
      <c r="BJ496" s="32"/>
      <c r="BK496" s="32"/>
      <c r="BL496" s="32"/>
      <c r="BM496" s="32"/>
    </row>
    <row r="497" spans="1:65" ht="120" customHeight="1" x14ac:dyDescent="0.25">
      <c r="A497" s="13">
        <v>106</v>
      </c>
      <c r="B497" s="14" t="s">
        <v>2143</v>
      </c>
      <c r="C497" s="14"/>
      <c r="D497" s="14"/>
      <c r="E497" s="14" t="s">
        <v>4261</v>
      </c>
      <c r="F497" s="14"/>
      <c r="G497" s="14" t="s">
        <v>4262</v>
      </c>
      <c r="H497" s="14">
        <v>2025</v>
      </c>
      <c r="I497" s="14" t="s">
        <v>4263</v>
      </c>
      <c r="J497" s="15">
        <v>161432.9</v>
      </c>
      <c r="K497" s="14" t="s">
        <v>4264</v>
      </c>
      <c r="L497" s="14" t="s">
        <v>4265</v>
      </c>
      <c r="M497" s="14" t="s">
        <v>4266</v>
      </c>
      <c r="N497" s="14" t="s">
        <v>4267</v>
      </c>
      <c r="O497" s="14" t="s">
        <v>4268</v>
      </c>
      <c r="P497" s="14">
        <v>79571</v>
      </c>
      <c r="Q497" s="14">
        <v>45.782394230769235</v>
      </c>
      <c r="R497" s="16">
        <v>15.522394230769232</v>
      </c>
      <c r="S497" s="14">
        <v>17.88</v>
      </c>
      <c r="T497" s="14">
        <v>12.38</v>
      </c>
      <c r="U497" s="16">
        <f t="shared" si="41"/>
        <v>45.782394230769235</v>
      </c>
      <c r="V497" s="415">
        <v>100</v>
      </c>
      <c r="W497" s="61">
        <v>0</v>
      </c>
      <c r="X497" s="37" t="s">
        <v>4235</v>
      </c>
      <c r="Y497" s="14">
        <v>3</v>
      </c>
      <c r="Z497" s="14">
        <v>4</v>
      </c>
      <c r="AA497" s="14">
        <v>1</v>
      </c>
      <c r="AB497" s="14">
        <v>44</v>
      </c>
      <c r="AC497" s="14" t="s">
        <v>4264</v>
      </c>
      <c r="AD497" s="14">
        <v>0</v>
      </c>
      <c r="AE497" s="14">
        <v>5</v>
      </c>
      <c r="AF497" s="13">
        <v>100</v>
      </c>
      <c r="AG497" s="14">
        <v>0</v>
      </c>
      <c r="AH497" s="14" t="s">
        <v>4261</v>
      </c>
      <c r="AI497" s="14"/>
      <c r="AJ497" s="14"/>
      <c r="AK497" s="14"/>
      <c r="AL497" s="14"/>
      <c r="AM497" s="14"/>
      <c r="AN497" s="14"/>
      <c r="AO497" s="14"/>
      <c r="AP497" s="14"/>
      <c r="AQ497" s="14"/>
      <c r="AR497" s="14"/>
      <c r="AS497" s="14"/>
      <c r="AT497" s="14"/>
      <c r="AU497" s="14"/>
      <c r="AV497" s="14"/>
      <c r="AW497" s="14"/>
      <c r="AX497" s="14"/>
      <c r="AY497" s="14"/>
      <c r="AZ497" s="14"/>
      <c r="BA497" s="24"/>
      <c r="BB497" s="32"/>
      <c r="BC497" s="32"/>
      <c r="BD497" s="32"/>
      <c r="BE497" s="32"/>
      <c r="BF497" s="32"/>
      <c r="BG497" s="32"/>
      <c r="BH497" s="32"/>
      <c r="BI497" s="32"/>
      <c r="BJ497" s="32"/>
      <c r="BK497" s="32"/>
      <c r="BL497" s="32"/>
      <c r="BM497" s="32"/>
    </row>
    <row r="498" spans="1:65" ht="120" customHeight="1" x14ac:dyDescent="0.25">
      <c r="A498" s="13">
        <v>106</v>
      </c>
      <c r="B498" s="14" t="s">
        <v>2143</v>
      </c>
      <c r="C498" s="14"/>
      <c r="D498" s="14"/>
      <c r="E498" s="14" t="s">
        <v>4269</v>
      </c>
      <c r="F498" s="14"/>
      <c r="G498" s="14" t="s">
        <v>4270</v>
      </c>
      <c r="H498" s="14">
        <v>2025</v>
      </c>
      <c r="I498" s="14" t="s">
        <v>4271</v>
      </c>
      <c r="J498" s="15">
        <v>93536.529999999984</v>
      </c>
      <c r="K498" s="14" t="s">
        <v>4272</v>
      </c>
      <c r="L498" s="14" t="s">
        <v>4273</v>
      </c>
      <c r="M498" s="14" t="s">
        <v>4274</v>
      </c>
      <c r="N498" s="14" t="s">
        <v>4275</v>
      </c>
      <c r="O498" s="14" t="s">
        <v>4276</v>
      </c>
      <c r="P498" s="14">
        <v>79603</v>
      </c>
      <c r="Q498" s="14">
        <v>51.913897115384614</v>
      </c>
      <c r="R498" s="16">
        <v>8.9938971153846143</v>
      </c>
      <c r="S498" s="14">
        <v>17.96</v>
      </c>
      <c r="T498" s="14">
        <v>24.96</v>
      </c>
      <c r="U498" s="16">
        <f t="shared" si="41"/>
        <v>51.913897115384614</v>
      </c>
      <c r="V498" s="415">
        <v>100</v>
      </c>
      <c r="W498" s="61">
        <v>0</v>
      </c>
      <c r="X498" s="37" t="s">
        <v>4235</v>
      </c>
      <c r="Y498" s="14">
        <v>2</v>
      </c>
      <c r="Z498" s="14">
        <v>5</v>
      </c>
      <c r="AA498" s="14">
        <v>1</v>
      </c>
      <c r="AB498" s="14">
        <v>4</v>
      </c>
      <c r="AC498" s="14" t="s">
        <v>4272</v>
      </c>
      <c r="AD498" s="14">
        <v>24.96</v>
      </c>
      <c r="AE498" s="14">
        <v>5</v>
      </c>
      <c r="AF498" s="13">
        <v>100</v>
      </c>
      <c r="AG498" s="14">
        <v>0</v>
      </c>
      <c r="AH498" s="14" t="s">
        <v>4269</v>
      </c>
      <c r="AI498" s="14"/>
      <c r="AJ498" s="14"/>
      <c r="AK498" s="14"/>
      <c r="AL498" s="14"/>
      <c r="AM498" s="14"/>
      <c r="AN498" s="14"/>
      <c r="AO498" s="14"/>
      <c r="AP498" s="14"/>
      <c r="AQ498" s="14"/>
      <c r="AR498" s="14"/>
      <c r="AS498" s="14"/>
      <c r="AT498" s="14"/>
      <c r="AU498" s="14"/>
      <c r="AV498" s="14"/>
      <c r="AW498" s="14"/>
      <c r="AX498" s="14"/>
      <c r="AY498" s="14"/>
      <c r="AZ498" s="14"/>
      <c r="BA498" s="24"/>
      <c r="BB498" s="32"/>
      <c r="BC498" s="32"/>
      <c r="BD498" s="32"/>
      <c r="BE498" s="32"/>
      <c r="BF498" s="32"/>
      <c r="BG498" s="32"/>
      <c r="BH498" s="32"/>
      <c r="BI498" s="32"/>
      <c r="BJ498" s="32"/>
      <c r="BK498" s="32"/>
      <c r="BL498" s="32"/>
      <c r="BM498" s="32"/>
    </row>
    <row r="499" spans="1:65" ht="120" customHeight="1" x14ac:dyDescent="0.25">
      <c r="A499" s="13">
        <v>106</v>
      </c>
      <c r="B499" s="14" t="s">
        <v>2143</v>
      </c>
      <c r="C499" s="14"/>
      <c r="D499" s="14"/>
      <c r="E499" s="14" t="s">
        <v>4277</v>
      </c>
      <c r="F499" s="14"/>
      <c r="G499" s="14" t="s">
        <v>4278</v>
      </c>
      <c r="H499" s="14">
        <v>2025</v>
      </c>
      <c r="I499" s="14" t="s">
        <v>4279</v>
      </c>
      <c r="J499" s="15">
        <v>116878.98000000001</v>
      </c>
      <c r="K499" s="14" t="s">
        <v>4280</v>
      </c>
      <c r="L499" s="14" t="s">
        <v>4281</v>
      </c>
      <c r="M499" s="14" t="s">
        <v>4282</v>
      </c>
      <c r="N499" s="14" t="s">
        <v>4283</v>
      </c>
      <c r="O499" s="14" t="s">
        <v>4284</v>
      </c>
      <c r="P499" s="14">
        <v>79598</v>
      </c>
      <c r="Q499" s="14">
        <v>61.008363461538465</v>
      </c>
      <c r="R499" s="16">
        <v>11.238363461538462</v>
      </c>
      <c r="S499" s="14">
        <v>2.5</v>
      </c>
      <c r="T499" s="14">
        <v>47.27</v>
      </c>
      <c r="U499" s="16">
        <f t="shared" si="41"/>
        <v>61.008363461538465</v>
      </c>
      <c r="V499" s="415">
        <v>100</v>
      </c>
      <c r="W499" s="61">
        <v>0</v>
      </c>
      <c r="X499" s="37" t="s">
        <v>4235</v>
      </c>
      <c r="Y499" s="14">
        <v>2</v>
      </c>
      <c r="Z499" s="14">
        <v>5</v>
      </c>
      <c r="AA499" s="14" t="s">
        <v>4285</v>
      </c>
      <c r="AB499" s="14">
        <v>35.659999999999997</v>
      </c>
      <c r="AC499" s="14" t="s">
        <v>4280</v>
      </c>
      <c r="AD499" s="14">
        <v>56.46</v>
      </c>
      <c r="AE499" s="14">
        <v>5</v>
      </c>
      <c r="AF499" s="13">
        <v>100</v>
      </c>
      <c r="AG499" s="14" t="s">
        <v>2433</v>
      </c>
      <c r="AH499" s="14" t="s">
        <v>4277</v>
      </c>
      <c r="AI499" s="14">
        <v>70</v>
      </c>
      <c r="AJ499" s="14" t="s">
        <v>225</v>
      </c>
      <c r="AK499" s="14" t="s">
        <v>4286</v>
      </c>
      <c r="AL499" s="14">
        <v>30</v>
      </c>
      <c r="AM499" s="14"/>
      <c r="AN499" s="14"/>
      <c r="AO499" s="14"/>
      <c r="AP499" s="14"/>
      <c r="AQ499" s="14"/>
      <c r="AR499" s="14"/>
      <c r="AS499" s="14"/>
      <c r="AT499" s="14"/>
      <c r="AU499" s="14"/>
      <c r="AV499" s="14"/>
      <c r="AW499" s="14"/>
      <c r="AX499" s="14"/>
      <c r="AY499" s="14"/>
      <c r="AZ499" s="14"/>
      <c r="BA499" s="24"/>
      <c r="BB499" s="32"/>
      <c r="BC499" s="32"/>
      <c r="BD499" s="32"/>
      <c r="BE499" s="32"/>
      <c r="BF499" s="32"/>
      <c r="BG499" s="32"/>
      <c r="BH499" s="32"/>
      <c r="BI499" s="32"/>
      <c r="BJ499" s="32"/>
      <c r="BK499" s="32"/>
      <c r="BL499" s="32"/>
      <c r="BM499" s="32"/>
    </row>
    <row r="500" spans="1:65" ht="120" customHeight="1" x14ac:dyDescent="0.25">
      <c r="A500" s="13">
        <v>106</v>
      </c>
      <c r="B500" s="14" t="s">
        <v>2143</v>
      </c>
      <c r="C500" s="14"/>
      <c r="D500" s="14"/>
      <c r="E500" s="14" t="s">
        <v>4287</v>
      </c>
      <c r="F500" s="14"/>
      <c r="G500" s="14" t="s">
        <v>4288</v>
      </c>
      <c r="H500" s="14">
        <v>2025</v>
      </c>
      <c r="I500" s="14" t="s">
        <v>4289</v>
      </c>
      <c r="J500" s="15">
        <v>85814.3</v>
      </c>
      <c r="K500" s="14" t="s">
        <v>4290</v>
      </c>
      <c r="L500" s="14" t="s">
        <v>4291</v>
      </c>
      <c r="M500" s="14" t="s">
        <v>4292</v>
      </c>
      <c r="N500" s="14" t="s">
        <v>4293</v>
      </c>
      <c r="O500" s="14" t="s">
        <v>4294</v>
      </c>
      <c r="P500" s="14">
        <v>79502</v>
      </c>
      <c r="Q500" s="14">
        <v>64.281374999999997</v>
      </c>
      <c r="R500" s="16">
        <v>8.25</v>
      </c>
      <c r="S500" s="14">
        <v>17.32</v>
      </c>
      <c r="T500" s="14">
        <v>38.71</v>
      </c>
      <c r="U500" s="16">
        <f t="shared" si="41"/>
        <v>64.28</v>
      </c>
      <c r="V500" s="415">
        <v>100</v>
      </c>
      <c r="W500" s="61">
        <v>0</v>
      </c>
      <c r="X500" s="37" t="s">
        <v>4235</v>
      </c>
      <c r="Y500" s="14">
        <v>1</v>
      </c>
      <c r="Z500" s="14">
        <v>1</v>
      </c>
      <c r="AA500" s="14">
        <v>6</v>
      </c>
      <c r="AB500" s="14">
        <v>44</v>
      </c>
      <c r="AC500" s="14" t="s">
        <v>4290</v>
      </c>
      <c r="AD500" s="14" t="s">
        <v>684</v>
      </c>
      <c r="AE500" s="14">
        <v>5</v>
      </c>
      <c r="AF500" s="13">
        <v>100</v>
      </c>
      <c r="AG500" s="14" t="s">
        <v>701</v>
      </c>
      <c r="AH500" s="14" t="s">
        <v>4287</v>
      </c>
      <c r="AI500" s="14">
        <v>40</v>
      </c>
      <c r="AJ500" s="14" t="s">
        <v>4295</v>
      </c>
      <c r="AK500" s="14" t="s">
        <v>4287</v>
      </c>
      <c r="AL500" s="14">
        <v>30</v>
      </c>
      <c r="AM500" s="14" t="s">
        <v>1578</v>
      </c>
      <c r="AN500" s="14" t="s">
        <v>4296</v>
      </c>
      <c r="AO500" s="14">
        <v>20</v>
      </c>
      <c r="AP500" s="14" t="s">
        <v>4297</v>
      </c>
      <c r="AQ500" s="14" t="s">
        <v>4287</v>
      </c>
      <c r="AR500" s="14">
        <v>10</v>
      </c>
      <c r="AS500" s="14"/>
      <c r="AT500" s="14"/>
      <c r="AU500" s="14"/>
      <c r="AV500" s="14"/>
      <c r="AW500" s="14"/>
      <c r="AX500" s="14"/>
      <c r="AY500" s="14"/>
      <c r="AZ500" s="14"/>
      <c r="BA500" s="24"/>
      <c r="BB500" s="32"/>
      <c r="BC500" s="32"/>
      <c r="BD500" s="32"/>
      <c r="BE500" s="32"/>
      <c r="BF500" s="32"/>
      <c r="BG500" s="32"/>
      <c r="BH500" s="32"/>
      <c r="BI500" s="32"/>
      <c r="BJ500" s="32"/>
      <c r="BK500" s="32"/>
      <c r="BL500" s="32"/>
      <c r="BM500" s="32"/>
    </row>
    <row r="501" spans="1:65" ht="120" customHeight="1" x14ac:dyDescent="0.25">
      <c r="A501" s="13">
        <v>106</v>
      </c>
      <c r="B501" s="14" t="s">
        <v>2143</v>
      </c>
      <c r="C501" s="14"/>
      <c r="D501" s="14"/>
      <c r="E501" s="14" t="s">
        <v>4298</v>
      </c>
      <c r="F501" s="14"/>
      <c r="G501" s="14" t="s">
        <v>4299</v>
      </c>
      <c r="H501" s="14">
        <v>2025</v>
      </c>
      <c r="I501" s="14" t="s">
        <v>4300</v>
      </c>
      <c r="J501" s="15">
        <v>440047.01</v>
      </c>
      <c r="K501" s="14" t="s">
        <v>4301</v>
      </c>
      <c r="L501" s="14" t="s">
        <v>4302</v>
      </c>
      <c r="M501" s="14" t="s">
        <v>4303</v>
      </c>
      <c r="N501" s="14" t="s">
        <v>4304</v>
      </c>
      <c r="O501" s="14" t="s">
        <v>4305</v>
      </c>
      <c r="P501" s="14">
        <v>79714</v>
      </c>
      <c r="Q501" s="14">
        <v>85.232212500000003</v>
      </c>
      <c r="R501" s="16">
        <v>42.312212500000001</v>
      </c>
      <c r="S501" s="14">
        <v>17.96</v>
      </c>
      <c r="T501" s="14">
        <v>24.96</v>
      </c>
      <c r="U501" s="16">
        <f t="shared" si="41"/>
        <v>85.232212500000003</v>
      </c>
      <c r="V501" s="415">
        <v>100</v>
      </c>
      <c r="W501" s="61">
        <v>0</v>
      </c>
      <c r="X501" s="37" t="s">
        <v>4235</v>
      </c>
      <c r="Y501" s="14">
        <v>2</v>
      </c>
      <c r="Z501" s="14">
        <v>5</v>
      </c>
      <c r="AA501" s="14">
        <v>5</v>
      </c>
      <c r="AB501" s="14">
        <v>11</v>
      </c>
      <c r="AC501" s="14" t="s">
        <v>4301</v>
      </c>
      <c r="AD501" s="14">
        <v>85.232212500000003</v>
      </c>
      <c r="AE501" s="14">
        <v>5</v>
      </c>
      <c r="AF501" s="13">
        <v>100</v>
      </c>
      <c r="AG501" s="14" t="s">
        <v>2435</v>
      </c>
      <c r="AH501" s="14" t="s">
        <v>4269</v>
      </c>
      <c r="AI501" s="14">
        <v>37</v>
      </c>
      <c r="AJ501" s="14" t="s">
        <v>216</v>
      </c>
      <c r="AK501" s="14" t="s">
        <v>4306</v>
      </c>
      <c r="AL501" s="14">
        <v>9</v>
      </c>
      <c r="AM501" s="14" t="s">
        <v>4307</v>
      </c>
      <c r="AN501" s="14" t="s">
        <v>4308</v>
      </c>
      <c r="AO501" s="14"/>
      <c r="AP501" s="14" t="s">
        <v>4309</v>
      </c>
      <c r="AQ501" s="14" t="s">
        <v>4310</v>
      </c>
      <c r="AR501" s="14">
        <v>25</v>
      </c>
      <c r="AS501" s="14"/>
      <c r="AT501" s="14"/>
      <c r="AU501" s="14"/>
      <c r="AV501" s="14"/>
      <c r="AW501" s="14"/>
      <c r="AX501" s="14"/>
      <c r="AY501" s="14"/>
      <c r="AZ501" s="14"/>
      <c r="BA501" s="24"/>
      <c r="BB501" s="32"/>
      <c r="BC501" s="32"/>
      <c r="BD501" s="32"/>
      <c r="BE501" s="32"/>
      <c r="BF501" s="32"/>
      <c r="BG501" s="32"/>
      <c r="BH501" s="32"/>
      <c r="BI501" s="32"/>
      <c r="BJ501" s="32"/>
      <c r="BK501" s="32"/>
      <c r="BL501" s="32"/>
      <c r="BM501" s="32"/>
    </row>
    <row r="502" spans="1:65" ht="120" customHeight="1" x14ac:dyDescent="0.25">
      <c r="A502" s="13">
        <v>106</v>
      </c>
      <c r="B502" s="14" t="s">
        <v>2143</v>
      </c>
      <c r="C502" s="14"/>
      <c r="D502" s="14"/>
      <c r="E502" s="14" t="s">
        <v>4311</v>
      </c>
      <c r="F502" s="14"/>
      <c r="G502" s="14" t="s">
        <v>4312</v>
      </c>
      <c r="H502" s="14">
        <v>2025</v>
      </c>
      <c r="I502" s="14"/>
      <c r="J502" s="15">
        <v>328587.8835</v>
      </c>
      <c r="K502" s="14" t="s">
        <v>4313</v>
      </c>
      <c r="L502" s="14" t="s">
        <v>4314</v>
      </c>
      <c r="M502" s="14" t="s">
        <v>4315</v>
      </c>
      <c r="N502" s="14" t="s">
        <v>4316</v>
      </c>
      <c r="O502" s="14" t="s">
        <v>4317</v>
      </c>
      <c r="P502" s="14" t="s">
        <v>4318</v>
      </c>
      <c r="Q502" s="14">
        <v>75.594988798076926</v>
      </c>
      <c r="R502" s="16">
        <v>31.594988798076926</v>
      </c>
      <c r="S502" s="14">
        <v>22</v>
      </c>
      <c r="T502" s="14">
        <v>22</v>
      </c>
      <c r="U502" s="16">
        <f t="shared" si="41"/>
        <v>75.594988798076926</v>
      </c>
      <c r="V502" s="415">
        <v>100</v>
      </c>
      <c r="W502" s="61">
        <v>0</v>
      </c>
      <c r="X502" s="37" t="s">
        <v>4235</v>
      </c>
      <c r="Y502" s="14">
        <v>1</v>
      </c>
      <c r="Z502" s="14">
        <v>1</v>
      </c>
      <c r="AA502" s="14">
        <v>0</v>
      </c>
      <c r="AB502" s="14" t="s">
        <v>4319</v>
      </c>
      <c r="AC502" s="14" t="s">
        <v>4313</v>
      </c>
      <c r="AD502" s="14">
        <v>30</v>
      </c>
      <c r="AE502" s="14">
        <v>5</v>
      </c>
      <c r="AF502" s="13">
        <v>100</v>
      </c>
      <c r="AG502" s="14">
        <v>0</v>
      </c>
      <c r="AH502" s="14" t="s">
        <v>4311</v>
      </c>
      <c r="AI502" s="14"/>
      <c r="AJ502" s="14"/>
      <c r="AK502" s="14"/>
      <c r="AL502" s="14"/>
      <c r="AM502" s="14"/>
      <c r="AN502" s="14"/>
      <c r="AO502" s="14"/>
      <c r="AP502" s="14"/>
      <c r="AQ502" s="14"/>
      <c r="AR502" s="14"/>
      <c r="AS502" s="14"/>
      <c r="AT502" s="14"/>
      <c r="AU502" s="14"/>
      <c r="AV502" s="14"/>
      <c r="AW502" s="14"/>
      <c r="AX502" s="14"/>
      <c r="AY502" s="14"/>
      <c r="AZ502" s="14"/>
      <c r="BA502" s="24"/>
      <c r="BB502" s="32"/>
      <c r="BC502" s="32"/>
      <c r="BD502" s="32"/>
      <c r="BE502" s="32"/>
      <c r="BF502" s="32"/>
      <c r="BG502" s="32"/>
      <c r="BH502" s="32"/>
      <c r="BI502" s="32"/>
      <c r="BJ502" s="32"/>
      <c r="BK502" s="32"/>
      <c r="BL502" s="32"/>
      <c r="BM502" s="32"/>
    </row>
    <row r="503" spans="1:65" ht="120" customHeight="1" x14ac:dyDescent="0.25">
      <c r="A503" s="13">
        <v>106</v>
      </c>
      <c r="B503" s="14" t="s">
        <v>2143</v>
      </c>
      <c r="C503" s="14"/>
      <c r="D503" s="14"/>
      <c r="E503" s="14" t="s">
        <v>4320</v>
      </c>
      <c r="F503" s="14"/>
      <c r="G503" s="14" t="s">
        <v>4321</v>
      </c>
      <c r="H503" s="14">
        <v>2025</v>
      </c>
      <c r="I503" s="14" t="s">
        <v>4322</v>
      </c>
      <c r="J503" s="15">
        <v>74438.859999999986</v>
      </c>
      <c r="K503" s="14" t="s">
        <v>4323</v>
      </c>
      <c r="L503" s="14" t="s">
        <v>4324</v>
      </c>
      <c r="M503" s="14" t="s">
        <v>4325</v>
      </c>
      <c r="N503" s="14" t="s">
        <v>4326</v>
      </c>
      <c r="O503" s="14" t="s">
        <v>4327</v>
      </c>
      <c r="P503" s="14" t="s">
        <v>4328</v>
      </c>
      <c r="Q503" s="14">
        <v>135.88758269230769</v>
      </c>
      <c r="R503" s="16">
        <v>7.1575826923076908</v>
      </c>
      <c r="S503" s="14">
        <v>70</v>
      </c>
      <c r="T503" s="14">
        <v>58.73</v>
      </c>
      <c r="U503" s="16">
        <f t="shared" si="41"/>
        <v>135.88758269230769</v>
      </c>
      <c r="V503" s="415">
        <v>100</v>
      </c>
      <c r="W503" s="61">
        <v>0</v>
      </c>
      <c r="X503" s="37" t="s">
        <v>4235</v>
      </c>
      <c r="Y503" s="14">
        <v>3</v>
      </c>
      <c r="Z503" s="14">
        <v>4</v>
      </c>
      <c r="AA503" s="14">
        <v>7</v>
      </c>
      <c r="AB503" s="14">
        <v>4</v>
      </c>
      <c r="AC503" s="14" t="s">
        <v>4323</v>
      </c>
      <c r="AD503" s="14">
        <v>58.73</v>
      </c>
      <c r="AE503" s="14">
        <v>5</v>
      </c>
      <c r="AF503" s="13">
        <v>100</v>
      </c>
      <c r="AG503" s="14">
        <v>0</v>
      </c>
      <c r="AH503" s="14" t="s">
        <v>4320</v>
      </c>
      <c r="AI503" s="14"/>
      <c r="AJ503" s="14"/>
      <c r="AK503" s="14"/>
      <c r="AL503" s="14"/>
      <c r="AM503" s="14"/>
      <c r="AN503" s="14"/>
      <c r="AO503" s="14"/>
      <c r="AP503" s="14"/>
      <c r="AQ503" s="14"/>
      <c r="AR503" s="14"/>
      <c r="AS503" s="14"/>
      <c r="AT503" s="14"/>
      <c r="AU503" s="14"/>
      <c r="AV503" s="14"/>
      <c r="AW503" s="14"/>
      <c r="AX503" s="14"/>
      <c r="AY503" s="14"/>
      <c r="AZ503" s="14"/>
      <c r="BA503" s="24"/>
      <c r="BB503" s="32"/>
      <c r="BC503" s="32"/>
      <c r="BD503" s="32"/>
      <c r="BE503" s="32"/>
      <c r="BF503" s="32"/>
      <c r="BG503" s="32"/>
      <c r="BH503" s="32"/>
      <c r="BI503" s="32"/>
      <c r="BJ503" s="32"/>
      <c r="BK503" s="32"/>
      <c r="BL503" s="32"/>
      <c r="BM503" s="32"/>
    </row>
    <row r="504" spans="1:65" ht="120" customHeight="1" x14ac:dyDescent="0.25">
      <c r="A504" s="13">
        <v>106</v>
      </c>
      <c r="B504" s="14" t="s">
        <v>2143</v>
      </c>
      <c r="C504" s="14"/>
      <c r="D504" s="14"/>
      <c r="E504" s="14" t="s">
        <v>4329</v>
      </c>
      <c r="F504" s="14"/>
      <c r="G504" s="14" t="s">
        <v>4330</v>
      </c>
      <c r="H504" s="14">
        <v>2025</v>
      </c>
      <c r="I504" s="14" t="s">
        <v>4331</v>
      </c>
      <c r="J504" s="15">
        <v>377594.92</v>
      </c>
      <c r="K504" s="14" t="s">
        <v>4332</v>
      </c>
      <c r="L504" s="14" t="s">
        <v>4333</v>
      </c>
      <c r="M504" s="14" t="s">
        <v>4334</v>
      </c>
      <c r="N504" s="14" t="s">
        <v>4335</v>
      </c>
      <c r="O504" s="14" t="s">
        <v>4336</v>
      </c>
      <c r="P504" s="14">
        <v>79820</v>
      </c>
      <c r="Q504" s="14">
        <v>66.567203849999999</v>
      </c>
      <c r="R504" s="16">
        <v>36.31</v>
      </c>
      <c r="S504" s="14">
        <v>17.88</v>
      </c>
      <c r="T504" s="14">
        <v>12.38</v>
      </c>
      <c r="U504" s="16">
        <f t="shared" si="41"/>
        <v>66.569999999999993</v>
      </c>
      <c r="V504" s="415">
        <v>100</v>
      </c>
      <c r="W504" s="61">
        <v>0</v>
      </c>
      <c r="X504" s="37" t="s">
        <v>4235</v>
      </c>
      <c r="Y504" s="14">
        <v>3</v>
      </c>
      <c r="Z504" s="14">
        <v>2</v>
      </c>
      <c r="AA504" s="14">
        <v>1</v>
      </c>
      <c r="AB504" s="14">
        <v>44</v>
      </c>
      <c r="AC504" s="14" t="s">
        <v>4332</v>
      </c>
      <c r="AD504" s="14">
        <v>0</v>
      </c>
      <c r="AE504" s="14">
        <v>5</v>
      </c>
      <c r="AF504" s="13">
        <v>100</v>
      </c>
      <c r="AG504" s="14">
        <v>0</v>
      </c>
      <c r="AH504" s="14" t="s">
        <v>4329</v>
      </c>
      <c r="AI504" s="14"/>
      <c r="AJ504" s="14"/>
      <c r="AK504" s="14"/>
      <c r="AL504" s="14"/>
      <c r="AM504" s="14"/>
      <c r="AN504" s="14"/>
      <c r="AO504" s="14"/>
      <c r="AP504" s="14"/>
      <c r="AQ504" s="14"/>
      <c r="AR504" s="14"/>
      <c r="AS504" s="14"/>
      <c r="AT504" s="14"/>
      <c r="AU504" s="14"/>
      <c r="AV504" s="14"/>
      <c r="AW504" s="14"/>
      <c r="AX504" s="14"/>
      <c r="AY504" s="14"/>
      <c r="AZ504" s="14"/>
      <c r="BA504" s="24"/>
      <c r="BB504" s="32"/>
      <c r="BC504" s="32"/>
      <c r="BD504" s="32"/>
      <c r="BE504" s="32"/>
      <c r="BF504" s="32"/>
      <c r="BG504" s="32"/>
      <c r="BH504" s="32"/>
      <c r="BI504" s="32"/>
      <c r="BJ504" s="32"/>
      <c r="BK504" s="32"/>
      <c r="BL504" s="32"/>
      <c r="BM504" s="32"/>
    </row>
    <row r="505" spans="1:65" ht="120" customHeight="1" x14ac:dyDescent="0.25">
      <c r="A505" s="13">
        <v>106</v>
      </c>
      <c r="B505" s="14" t="s">
        <v>2143</v>
      </c>
      <c r="C505" s="14"/>
      <c r="D505" s="14"/>
      <c r="E505" s="14" t="s">
        <v>4337</v>
      </c>
      <c r="F505" s="14"/>
      <c r="G505" s="14" t="s">
        <v>4338</v>
      </c>
      <c r="H505" s="14">
        <v>2025</v>
      </c>
      <c r="I505" s="14" t="s">
        <v>4339</v>
      </c>
      <c r="J505" s="15">
        <v>131596.1</v>
      </c>
      <c r="K505" s="14" t="s">
        <v>4340</v>
      </c>
      <c r="L505" s="14" t="s">
        <v>4341</v>
      </c>
      <c r="M505" s="14" t="s">
        <v>4342</v>
      </c>
      <c r="N505" s="14" t="s">
        <v>4343</v>
      </c>
      <c r="O505" s="14" t="s">
        <v>4344</v>
      </c>
      <c r="P505" s="14" t="s">
        <v>4345</v>
      </c>
      <c r="Q505" s="14">
        <v>48.653471153846155</v>
      </c>
      <c r="R505" s="16">
        <v>12.653471153846155</v>
      </c>
      <c r="S505" s="14">
        <v>12</v>
      </c>
      <c r="T505" s="14">
        <v>24</v>
      </c>
      <c r="U505" s="16">
        <f t="shared" si="41"/>
        <v>48.653471153846155</v>
      </c>
      <c r="V505" s="415">
        <v>100</v>
      </c>
      <c r="W505" s="61">
        <v>0</v>
      </c>
      <c r="X505" s="37" t="s">
        <v>4235</v>
      </c>
      <c r="Y505" s="14">
        <v>3</v>
      </c>
      <c r="Z505" s="14">
        <v>12</v>
      </c>
      <c r="AA505" s="14">
        <v>3</v>
      </c>
      <c r="AB505" s="14">
        <v>44</v>
      </c>
      <c r="AC505" s="14" t="s">
        <v>4340</v>
      </c>
      <c r="AD505" s="14">
        <v>28.22</v>
      </c>
      <c r="AE505" s="14">
        <v>5</v>
      </c>
      <c r="AF505" s="13">
        <v>100</v>
      </c>
      <c r="AG505" s="14" t="s">
        <v>4346</v>
      </c>
      <c r="AH505" s="14" t="s">
        <v>4337</v>
      </c>
      <c r="AI505" s="14">
        <v>10</v>
      </c>
      <c r="AJ505" s="14" t="s">
        <v>4346</v>
      </c>
      <c r="AK505" s="14" t="s">
        <v>4347</v>
      </c>
      <c r="AL505" s="14">
        <v>40</v>
      </c>
      <c r="AM505" s="14" t="s">
        <v>4346</v>
      </c>
      <c r="AN505" s="14" t="s">
        <v>4348</v>
      </c>
      <c r="AO505" s="14">
        <v>50</v>
      </c>
      <c r="AP505" s="14"/>
      <c r="AQ505" s="14"/>
      <c r="AR505" s="14"/>
      <c r="AS505" s="14"/>
      <c r="AT505" s="14"/>
      <c r="AU505" s="14"/>
      <c r="AV505" s="14"/>
      <c r="AW505" s="14"/>
      <c r="AX505" s="14"/>
      <c r="AY505" s="14"/>
      <c r="AZ505" s="14"/>
      <c r="BA505" s="24"/>
      <c r="BB505" s="32"/>
      <c r="BC505" s="32"/>
      <c r="BD505" s="32"/>
      <c r="BE505" s="32"/>
      <c r="BF505" s="32"/>
      <c r="BG505" s="32"/>
      <c r="BH505" s="32"/>
      <c r="BI505" s="32"/>
      <c r="BJ505" s="32"/>
      <c r="BK505" s="32"/>
      <c r="BL505" s="32"/>
      <c r="BM505" s="32"/>
    </row>
    <row r="506" spans="1:65" ht="120" customHeight="1" x14ac:dyDescent="0.25">
      <c r="A506" s="13">
        <v>106</v>
      </c>
      <c r="B506" s="14" t="s">
        <v>2143</v>
      </c>
      <c r="C506" s="14"/>
      <c r="D506" s="14"/>
      <c r="E506" s="14" t="s">
        <v>4349</v>
      </c>
      <c r="F506" s="14"/>
      <c r="G506" s="14" t="s">
        <v>2401</v>
      </c>
      <c r="H506" s="14">
        <v>2025</v>
      </c>
      <c r="I506" s="14" t="s">
        <v>2402</v>
      </c>
      <c r="J506" s="15">
        <v>344337.38</v>
      </c>
      <c r="K506" s="14" t="s">
        <v>4350</v>
      </c>
      <c r="L506" s="14" t="s">
        <v>4351</v>
      </c>
      <c r="M506" s="14" t="s">
        <v>4352</v>
      </c>
      <c r="N506" s="14" t="s">
        <v>4353</v>
      </c>
      <c r="O506" s="14" t="s">
        <v>4354</v>
      </c>
      <c r="P506" s="14">
        <v>78930</v>
      </c>
      <c r="Q506" s="14">
        <v>53.109363461538464</v>
      </c>
      <c r="R506" s="16">
        <v>33.109363461538464</v>
      </c>
      <c r="S506" s="14">
        <v>10</v>
      </c>
      <c r="T506" s="14">
        <v>10</v>
      </c>
      <c r="U506" s="16">
        <f t="shared" si="41"/>
        <v>53.109363461538464</v>
      </c>
      <c r="V506" s="415">
        <v>100</v>
      </c>
      <c r="W506" s="61">
        <v>0</v>
      </c>
      <c r="X506" s="37" t="s">
        <v>4235</v>
      </c>
      <c r="Y506" s="14">
        <v>3</v>
      </c>
      <c r="Z506" s="14">
        <v>6</v>
      </c>
      <c r="AA506" s="14">
        <v>1</v>
      </c>
      <c r="AB506" s="14">
        <v>47</v>
      </c>
      <c r="AC506" s="14" t="s">
        <v>4350</v>
      </c>
      <c r="AD506" s="14">
        <v>80</v>
      </c>
      <c r="AE506" s="14">
        <v>5</v>
      </c>
      <c r="AF506" s="13">
        <v>100</v>
      </c>
      <c r="AG506" s="14">
        <v>0</v>
      </c>
      <c r="AH506" s="14" t="s">
        <v>4349</v>
      </c>
      <c r="AI506" s="14"/>
      <c r="AJ506" s="14"/>
      <c r="AK506" s="14"/>
      <c r="AL506" s="14"/>
      <c r="AM506" s="14"/>
      <c r="AN506" s="14"/>
      <c r="AO506" s="14"/>
      <c r="AP506" s="14"/>
      <c r="AQ506" s="14"/>
      <c r="AR506" s="14"/>
      <c r="AS506" s="14"/>
      <c r="AT506" s="14"/>
      <c r="AU506" s="14"/>
      <c r="AV506" s="14"/>
      <c r="AW506" s="14"/>
      <c r="AX506" s="14"/>
      <c r="AY506" s="14"/>
      <c r="AZ506" s="14"/>
      <c r="BA506" s="24"/>
      <c r="BB506" s="32"/>
      <c r="BC506" s="32"/>
      <c r="BD506" s="32"/>
      <c r="BE506" s="32"/>
      <c r="BF506" s="32"/>
      <c r="BG506" s="32"/>
      <c r="BH506" s="32"/>
      <c r="BI506" s="32"/>
      <c r="BJ506" s="32"/>
      <c r="BK506" s="32"/>
      <c r="BL506" s="32"/>
      <c r="BM506" s="32"/>
    </row>
    <row r="507" spans="1:65" ht="120" customHeight="1" x14ac:dyDescent="0.25">
      <c r="A507" s="13">
        <v>106</v>
      </c>
      <c r="B507" s="14" t="s">
        <v>2143</v>
      </c>
      <c r="C507" s="14"/>
      <c r="D507" s="14"/>
      <c r="E507" s="14" t="s">
        <v>4355</v>
      </c>
      <c r="F507" s="14"/>
      <c r="G507" s="14" t="s">
        <v>4356</v>
      </c>
      <c r="H507" s="14">
        <v>2025</v>
      </c>
      <c r="I507" s="14"/>
      <c r="J507" s="15">
        <v>76702.13</v>
      </c>
      <c r="K507" s="14" t="s">
        <v>4357</v>
      </c>
      <c r="L507" s="14"/>
      <c r="M507" s="14"/>
      <c r="N507" s="14"/>
      <c r="O507" s="14"/>
      <c r="P507" s="14">
        <v>79574</v>
      </c>
      <c r="Q507" s="14">
        <v>7.3752048076923087</v>
      </c>
      <c r="R507" s="16">
        <v>7.3752048076923087</v>
      </c>
      <c r="S507" s="14"/>
      <c r="T507" s="14"/>
      <c r="U507" s="16">
        <f t="shared" si="41"/>
        <v>7.3752048076923087</v>
      </c>
      <c r="V507" s="415">
        <v>100</v>
      </c>
      <c r="W507" s="61">
        <v>0</v>
      </c>
      <c r="X507" s="37" t="s">
        <v>4235</v>
      </c>
      <c r="Y507" s="14"/>
      <c r="Z507" s="14"/>
      <c r="AA507" s="14"/>
      <c r="AB507" s="14"/>
      <c r="AC507" s="14" t="s">
        <v>4357</v>
      </c>
      <c r="AD507" s="14"/>
      <c r="AE507" s="14">
        <v>5</v>
      </c>
      <c r="AF507" s="13">
        <v>100</v>
      </c>
      <c r="AG507" s="14">
        <v>0</v>
      </c>
      <c r="AH507" s="14" t="s">
        <v>4355</v>
      </c>
      <c r="AI507" s="14"/>
      <c r="AJ507" s="14"/>
      <c r="AK507" s="14"/>
      <c r="AL507" s="14"/>
      <c r="AM507" s="14"/>
      <c r="AN507" s="14"/>
      <c r="AO507" s="14"/>
      <c r="AP507" s="14"/>
      <c r="AQ507" s="14"/>
      <c r="AR507" s="14"/>
      <c r="AS507" s="14"/>
      <c r="AT507" s="14"/>
      <c r="AU507" s="14"/>
      <c r="AV507" s="14"/>
      <c r="AW507" s="14"/>
      <c r="AX507" s="14"/>
      <c r="AY507" s="14"/>
      <c r="AZ507" s="14"/>
      <c r="BA507" s="24"/>
      <c r="BB507" s="32"/>
      <c r="BC507" s="32"/>
      <c r="BD507" s="32"/>
      <c r="BE507" s="32"/>
      <c r="BF507" s="32"/>
      <c r="BG507" s="32"/>
      <c r="BH507" s="32"/>
      <c r="BI507" s="32"/>
      <c r="BJ507" s="32"/>
      <c r="BK507" s="32"/>
      <c r="BL507" s="32"/>
      <c r="BM507" s="32"/>
    </row>
    <row r="508" spans="1:65" ht="120" customHeight="1" x14ac:dyDescent="0.25">
      <c r="A508" s="13">
        <v>106</v>
      </c>
      <c r="B508" s="14" t="s">
        <v>2143</v>
      </c>
      <c r="C508" s="14"/>
      <c r="D508" s="14"/>
      <c r="E508" s="14" t="s">
        <v>4358</v>
      </c>
      <c r="F508" s="14"/>
      <c r="G508" s="14" t="s">
        <v>4359</v>
      </c>
      <c r="H508" s="14">
        <v>2025</v>
      </c>
      <c r="I508" s="14" t="s">
        <v>4360</v>
      </c>
      <c r="J508" s="15">
        <v>166827.79999999999</v>
      </c>
      <c r="K508" s="14" t="s">
        <v>4361</v>
      </c>
      <c r="L508" s="14" t="s">
        <v>4362</v>
      </c>
      <c r="M508" s="14" t="s">
        <v>4363</v>
      </c>
      <c r="N508" s="14" t="s">
        <v>4364</v>
      </c>
      <c r="O508" s="14" t="s">
        <v>4365</v>
      </c>
      <c r="P508" s="14">
        <v>79771</v>
      </c>
      <c r="Q508" s="14">
        <v>32.041134620000001</v>
      </c>
      <c r="R508" s="16">
        <v>16.04</v>
      </c>
      <c r="S508" s="14">
        <v>3</v>
      </c>
      <c r="T508" s="14">
        <v>13</v>
      </c>
      <c r="U508" s="16">
        <f t="shared" si="41"/>
        <v>32.04</v>
      </c>
      <c r="V508" s="415">
        <v>100</v>
      </c>
      <c r="W508" s="61">
        <v>0</v>
      </c>
      <c r="X508" s="37" t="s">
        <v>4235</v>
      </c>
      <c r="Y508" s="14">
        <v>3</v>
      </c>
      <c r="Z508" s="14">
        <v>10</v>
      </c>
      <c r="AA508" s="14">
        <v>1</v>
      </c>
      <c r="AB508" s="14">
        <v>44</v>
      </c>
      <c r="AC508" s="14" t="s">
        <v>4361</v>
      </c>
      <c r="AD508" s="14">
        <v>60</v>
      </c>
      <c r="AE508" s="14">
        <v>5</v>
      </c>
      <c r="AF508" s="13">
        <v>100</v>
      </c>
      <c r="AG508" s="14">
        <v>0</v>
      </c>
      <c r="AH508" s="14" t="s">
        <v>4358</v>
      </c>
      <c r="AI508" s="14"/>
      <c r="AJ508" s="14"/>
      <c r="AK508" s="14"/>
      <c r="AL508" s="14"/>
      <c r="AM508" s="14"/>
      <c r="AN508" s="14"/>
      <c r="AO508" s="14"/>
      <c r="AP508" s="14"/>
      <c r="AQ508" s="14"/>
      <c r="AR508" s="14"/>
      <c r="AS508" s="14"/>
      <c r="AT508" s="14"/>
      <c r="AU508" s="14"/>
      <c r="AV508" s="14"/>
      <c r="AW508" s="14"/>
      <c r="AX508" s="14"/>
      <c r="AY508" s="14"/>
      <c r="AZ508" s="14"/>
      <c r="BA508" s="24"/>
      <c r="BB508" s="32"/>
      <c r="BC508" s="32"/>
      <c r="BD508" s="32"/>
      <c r="BE508" s="32"/>
      <c r="BF508" s="32"/>
      <c r="BG508" s="32"/>
      <c r="BH508" s="32"/>
      <c r="BI508" s="32"/>
      <c r="BJ508" s="32"/>
      <c r="BK508" s="32"/>
      <c r="BL508" s="32"/>
      <c r="BM508" s="32"/>
    </row>
    <row r="509" spans="1:65" ht="120" customHeight="1" x14ac:dyDescent="0.25">
      <c r="A509" s="13">
        <v>106</v>
      </c>
      <c r="B509" s="14" t="s">
        <v>2143</v>
      </c>
      <c r="C509" s="14"/>
      <c r="D509" s="14"/>
      <c r="E509" s="14" t="s">
        <v>4366</v>
      </c>
      <c r="F509" s="14"/>
      <c r="G509" s="14" t="s">
        <v>4367</v>
      </c>
      <c r="H509" s="14">
        <v>2025</v>
      </c>
      <c r="I509" s="14" t="s">
        <v>4368</v>
      </c>
      <c r="J509" s="15">
        <v>243486.21000000002</v>
      </c>
      <c r="K509" s="14" t="s">
        <v>4369</v>
      </c>
      <c r="L509" s="14" t="s">
        <v>4370</v>
      </c>
      <c r="M509" s="14" t="s">
        <v>3780</v>
      </c>
      <c r="N509" s="14" t="s">
        <v>4371</v>
      </c>
      <c r="O509" s="14" t="s">
        <v>4372</v>
      </c>
      <c r="P509" s="14" t="s">
        <v>4373</v>
      </c>
      <c r="Q509" s="14">
        <v>92.142135576923067</v>
      </c>
      <c r="R509" s="16">
        <v>23.412135576923081</v>
      </c>
      <c r="S509" s="14">
        <v>10</v>
      </c>
      <c r="T509" s="14">
        <v>58.73</v>
      </c>
      <c r="U509" s="16">
        <v>92.142135576923067</v>
      </c>
      <c r="V509" s="415">
        <v>100</v>
      </c>
      <c r="W509" s="61">
        <v>0</v>
      </c>
      <c r="X509" s="37" t="s">
        <v>4235</v>
      </c>
      <c r="Y509" s="14">
        <v>4</v>
      </c>
      <c r="Z509" s="14">
        <v>5</v>
      </c>
      <c r="AA509" s="14">
        <v>1</v>
      </c>
      <c r="AB509" s="14">
        <v>30</v>
      </c>
      <c r="AC509" s="14" t="s">
        <v>4369</v>
      </c>
      <c r="AD509" s="14">
        <v>58.73</v>
      </c>
      <c r="AE509" s="14">
        <v>5</v>
      </c>
      <c r="AF509" s="13">
        <v>100</v>
      </c>
      <c r="AG509" s="14">
        <v>0</v>
      </c>
      <c r="AH509" s="14" t="s">
        <v>4366</v>
      </c>
      <c r="AI509" s="14"/>
      <c r="AJ509" s="14"/>
      <c r="AK509" s="14"/>
      <c r="AL509" s="14"/>
      <c r="AM509" s="14"/>
      <c r="AN509" s="14"/>
      <c r="AO509" s="14"/>
      <c r="AP509" s="14"/>
      <c r="AQ509" s="14"/>
      <c r="AR509" s="14"/>
      <c r="AS509" s="14"/>
      <c r="AT509" s="14"/>
      <c r="AU509" s="14"/>
      <c r="AV509" s="14"/>
      <c r="AW509" s="14"/>
      <c r="AX509" s="14"/>
      <c r="AY509" s="14"/>
      <c r="AZ509" s="14"/>
      <c r="BA509" s="24"/>
      <c r="BB509" s="32"/>
      <c r="BC509" s="32"/>
      <c r="BD509" s="32"/>
      <c r="BE509" s="32"/>
      <c r="BF509" s="32"/>
      <c r="BG509" s="32"/>
      <c r="BH509" s="32"/>
      <c r="BI509" s="32"/>
      <c r="BJ509" s="32"/>
      <c r="BK509" s="32"/>
      <c r="BL509" s="32"/>
      <c r="BM509" s="32"/>
    </row>
    <row r="510" spans="1:65" ht="120" customHeight="1" x14ac:dyDescent="0.25">
      <c r="A510" s="13">
        <v>106</v>
      </c>
      <c r="B510" s="14" t="s">
        <v>2143</v>
      </c>
      <c r="C510" s="14"/>
      <c r="D510" s="14"/>
      <c r="E510" s="14" t="s">
        <v>4374</v>
      </c>
      <c r="F510" s="14"/>
      <c r="G510" s="14" t="s">
        <v>4375</v>
      </c>
      <c r="H510" s="14">
        <v>2025</v>
      </c>
      <c r="I510" s="14" t="s">
        <v>4376</v>
      </c>
      <c r="J510" s="15">
        <v>88750.93</v>
      </c>
      <c r="K510" s="14" t="s">
        <v>4377</v>
      </c>
      <c r="L510" s="14" t="s">
        <v>4378</v>
      </c>
      <c r="M510" s="14" t="s">
        <v>4379</v>
      </c>
      <c r="N510" s="14" t="s">
        <v>4380</v>
      </c>
      <c r="O510" s="14" t="s">
        <v>4381</v>
      </c>
      <c r="P510" s="14">
        <v>79597</v>
      </c>
      <c r="Q510" s="14">
        <v>62.996743270000003</v>
      </c>
      <c r="R510" s="16">
        <v>8.5299999999999994</v>
      </c>
      <c r="S510" s="14">
        <v>0.85299999999999998</v>
      </c>
      <c r="T510" s="14">
        <v>53.61</v>
      </c>
      <c r="U510" s="16">
        <v>62.996743270000003</v>
      </c>
      <c r="V510" s="415">
        <v>100</v>
      </c>
      <c r="W510" s="61">
        <v>0</v>
      </c>
      <c r="X510" s="37" t="s">
        <v>4235</v>
      </c>
      <c r="Y510" s="14">
        <v>3</v>
      </c>
      <c r="Z510" s="14">
        <v>11</v>
      </c>
      <c r="AA510" s="14">
        <v>4</v>
      </c>
      <c r="AB510" s="14">
        <v>32</v>
      </c>
      <c r="AC510" s="14" t="s">
        <v>4377</v>
      </c>
      <c r="AD510" s="14"/>
      <c r="AE510" s="14">
        <v>5</v>
      </c>
      <c r="AF510" s="13">
        <v>100</v>
      </c>
      <c r="AG510" s="14">
        <v>0</v>
      </c>
      <c r="AH510" s="14" t="s">
        <v>4374</v>
      </c>
      <c r="AI510" s="14"/>
      <c r="AJ510" s="14"/>
      <c r="AK510" s="14"/>
      <c r="AL510" s="14"/>
      <c r="AM510" s="14"/>
      <c r="AN510" s="14"/>
      <c r="AO510" s="14"/>
      <c r="AP510" s="14"/>
      <c r="AQ510" s="14"/>
      <c r="AR510" s="14"/>
      <c r="AS510" s="14"/>
      <c r="AT510" s="14"/>
      <c r="AU510" s="14"/>
      <c r="AV510" s="14"/>
      <c r="AW510" s="14"/>
      <c r="AX510" s="14"/>
      <c r="AY510" s="14"/>
      <c r="AZ510" s="14"/>
      <c r="BA510" s="24"/>
      <c r="BB510" s="32"/>
      <c r="BC510" s="32"/>
      <c r="BD510" s="32"/>
      <c r="BE510" s="32"/>
      <c r="BF510" s="32"/>
      <c r="BG510" s="32"/>
      <c r="BH510" s="32"/>
      <c r="BI510" s="32"/>
      <c r="BJ510" s="32"/>
      <c r="BK510" s="32"/>
      <c r="BL510" s="32"/>
      <c r="BM510" s="32"/>
    </row>
    <row r="511" spans="1:65" ht="120" customHeight="1" x14ac:dyDescent="0.25">
      <c r="A511" s="13">
        <v>106</v>
      </c>
      <c r="B511" s="14" t="s">
        <v>2143</v>
      </c>
      <c r="C511" s="14"/>
      <c r="D511" s="14"/>
      <c r="E511" s="14" t="s">
        <v>4382</v>
      </c>
      <c r="F511" s="14"/>
      <c r="G511" s="14" t="s">
        <v>4383</v>
      </c>
      <c r="H511" s="14">
        <v>2025</v>
      </c>
      <c r="I511" s="14" t="s">
        <v>4384</v>
      </c>
      <c r="J511" s="15">
        <v>135687.97</v>
      </c>
      <c r="K511" s="14" t="s">
        <v>4385</v>
      </c>
      <c r="L511" s="14" t="s">
        <v>4386</v>
      </c>
      <c r="M511" s="14" t="s">
        <v>4387</v>
      </c>
      <c r="N511" s="14" t="s">
        <v>4388</v>
      </c>
      <c r="O511" s="14" t="s">
        <v>4389</v>
      </c>
      <c r="P511" s="14" t="s">
        <v>4390</v>
      </c>
      <c r="Q511" s="14">
        <v>24.346920192307692</v>
      </c>
      <c r="R511" s="16">
        <v>13.046920192307693</v>
      </c>
      <c r="S511" s="14">
        <v>1.3</v>
      </c>
      <c r="T511" s="14">
        <v>10</v>
      </c>
      <c r="U511" s="16">
        <v>24.346920192307692</v>
      </c>
      <c r="V511" s="415">
        <v>100</v>
      </c>
      <c r="W511" s="61">
        <v>0</v>
      </c>
      <c r="X511" s="37" t="s">
        <v>4235</v>
      </c>
      <c r="Y511" s="14">
        <v>1</v>
      </c>
      <c r="Z511" s="14">
        <v>4</v>
      </c>
      <c r="AA511" s="14">
        <v>3</v>
      </c>
      <c r="AB511" s="14">
        <v>50</v>
      </c>
      <c r="AC511" s="14" t="s">
        <v>4385</v>
      </c>
      <c r="AD511" s="14">
        <v>50</v>
      </c>
      <c r="AE511" s="14">
        <v>5</v>
      </c>
      <c r="AF511" s="13">
        <v>100</v>
      </c>
      <c r="AG511" s="14">
        <v>0</v>
      </c>
      <c r="AH511" s="14" t="s">
        <v>4382</v>
      </c>
      <c r="AI511" s="14"/>
      <c r="AJ511" s="14"/>
      <c r="AK511" s="14"/>
      <c r="AL511" s="14"/>
      <c r="AM511" s="14"/>
      <c r="AN511" s="14"/>
      <c r="AO511" s="14"/>
      <c r="AP511" s="14"/>
      <c r="AQ511" s="14"/>
      <c r="AR511" s="14"/>
      <c r="AS511" s="14"/>
      <c r="AT511" s="14"/>
      <c r="AU511" s="14"/>
      <c r="AV511" s="14"/>
      <c r="AW511" s="14"/>
      <c r="AX511" s="14"/>
      <c r="AY511" s="14"/>
      <c r="AZ511" s="14"/>
      <c r="BA511" s="24"/>
      <c r="BB511" s="32"/>
      <c r="BC511" s="32"/>
      <c r="BD511" s="32"/>
      <c r="BE511" s="32"/>
      <c r="BF511" s="32"/>
      <c r="BG511" s="32"/>
      <c r="BH511" s="32"/>
      <c r="BI511" s="32"/>
      <c r="BJ511" s="32"/>
      <c r="BK511" s="32"/>
      <c r="BL511" s="32"/>
      <c r="BM511" s="32"/>
    </row>
    <row r="512" spans="1:65" ht="120" customHeight="1" x14ac:dyDescent="0.25">
      <c r="A512" s="13">
        <v>106</v>
      </c>
      <c r="B512" s="14" t="s">
        <v>2143</v>
      </c>
      <c r="C512" s="14"/>
      <c r="D512" s="14"/>
      <c r="E512" s="14" t="s">
        <v>4391</v>
      </c>
      <c r="F512" s="14"/>
      <c r="G512" s="14" t="s">
        <v>4392</v>
      </c>
      <c r="H512" s="14">
        <v>2025</v>
      </c>
      <c r="I512" s="14" t="s">
        <v>4393</v>
      </c>
      <c r="J512" s="15">
        <v>118042.62</v>
      </c>
      <c r="K512" s="14" t="s">
        <v>4394</v>
      </c>
      <c r="L512" s="14" t="s">
        <v>4395</v>
      </c>
      <c r="M512" s="14" t="s">
        <v>4396</v>
      </c>
      <c r="N512" s="14" t="s">
        <v>4397</v>
      </c>
      <c r="O512" s="14" t="s">
        <v>4398</v>
      </c>
      <c r="P512" s="14">
        <v>79333</v>
      </c>
      <c r="Q512" s="14">
        <v>31.350251920000002</v>
      </c>
      <c r="R512" s="16">
        <v>11.35</v>
      </c>
      <c r="S512" s="14">
        <v>0</v>
      </c>
      <c r="T512" s="14">
        <v>20</v>
      </c>
      <c r="U512" s="16">
        <v>31.350251920000002</v>
      </c>
      <c r="V512" s="415">
        <v>100</v>
      </c>
      <c r="W512" s="61">
        <v>0</v>
      </c>
      <c r="X512" s="37" t="s">
        <v>4235</v>
      </c>
      <c r="Y512" s="14">
        <v>6</v>
      </c>
      <c r="Z512" s="14">
        <v>1</v>
      </c>
      <c r="AA512" s="14">
        <v>5</v>
      </c>
      <c r="AB512" s="14">
        <v>20</v>
      </c>
      <c r="AC512" s="14" t="s">
        <v>4394</v>
      </c>
      <c r="AD512" s="14">
        <v>60</v>
      </c>
      <c r="AE512" s="14">
        <v>5</v>
      </c>
      <c r="AF512" s="13">
        <v>100</v>
      </c>
      <c r="AG512" s="14">
        <v>0</v>
      </c>
      <c r="AH512" s="14" t="s">
        <v>4391</v>
      </c>
      <c r="AI512" s="14"/>
      <c r="AJ512" s="14"/>
      <c r="AK512" s="14"/>
      <c r="AL512" s="14"/>
      <c r="AM512" s="14"/>
      <c r="AN512" s="14"/>
      <c r="AO512" s="14"/>
      <c r="AP512" s="14"/>
      <c r="AQ512" s="14"/>
      <c r="AR512" s="14"/>
      <c r="AS512" s="14"/>
      <c r="AT512" s="14"/>
      <c r="AU512" s="14"/>
      <c r="AV512" s="14"/>
      <c r="AW512" s="14"/>
      <c r="AX512" s="14"/>
      <c r="AY512" s="14"/>
      <c r="AZ512" s="14"/>
      <c r="BA512" s="24"/>
      <c r="BB512" s="32"/>
      <c r="BC512" s="32"/>
      <c r="BD512" s="32"/>
      <c r="BE512" s="32"/>
      <c r="BF512" s="32"/>
      <c r="BG512" s="32"/>
      <c r="BH512" s="32"/>
      <c r="BI512" s="32"/>
      <c r="BJ512" s="32"/>
      <c r="BK512" s="32"/>
      <c r="BL512" s="32"/>
      <c r="BM512" s="32"/>
    </row>
    <row r="513" spans="1:65" ht="120" customHeight="1" x14ac:dyDescent="0.25">
      <c r="A513" s="13">
        <v>106</v>
      </c>
      <c r="B513" s="14" t="s">
        <v>2143</v>
      </c>
      <c r="C513" s="14"/>
      <c r="D513" s="14"/>
      <c r="E513" s="14" t="s">
        <v>4399</v>
      </c>
      <c r="F513" s="14"/>
      <c r="G513" s="14" t="s">
        <v>4400</v>
      </c>
      <c r="H513" s="14">
        <v>2025</v>
      </c>
      <c r="I513" s="14"/>
      <c r="J513" s="15">
        <v>63446.868688524599</v>
      </c>
      <c r="K513" s="14" t="s">
        <v>4401</v>
      </c>
      <c r="L513" s="14"/>
      <c r="M513" s="14"/>
      <c r="N513" s="14"/>
      <c r="O513" s="14"/>
      <c r="P513" s="14" t="s">
        <v>4402</v>
      </c>
      <c r="Q513" s="14">
        <v>6.1006604508196736</v>
      </c>
      <c r="R513" s="16">
        <v>6.1006604508196736</v>
      </c>
      <c r="S513" s="14"/>
      <c r="T513" s="14"/>
      <c r="U513" s="16">
        <v>6.1006604508196736</v>
      </c>
      <c r="V513" s="415">
        <v>100</v>
      </c>
      <c r="W513" s="61">
        <v>0</v>
      </c>
      <c r="X513" s="37" t="s">
        <v>4235</v>
      </c>
      <c r="Y513" s="14"/>
      <c r="Z513" s="14"/>
      <c r="AA513" s="14"/>
      <c r="AB513" s="14"/>
      <c r="AC513" s="14" t="s">
        <v>4401</v>
      </c>
      <c r="AD513" s="14"/>
      <c r="AE513" s="14">
        <v>5</v>
      </c>
      <c r="AF513" s="13">
        <v>100</v>
      </c>
      <c r="AG513" s="14">
        <v>0</v>
      </c>
      <c r="AH513" s="14" t="s">
        <v>4399</v>
      </c>
      <c r="AI513" s="14"/>
      <c r="AJ513" s="14"/>
      <c r="AK513" s="14"/>
      <c r="AL513" s="14"/>
      <c r="AM513" s="14"/>
      <c r="AN513" s="14"/>
      <c r="AO513" s="14"/>
      <c r="AP513" s="14"/>
      <c r="AQ513" s="14"/>
      <c r="AR513" s="14"/>
      <c r="AS513" s="14"/>
      <c r="AT513" s="14"/>
      <c r="AU513" s="14"/>
      <c r="AV513" s="14"/>
      <c r="AW513" s="14"/>
      <c r="AX513" s="14"/>
      <c r="AY513" s="14"/>
      <c r="AZ513" s="14"/>
      <c r="BA513" s="24"/>
      <c r="BB513" s="32"/>
      <c r="BC513" s="32"/>
      <c r="BD513" s="32"/>
      <c r="BE513" s="32"/>
      <c r="BF513" s="32"/>
      <c r="BG513" s="32"/>
      <c r="BH513" s="32"/>
      <c r="BI513" s="32"/>
      <c r="BJ513" s="32"/>
      <c r="BK513" s="32"/>
      <c r="BL513" s="32"/>
      <c r="BM513" s="32"/>
    </row>
    <row r="514" spans="1:65" ht="120" customHeight="1" x14ac:dyDescent="0.25">
      <c r="A514" s="13">
        <v>106</v>
      </c>
      <c r="B514" s="14" t="s">
        <v>2143</v>
      </c>
      <c r="C514" s="14"/>
      <c r="D514" s="14"/>
      <c r="E514" s="14" t="s">
        <v>4403</v>
      </c>
      <c r="F514" s="14"/>
      <c r="G514" s="14" t="s">
        <v>4404</v>
      </c>
      <c r="H514" s="14">
        <v>2025</v>
      </c>
      <c r="I514" s="14"/>
      <c r="J514" s="15">
        <v>435118.87000000011</v>
      </c>
      <c r="K514" s="14" t="s">
        <v>4405</v>
      </c>
      <c r="L514" s="14"/>
      <c r="M514" s="14"/>
      <c r="N514" s="14"/>
      <c r="O514" s="14"/>
      <c r="P514" s="14">
        <v>79724</v>
      </c>
      <c r="Q514" s="14">
        <v>41.838352884615404</v>
      </c>
      <c r="R514" s="16">
        <v>41.838352884615404</v>
      </c>
      <c r="S514" s="14"/>
      <c r="T514" s="14"/>
      <c r="U514" s="16">
        <v>41.838352884615404</v>
      </c>
      <c r="V514" s="415">
        <v>100</v>
      </c>
      <c r="W514" s="61">
        <v>0</v>
      </c>
      <c r="X514" s="37" t="s">
        <v>4235</v>
      </c>
      <c r="Y514" s="14"/>
      <c r="Z514" s="14"/>
      <c r="AA514" s="14"/>
      <c r="AB514" s="14"/>
      <c r="AC514" s="14" t="s">
        <v>4405</v>
      </c>
      <c r="AD514" s="14"/>
      <c r="AE514" s="14">
        <v>5</v>
      </c>
      <c r="AF514" s="13">
        <v>100</v>
      </c>
      <c r="AG514" s="14">
        <v>0</v>
      </c>
      <c r="AH514" s="14" t="s">
        <v>4403</v>
      </c>
      <c r="AI514" s="14"/>
      <c r="AJ514" s="14"/>
      <c r="AK514" s="14"/>
      <c r="AL514" s="14"/>
      <c r="AM514" s="14"/>
      <c r="AN514" s="14"/>
      <c r="AO514" s="14"/>
      <c r="AP514" s="14"/>
      <c r="AQ514" s="14"/>
      <c r="AR514" s="14"/>
      <c r="AS514" s="14"/>
      <c r="AT514" s="14"/>
      <c r="AU514" s="14"/>
      <c r="AV514" s="14"/>
      <c r="AW514" s="14"/>
      <c r="AX514" s="14"/>
      <c r="AY514" s="14"/>
      <c r="AZ514" s="14"/>
      <c r="BA514" s="24"/>
      <c r="BB514" s="32"/>
      <c r="BC514" s="32"/>
      <c r="BD514" s="32"/>
      <c r="BE514" s="32"/>
      <c r="BF514" s="32"/>
      <c r="BG514" s="32"/>
      <c r="BH514" s="32"/>
      <c r="BI514" s="32"/>
      <c r="BJ514" s="32"/>
      <c r="BK514" s="32"/>
      <c r="BL514" s="32"/>
      <c r="BM514" s="32"/>
    </row>
    <row r="515" spans="1:65" ht="120" customHeight="1" x14ac:dyDescent="0.25">
      <c r="A515" s="13">
        <v>106</v>
      </c>
      <c r="B515" s="14" t="s">
        <v>2143</v>
      </c>
      <c r="C515" s="14"/>
      <c r="D515" s="14"/>
      <c r="E515" s="14" t="s">
        <v>4406</v>
      </c>
      <c r="F515" s="14"/>
      <c r="G515" s="14" t="s">
        <v>4407</v>
      </c>
      <c r="H515" s="14">
        <v>2025</v>
      </c>
      <c r="I515" s="14" t="s">
        <v>4408</v>
      </c>
      <c r="J515" s="15">
        <v>57903.649999999994</v>
      </c>
      <c r="K515" s="14" t="s">
        <v>4409</v>
      </c>
      <c r="L515" s="14" t="s">
        <v>4066</v>
      </c>
      <c r="M515" s="14" t="s">
        <v>4067</v>
      </c>
      <c r="N515" s="14" t="s">
        <v>4410</v>
      </c>
      <c r="O515" s="14" t="s">
        <v>4411</v>
      </c>
      <c r="P515" s="14">
        <v>79474</v>
      </c>
      <c r="Q515" s="14">
        <v>48.487658653846154</v>
      </c>
      <c r="R515" s="16">
        <v>5.5676586538461539</v>
      </c>
      <c r="S515" s="14">
        <v>17.96</v>
      </c>
      <c r="T515" s="14">
        <v>24.96</v>
      </c>
      <c r="U515" s="16">
        <v>48.487658653846154</v>
      </c>
      <c r="V515" s="415">
        <v>100</v>
      </c>
      <c r="W515" s="61">
        <v>0</v>
      </c>
      <c r="X515" s="37" t="s">
        <v>4235</v>
      </c>
      <c r="Y515" s="14">
        <v>2</v>
      </c>
      <c r="Z515" s="14">
        <v>1</v>
      </c>
      <c r="AA515" s="14">
        <v>3</v>
      </c>
      <c r="AB515" s="14">
        <v>11</v>
      </c>
      <c r="AC515" s="14" t="s">
        <v>4409</v>
      </c>
      <c r="AD515" s="14">
        <v>48.487658653846154</v>
      </c>
      <c r="AE515" s="14">
        <v>5</v>
      </c>
      <c r="AF515" s="13">
        <v>100</v>
      </c>
      <c r="AG515" s="14" t="s">
        <v>2435</v>
      </c>
      <c r="AH515" s="14" t="s">
        <v>4269</v>
      </c>
      <c r="AI515" s="14">
        <v>60</v>
      </c>
      <c r="AJ515" s="14" t="s">
        <v>4412</v>
      </c>
      <c r="AK515" s="14" t="s">
        <v>4413</v>
      </c>
      <c r="AL515" s="14">
        <v>10</v>
      </c>
      <c r="AM515" s="14" t="s">
        <v>4414</v>
      </c>
      <c r="AN515" s="14" t="s">
        <v>4269</v>
      </c>
      <c r="AO515" s="14">
        <v>10</v>
      </c>
      <c r="AP515" s="14" t="s">
        <v>4182</v>
      </c>
      <c r="AQ515" s="14" t="s">
        <v>4415</v>
      </c>
      <c r="AR515" s="14">
        <v>20</v>
      </c>
      <c r="AS515" s="14"/>
      <c r="AT515" s="14"/>
      <c r="AU515" s="14"/>
      <c r="AV515" s="14"/>
      <c r="AW515" s="14"/>
      <c r="AX515" s="14"/>
      <c r="AY515" s="14"/>
      <c r="AZ515" s="14"/>
      <c r="BA515" s="24"/>
      <c r="BB515" s="32"/>
      <c r="BC515" s="32"/>
      <c r="BD515" s="32"/>
      <c r="BE515" s="32"/>
      <c r="BF515" s="32"/>
      <c r="BG515" s="32"/>
      <c r="BH515" s="32"/>
      <c r="BI515" s="32"/>
      <c r="BJ515" s="32"/>
      <c r="BK515" s="32"/>
      <c r="BL515" s="32"/>
      <c r="BM515" s="32"/>
    </row>
    <row r="516" spans="1:65" ht="120" customHeight="1" x14ac:dyDescent="0.25">
      <c r="A516" s="13">
        <v>106</v>
      </c>
      <c r="B516" s="14" t="s">
        <v>2143</v>
      </c>
      <c r="C516" s="14"/>
      <c r="D516" s="14"/>
      <c r="E516" s="14" t="s">
        <v>4416</v>
      </c>
      <c r="F516" s="14"/>
      <c r="G516" s="14" t="s">
        <v>4417</v>
      </c>
      <c r="H516" s="14">
        <v>2025</v>
      </c>
      <c r="I516" s="14" t="s">
        <v>4418</v>
      </c>
      <c r="J516" s="15">
        <v>157894.59</v>
      </c>
      <c r="K516" s="14" t="s">
        <v>4419</v>
      </c>
      <c r="L516" s="14" t="s">
        <v>3766</v>
      </c>
      <c r="M516" s="14" t="s">
        <v>3767</v>
      </c>
      <c r="N516" s="14" t="s">
        <v>4420</v>
      </c>
      <c r="O516" s="14" t="s">
        <v>4421</v>
      </c>
      <c r="P516" s="14" t="s">
        <v>4422</v>
      </c>
      <c r="Q516" s="14">
        <v>15.182172115384617</v>
      </c>
      <c r="R516" s="16">
        <v>15.182172115384617</v>
      </c>
      <c r="S516" s="14"/>
      <c r="T516" s="14"/>
      <c r="U516" s="16">
        <v>15.182172115384617</v>
      </c>
      <c r="V516" s="415">
        <v>100</v>
      </c>
      <c r="W516" s="61">
        <v>0</v>
      </c>
      <c r="X516" s="37" t="s">
        <v>4235</v>
      </c>
      <c r="Y516" s="14">
        <v>4</v>
      </c>
      <c r="Z516" s="14">
        <v>4</v>
      </c>
      <c r="AA516" s="14">
        <v>7</v>
      </c>
      <c r="AB516" s="14">
        <v>60</v>
      </c>
      <c r="AC516" s="14" t="s">
        <v>4419</v>
      </c>
      <c r="AD516" s="14"/>
      <c r="AE516" s="14">
        <v>5</v>
      </c>
      <c r="AF516" s="13">
        <v>100</v>
      </c>
      <c r="AG516" s="14">
        <v>0</v>
      </c>
      <c r="AH516" s="14" t="s">
        <v>4416</v>
      </c>
      <c r="AI516" s="14"/>
      <c r="AJ516" s="14"/>
      <c r="AK516" s="14"/>
      <c r="AL516" s="14"/>
      <c r="AM516" s="14"/>
      <c r="AN516" s="14"/>
      <c r="AO516" s="14"/>
      <c r="AP516" s="14"/>
      <c r="AQ516" s="14"/>
      <c r="AR516" s="14"/>
      <c r="AS516" s="14"/>
      <c r="AT516" s="14"/>
      <c r="AU516" s="14"/>
      <c r="AV516" s="14"/>
      <c r="AW516" s="14"/>
      <c r="AX516" s="14"/>
      <c r="AY516" s="14"/>
      <c r="AZ516" s="14"/>
      <c r="BA516" s="24"/>
      <c r="BB516" s="32"/>
      <c r="BC516" s="32"/>
      <c r="BD516" s="32"/>
      <c r="BE516" s="32"/>
      <c r="BF516" s="32"/>
      <c r="BG516" s="32"/>
      <c r="BH516" s="32"/>
      <c r="BI516" s="32"/>
      <c r="BJ516" s="32"/>
      <c r="BK516" s="32"/>
      <c r="BL516" s="32"/>
      <c r="BM516" s="32"/>
    </row>
    <row r="517" spans="1:65" ht="120" customHeight="1" x14ac:dyDescent="0.25">
      <c r="A517" s="13">
        <v>106</v>
      </c>
      <c r="B517" s="14" t="s">
        <v>2143</v>
      </c>
      <c r="C517" s="14"/>
      <c r="D517" s="14"/>
      <c r="E517" s="14" t="s">
        <v>4423</v>
      </c>
      <c r="F517" s="14"/>
      <c r="G517" s="14" t="s">
        <v>4424</v>
      </c>
      <c r="H517" s="14">
        <v>2025</v>
      </c>
      <c r="I517" s="14" t="s">
        <v>4425</v>
      </c>
      <c r="J517" s="15">
        <v>483043.14</v>
      </c>
      <c r="K517" s="14" t="s">
        <v>4426</v>
      </c>
      <c r="L517" s="14" t="s">
        <v>4427</v>
      </c>
      <c r="M517" s="14" t="s">
        <v>4428</v>
      </c>
      <c r="N517" s="14" t="s">
        <v>4429</v>
      </c>
      <c r="O517" s="14" t="s">
        <v>4430</v>
      </c>
      <c r="P517" s="14">
        <v>79575</v>
      </c>
      <c r="Q517" s="14">
        <v>81.026455769230779</v>
      </c>
      <c r="R517" s="16">
        <v>46.446455769230774</v>
      </c>
      <c r="S517" s="14">
        <v>17.02</v>
      </c>
      <c r="T517" s="14">
        <v>17.559999999999999</v>
      </c>
      <c r="U517" s="16">
        <v>81.026455769230779</v>
      </c>
      <c r="V517" s="415">
        <v>100</v>
      </c>
      <c r="W517" s="61">
        <v>0</v>
      </c>
      <c r="X517" s="37" t="s">
        <v>4235</v>
      </c>
      <c r="Y517" s="14">
        <v>3</v>
      </c>
      <c r="Z517" s="14">
        <v>5</v>
      </c>
      <c r="AA517" s="14">
        <v>2</v>
      </c>
      <c r="AB517" s="14">
        <v>34</v>
      </c>
      <c r="AC517" s="14" t="s">
        <v>4426</v>
      </c>
      <c r="AD517" s="14"/>
      <c r="AE517" s="14">
        <v>5</v>
      </c>
      <c r="AF517" s="13">
        <v>100</v>
      </c>
      <c r="AG517" s="14">
        <v>0</v>
      </c>
      <c r="AH517" s="14" t="s">
        <v>4423</v>
      </c>
      <c r="AI517" s="14"/>
      <c r="AJ517" s="14"/>
      <c r="AK517" s="14"/>
      <c r="AL517" s="14"/>
      <c r="AM517" s="14"/>
      <c r="AN517" s="14"/>
      <c r="AO517" s="14"/>
      <c r="AP517" s="14"/>
      <c r="AQ517" s="14"/>
      <c r="AR517" s="14"/>
      <c r="AS517" s="14"/>
      <c r="AT517" s="14"/>
      <c r="AU517" s="14"/>
      <c r="AV517" s="14"/>
      <c r="AW517" s="14"/>
      <c r="AX517" s="14"/>
      <c r="AY517" s="14"/>
      <c r="AZ517" s="14"/>
      <c r="BA517" s="24"/>
      <c r="BB517" s="32"/>
      <c r="BC517" s="32"/>
      <c r="BD517" s="32"/>
      <c r="BE517" s="32"/>
      <c r="BF517" s="32"/>
      <c r="BG517" s="32"/>
      <c r="BH517" s="32"/>
      <c r="BI517" s="32"/>
      <c r="BJ517" s="32"/>
      <c r="BK517" s="32"/>
      <c r="BL517" s="32"/>
      <c r="BM517" s="32"/>
    </row>
    <row r="518" spans="1:65" ht="120" customHeight="1" x14ac:dyDescent="0.25">
      <c r="A518" s="13">
        <v>106</v>
      </c>
      <c r="B518" s="14" t="s">
        <v>2143</v>
      </c>
      <c r="C518" s="14"/>
      <c r="D518" s="14"/>
      <c r="E518" s="14" t="s">
        <v>4431</v>
      </c>
      <c r="F518" s="14"/>
      <c r="G518" s="14" t="s">
        <v>4432</v>
      </c>
      <c r="H518" s="14">
        <v>2025</v>
      </c>
      <c r="I518" s="14" t="s">
        <v>4433</v>
      </c>
      <c r="J518" s="15">
        <v>115085.44</v>
      </c>
      <c r="K518" s="14" t="s">
        <v>4434</v>
      </c>
      <c r="L518" s="14" t="s">
        <v>4435</v>
      </c>
      <c r="M518" s="14" t="s">
        <v>4436</v>
      </c>
      <c r="N518" s="14" t="s">
        <v>4437</v>
      </c>
      <c r="O518" s="14" t="s">
        <v>4438</v>
      </c>
      <c r="P518" s="14">
        <v>79152</v>
      </c>
      <c r="Q518" s="14">
        <v>0</v>
      </c>
      <c r="R518" s="16">
        <v>11.07</v>
      </c>
      <c r="S518" s="14"/>
      <c r="T518" s="14"/>
      <c r="U518" s="16">
        <v>11.06590769</v>
      </c>
      <c r="V518" s="415">
        <v>100</v>
      </c>
      <c r="W518" s="61">
        <v>0</v>
      </c>
      <c r="X518" s="37" t="s">
        <v>4235</v>
      </c>
      <c r="Y518" s="14" t="s">
        <v>4439</v>
      </c>
      <c r="Z518" s="14" t="s">
        <v>4440</v>
      </c>
      <c r="AA518" s="14" t="s">
        <v>4441</v>
      </c>
      <c r="AB518" s="14">
        <v>65</v>
      </c>
      <c r="AC518" s="14" t="s">
        <v>4434</v>
      </c>
      <c r="AD518" s="14"/>
      <c r="AE518" s="14">
        <v>5</v>
      </c>
      <c r="AF518" s="13">
        <v>100</v>
      </c>
      <c r="AG518" s="14">
        <v>0</v>
      </c>
      <c r="AH518" s="14" t="s">
        <v>4431</v>
      </c>
      <c r="AI518" s="14"/>
      <c r="AJ518" s="14"/>
      <c r="AK518" s="14"/>
      <c r="AL518" s="14"/>
      <c r="AM518" s="14"/>
      <c r="AN518" s="14"/>
      <c r="AO518" s="14"/>
      <c r="AP518" s="14"/>
      <c r="AQ518" s="14"/>
      <c r="AR518" s="14"/>
      <c r="AS518" s="14"/>
      <c r="AT518" s="14"/>
      <c r="AU518" s="14"/>
      <c r="AV518" s="14"/>
      <c r="AW518" s="14"/>
      <c r="AX518" s="14"/>
      <c r="AY518" s="14"/>
      <c r="AZ518" s="14"/>
      <c r="BA518" s="24"/>
      <c r="BB518" s="32"/>
      <c r="BC518" s="32"/>
      <c r="BD518" s="32"/>
      <c r="BE518" s="32"/>
      <c r="BF518" s="32"/>
      <c r="BG518" s="32"/>
      <c r="BH518" s="32"/>
      <c r="BI518" s="32"/>
      <c r="BJ518" s="32"/>
      <c r="BK518" s="32"/>
      <c r="BL518" s="32"/>
      <c r="BM518" s="32"/>
    </row>
    <row r="519" spans="1:65" ht="120" customHeight="1" x14ac:dyDescent="0.25">
      <c r="A519" s="13">
        <v>106</v>
      </c>
      <c r="B519" s="14" t="s">
        <v>2143</v>
      </c>
      <c r="C519" s="14"/>
      <c r="D519" s="14"/>
      <c r="E519" s="14" t="s">
        <v>4442</v>
      </c>
      <c r="F519" s="14"/>
      <c r="G519" s="14" t="s">
        <v>4443</v>
      </c>
      <c r="H519" s="14">
        <v>2025</v>
      </c>
      <c r="I519" s="14" t="s">
        <v>4444</v>
      </c>
      <c r="J519" s="15">
        <v>280685.93</v>
      </c>
      <c r="K519" s="14" t="s">
        <v>4445</v>
      </c>
      <c r="L519" s="14" t="s">
        <v>3626</v>
      </c>
      <c r="M519" s="14" t="s">
        <v>3627</v>
      </c>
      <c r="N519" s="14" t="s">
        <v>4446</v>
      </c>
      <c r="O519" s="14" t="s">
        <v>4447</v>
      </c>
      <c r="P519" s="14" t="s">
        <v>4448</v>
      </c>
      <c r="Q519" s="14">
        <v>69.989031730769227</v>
      </c>
      <c r="R519" s="16">
        <v>26.989031730769231</v>
      </c>
      <c r="S519" s="14">
        <v>20</v>
      </c>
      <c r="T519" s="14">
        <v>23</v>
      </c>
      <c r="U519" s="16">
        <v>69.989031730769227</v>
      </c>
      <c r="V519" s="415">
        <v>100</v>
      </c>
      <c r="W519" s="61">
        <v>0</v>
      </c>
      <c r="X519" s="37" t="s">
        <v>4235</v>
      </c>
      <c r="Y519" s="14">
        <v>6</v>
      </c>
      <c r="Z519" s="14">
        <v>1</v>
      </c>
      <c r="AA519" s="14">
        <v>5</v>
      </c>
      <c r="AB519" s="14">
        <v>25</v>
      </c>
      <c r="AC519" s="14" t="s">
        <v>4445</v>
      </c>
      <c r="AD519" s="14">
        <v>23</v>
      </c>
      <c r="AE519" s="14">
        <v>5</v>
      </c>
      <c r="AF519" s="13">
        <v>100</v>
      </c>
      <c r="AG519" s="14">
        <v>0</v>
      </c>
      <c r="AH519" s="14" t="s">
        <v>4442</v>
      </c>
      <c r="AI519" s="14"/>
      <c r="AJ519" s="14"/>
      <c r="AK519" s="14"/>
      <c r="AL519" s="14"/>
      <c r="AM519" s="14"/>
      <c r="AN519" s="14"/>
      <c r="AO519" s="14"/>
      <c r="AP519" s="14"/>
      <c r="AQ519" s="14"/>
      <c r="AR519" s="14"/>
      <c r="AS519" s="14"/>
      <c r="AT519" s="14"/>
      <c r="AU519" s="14"/>
      <c r="AV519" s="14"/>
      <c r="AW519" s="14"/>
      <c r="AX519" s="14"/>
      <c r="AY519" s="14"/>
      <c r="AZ519" s="14"/>
      <c r="BA519" s="24"/>
      <c r="BB519" s="32"/>
      <c r="BC519" s="32"/>
      <c r="BD519" s="32"/>
      <c r="BE519" s="32"/>
      <c r="BF519" s="32"/>
      <c r="BG519" s="32"/>
      <c r="BH519" s="32"/>
      <c r="BI519" s="32"/>
      <c r="BJ519" s="32"/>
      <c r="BK519" s="32"/>
      <c r="BL519" s="32"/>
      <c r="BM519" s="32"/>
    </row>
    <row r="520" spans="1:65" ht="120" customHeight="1" x14ac:dyDescent="0.25">
      <c r="A520" s="13">
        <v>106</v>
      </c>
      <c r="B520" s="14" t="s">
        <v>2143</v>
      </c>
      <c r="C520" s="14"/>
      <c r="D520" s="14"/>
      <c r="E520" s="14" t="s">
        <v>4449</v>
      </c>
      <c r="F520" s="14"/>
      <c r="G520" s="14" t="s">
        <v>4450</v>
      </c>
      <c r="H520" s="14">
        <v>2025</v>
      </c>
      <c r="I520" s="14" t="s">
        <v>4451</v>
      </c>
      <c r="J520" s="15">
        <v>200110.16</v>
      </c>
      <c r="K520" s="14" t="s">
        <v>4452</v>
      </c>
      <c r="L520" s="14" t="s">
        <v>4453</v>
      </c>
      <c r="M520" s="14" t="s">
        <v>4454</v>
      </c>
      <c r="N520" s="14" t="s">
        <v>4455</v>
      </c>
      <c r="O520" s="14" t="s">
        <v>4456</v>
      </c>
      <c r="P520" s="14">
        <v>79780</v>
      </c>
      <c r="Q520" s="14">
        <v>26.471361538461544</v>
      </c>
      <c r="R520" s="16">
        <v>19.241361538461543</v>
      </c>
      <c r="S520" s="14">
        <v>2.94</v>
      </c>
      <c r="T520" s="14">
        <v>4.29</v>
      </c>
      <c r="U520" s="16">
        <v>26.471361538461544</v>
      </c>
      <c r="V520" s="415">
        <v>100</v>
      </c>
      <c r="W520" s="61">
        <v>0</v>
      </c>
      <c r="X520" s="37" t="s">
        <v>4235</v>
      </c>
      <c r="Y520" s="14">
        <v>2</v>
      </c>
      <c r="Z520" s="14">
        <v>5</v>
      </c>
      <c r="AA520" s="14">
        <v>7</v>
      </c>
      <c r="AB520" s="14">
        <v>60</v>
      </c>
      <c r="AC520" s="14" t="s">
        <v>4452</v>
      </c>
      <c r="AD520" s="14">
        <v>45.55</v>
      </c>
      <c r="AE520" s="14">
        <v>5</v>
      </c>
      <c r="AF520" s="13">
        <v>100</v>
      </c>
      <c r="AG520" s="14">
        <v>0</v>
      </c>
      <c r="AH520" s="14" t="s">
        <v>4449</v>
      </c>
      <c r="AI520" s="14"/>
      <c r="AJ520" s="14"/>
      <c r="AK520" s="14"/>
      <c r="AL520" s="14"/>
      <c r="AM520" s="14"/>
      <c r="AN520" s="14"/>
      <c r="AO520" s="14"/>
      <c r="AP520" s="14"/>
      <c r="AQ520" s="14"/>
      <c r="AR520" s="14"/>
      <c r="AS520" s="14"/>
      <c r="AT520" s="14"/>
      <c r="AU520" s="14"/>
      <c r="AV520" s="14"/>
      <c r="AW520" s="14"/>
      <c r="AX520" s="14"/>
      <c r="AY520" s="14"/>
      <c r="AZ520" s="14"/>
      <c r="BA520" s="24"/>
      <c r="BB520" s="32"/>
      <c r="BC520" s="32"/>
      <c r="BD520" s="32"/>
      <c r="BE520" s="32"/>
      <c r="BF520" s="32"/>
      <c r="BG520" s="32"/>
      <c r="BH520" s="32"/>
      <c r="BI520" s="32"/>
      <c r="BJ520" s="32"/>
      <c r="BK520" s="32"/>
      <c r="BL520" s="32"/>
      <c r="BM520" s="32"/>
    </row>
    <row r="521" spans="1:65" ht="120" customHeight="1" x14ac:dyDescent="0.25">
      <c r="A521" s="13">
        <v>106</v>
      </c>
      <c r="B521" s="14" t="s">
        <v>2143</v>
      </c>
      <c r="C521" s="14"/>
      <c r="D521" s="14"/>
      <c r="E521" s="14" t="s">
        <v>4449</v>
      </c>
      <c r="F521" s="14"/>
      <c r="G521" s="14" t="s">
        <v>4457</v>
      </c>
      <c r="H521" s="14">
        <v>2025</v>
      </c>
      <c r="I521" s="14" t="s">
        <v>4458</v>
      </c>
      <c r="J521" s="15">
        <v>171853.21999999997</v>
      </c>
      <c r="K521" s="14" t="s">
        <v>4459</v>
      </c>
      <c r="L521" s="14" t="s">
        <v>4453</v>
      </c>
      <c r="M521" s="14" t="s">
        <v>4454</v>
      </c>
      <c r="N521" s="14" t="s">
        <v>4460</v>
      </c>
      <c r="O521" s="14" t="s">
        <v>4461</v>
      </c>
      <c r="P521" s="14">
        <v>79667</v>
      </c>
      <c r="Q521" s="14">
        <v>35.524348076923076</v>
      </c>
      <c r="R521" s="16">
        <v>16.524348076923072</v>
      </c>
      <c r="S521" s="14">
        <v>14.71</v>
      </c>
      <c r="T521" s="14">
        <v>4.29</v>
      </c>
      <c r="U521" s="16">
        <v>35.524348076923076</v>
      </c>
      <c r="V521" s="415">
        <v>100</v>
      </c>
      <c r="W521" s="61">
        <v>0</v>
      </c>
      <c r="X521" s="37" t="s">
        <v>4235</v>
      </c>
      <c r="Y521" s="14">
        <v>3</v>
      </c>
      <c r="Z521" s="14">
        <v>2</v>
      </c>
      <c r="AA521" s="14">
        <v>3</v>
      </c>
      <c r="AB521" s="14">
        <v>60</v>
      </c>
      <c r="AC521" s="14" t="s">
        <v>4459</v>
      </c>
      <c r="AD521" s="14">
        <v>45.55</v>
      </c>
      <c r="AE521" s="14">
        <v>5</v>
      </c>
      <c r="AF521" s="13">
        <v>100</v>
      </c>
      <c r="AG521" s="14">
        <v>0</v>
      </c>
      <c r="AH521" s="14" t="s">
        <v>4449</v>
      </c>
      <c r="AI521" s="14"/>
      <c r="AJ521" s="14"/>
      <c r="AK521" s="14"/>
      <c r="AL521" s="14"/>
      <c r="AM521" s="14"/>
      <c r="AN521" s="14"/>
      <c r="AO521" s="14"/>
      <c r="AP521" s="14"/>
      <c r="AQ521" s="14"/>
      <c r="AR521" s="14"/>
      <c r="AS521" s="14"/>
      <c r="AT521" s="14"/>
      <c r="AU521" s="14"/>
      <c r="AV521" s="14"/>
      <c r="AW521" s="14"/>
      <c r="AX521" s="14"/>
      <c r="AY521" s="14"/>
      <c r="AZ521" s="14"/>
      <c r="BA521" s="24"/>
      <c r="BB521" s="32"/>
      <c r="BC521" s="32"/>
      <c r="BD521" s="32"/>
      <c r="BE521" s="32"/>
      <c r="BF521" s="32"/>
      <c r="BG521" s="32"/>
      <c r="BH521" s="32"/>
      <c r="BI521" s="32"/>
      <c r="BJ521" s="32"/>
      <c r="BK521" s="32"/>
      <c r="BL521" s="32"/>
      <c r="BM521" s="32"/>
    </row>
    <row r="522" spans="1:65" ht="120" customHeight="1" x14ac:dyDescent="0.25">
      <c r="A522" s="13">
        <v>106</v>
      </c>
      <c r="B522" s="14" t="s">
        <v>2143</v>
      </c>
      <c r="C522" s="14"/>
      <c r="D522" s="14"/>
      <c r="E522" s="14" t="s">
        <v>4462</v>
      </c>
      <c r="F522" s="14"/>
      <c r="G522" s="14" t="s">
        <v>4463</v>
      </c>
      <c r="H522" s="14">
        <v>2025</v>
      </c>
      <c r="I522" s="14" t="s">
        <v>4464</v>
      </c>
      <c r="J522" s="15">
        <v>436798.39</v>
      </c>
      <c r="K522" s="14" t="s">
        <v>4465</v>
      </c>
      <c r="L522" s="14" t="s">
        <v>3295</v>
      </c>
      <c r="M522" s="14" t="s">
        <v>3296</v>
      </c>
      <c r="N522" s="14" t="s">
        <v>4466</v>
      </c>
      <c r="O522" s="14" t="s">
        <v>4467</v>
      </c>
      <c r="P522" s="14" t="s">
        <v>4468</v>
      </c>
      <c r="Q522" s="14">
        <v>41.999845192307703</v>
      </c>
      <c r="R522" s="16">
        <v>41.999845192307703</v>
      </c>
      <c r="S522" s="14" t="s">
        <v>4103</v>
      </c>
      <c r="T522" s="14" t="s">
        <v>4103</v>
      </c>
      <c r="U522" s="16">
        <v>41.999845192307703</v>
      </c>
      <c r="V522" s="415">
        <v>100</v>
      </c>
      <c r="W522" s="61">
        <v>0</v>
      </c>
      <c r="X522" s="37" t="s">
        <v>4235</v>
      </c>
      <c r="Y522" s="14">
        <v>6</v>
      </c>
      <c r="Z522" s="14">
        <v>1</v>
      </c>
      <c r="AA522" s="14">
        <v>4</v>
      </c>
      <c r="AB522" s="14">
        <v>26</v>
      </c>
      <c r="AC522" s="14" t="s">
        <v>4465</v>
      </c>
      <c r="AD522" s="14"/>
      <c r="AE522" s="14">
        <v>5</v>
      </c>
      <c r="AF522" s="13">
        <v>100</v>
      </c>
      <c r="AG522" s="14">
        <v>0</v>
      </c>
      <c r="AH522" s="14" t="s">
        <v>4462</v>
      </c>
      <c r="AI522" s="14"/>
      <c r="AJ522" s="14"/>
      <c r="AK522" s="14"/>
      <c r="AL522" s="14"/>
      <c r="AM522" s="14"/>
      <c r="AN522" s="14"/>
      <c r="AO522" s="14"/>
      <c r="AP522" s="14"/>
      <c r="AQ522" s="14"/>
      <c r="AR522" s="14"/>
      <c r="AS522" s="14"/>
      <c r="AT522" s="14"/>
      <c r="AU522" s="14"/>
      <c r="AV522" s="14"/>
      <c r="AW522" s="14"/>
      <c r="AX522" s="14"/>
      <c r="AY522" s="14"/>
      <c r="AZ522" s="14"/>
      <c r="BA522" s="24"/>
      <c r="BB522" s="32"/>
      <c r="BC522" s="32"/>
      <c r="BD522" s="32"/>
      <c r="BE522" s="32"/>
      <c r="BF522" s="32"/>
      <c r="BG522" s="32"/>
      <c r="BH522" s="32"/>
      <c r="BI522" s="32"/>
      <c r="BJ522" s="32"/>
      <c r="BK522" s="32"/>
      <c r="BL522" s="32"/>
      <c r="BM522" s="32"/>
    </row>
    <row r="523" spans="1:65" ht="120" customHeight="1" x14ac:dyDescent="0.25">
      <c r="A523" s="13">
        <v>106</v>
      </c>
      <c r="B523" s="14" t="s">
        <v>2143</v>
      </c>
      <c r="C523" s="14"/>
      <c r="D523" s="14"/>
      <c r="E523" s="14" t="s">
        <v>4469</v>
      </c>
      <c r="F523" s="14"/>
      <c r="G523" s="14" t="s">
        <v>4470</v>
      </c>
      <c r="H523" s="14">
        <v>2025</v>
      </c>
      <c r="I523" s="14"/>
      <c r="J523" s="15">
        <v>57912.26</v>
      </c>
      <c r="K523" s="14" t="s">
        <v>4471</v>
      </c>
      <c r="L523" s="14"/>
      <c r="M523" s="14"/>
      <c r="N523" s="14"/>
      <c r="O523" s="14"/>
      <c r="P523" s="14">
        <v>79655</v>
      </c>
      <c r="Q523" s="14">
        <v>5.5684865384615394</v>
      </c>
      <c r="R523" s="16">
        <v>5.5684865384615394</v>
      </c>
      <c r="S523" s="14"/>
      <c r="T523" s="14"/>
      <c r="U523" s="16">
        <v>5.5684865384615394</v>
      </c>
      <c r="V523" s="415">
        <v>100</v>
      </c>
      <c r="W523" s="61">
        <v>0</v>
      </c>
      <c r="X523" s="37" t="s">
        <v>4235</v>
      </c>
      <c r="Y523" s="14"/>
      <c r="Z523" s="14"/>
      <c r="AA523" s="14"/>
      <c r="AB523" s="14"/>
      <c r="AC523" s="14" t="s">
        <v>4471</v>
      </c>
      <c r="AD523" s="14"/>
      <c r="AE523" s="14">
        <v>5</v>
      </c>
      <c r="AF523" s="13">
        <v>100</v>
      </c>
      <c r="AG523" s="14">
        <v>0</v>
      </c>
      <c r="AH523" s="14" t="s">
        <v>4469</v>
      </c>
      <c r="AI523" s="14"/>
      <c r="AJ523" s="14"/>
      <c r="AK523" s="14"/>
      <c r="AL523" s="14"/>
      <c r="AM523" s="14"/>
      <c r="AN523" s="14"/>
      <c r="AO523" s="14"/>
      <c r="AP523" s="14"/>
      <c r="AQ523" s="14"/>
      <c r="AR523" s="14"/>
      <c r="AS523" s="14"/>
      <c r="AT523" s="14"/>
      <c r="AU523" s="14"/>
      <c r="AV523" s="14"/>
      <c r="AW523" s="14"/>
      <c r="AX523" s="14"/>
      <c r="AY523" s="14"/>
      <c r="AZ523" s="14"/>
      <c r="BA523" s="24"/>
      <c r="BB523" s="32"/>
      <c r="BC523" s="32"/>
      <c r="BD523" s="32"/>
      <c r="BE523" s="32"/>
      <c r="BF523" s="32"/>
      <c r="BG523" s="32"/>
      <c r="BH523" s="32"/>
      <c r="BI523" s="32"/>
      <c r="BJ523" s="32"/>
      <c r="BK523" s="32"/>
      <c r="BL523" s="32"/>
      <c r="BM523" s="32"/>
    </row>
    <row r="524" spans="1:65" ht="120" customHeight="1" x14ac:dyDescent="0.25">
      <c r="A524" s="13">
        <v>106</v>
      </c>
      <c r="B524" s="14" t="s">
        <v>2143</v>
      </c>
      <c r="C524" s="14"/>
      <c r="D524" s="14"/>
      <c r="E524" s="14" t="s">
        <v>4286</v>
      </c>
      <c r="F524" s="14"/>
      <c r="G524" s="14" t="s">
        <v>4472</v>
      </c>
      <c r="H524" s="14">
        <v>2025</v>
      </c>
      <c r="I524" s="14" t="s">
        <v>4473</v>
      </c>
      <c r="J524" s="15">
        <v>84022.289999999979</v>
      </c>
      <c r="K524" s="14" t="s">
        <v>4474</v>
      </c>
      <c r="L524" s="14" t="s">
        <v>4475</v>
      </c>
      <c r="M524" s="14" t="s">
        <v>4476</v>
      </c>
      <c r="N524" s="14" t="s">
        <v>4477</v>
      </c>
      <c r="O524" s="14" t="s">
        <v>4478</v>
      </c>
      <c r="P524" s="14">
        <v>79529</v>
      </c>
      <c r="Q524" s="14">
        <v>65.339066346153857</v>
      </c>
      <c r="R524" s="16">
        <v>8.0790663461538443</v>
      </c>
      <c r="S524" s="14">
        <v>9.99</v>
      </c>
      <c r="T524" s="14">
        <v>47.27</v>
      </c>
      <c r="U524" s="16">
        <v>65.339066346153857</v>
      </c>
      <c r="V524" s="415">
        <v>100</v>
      </c>
      <c r="W524" s="61">
        <v>0</v>
      </c>
      <c r="X524" s="37" t="s">
        <v>4235</v>
      </c>
      <c r="Y524" s="14">
        <v>2</v>
      </c>
      <c r="Z524" s="14">
        <v>2</v>
      </c>
      <c r="AA524" s="14">
        <v>1</v>
      </c>
      <c r="AB524" s="14">
        <v>10</v>
      </c>
      <c r="AC524" s="14" t="s">
        <v>4474</v>
      </c>
      <c r="AD524" s="14">
        <v>56.46</v>
      </c>
      <c r="AE524" s="14">
        <v>5</v>
      </c>
      <c r="AF524" s="13">
        <v>100</v>
      </c>
      <c r="AG524" s="14">
        <v>0</v>
      </c>
      <c r="AH524" s="14" t="s">
        <v>4286</v>
      </c>
      <c r="AI524" s="14"/>
      <c r="AJ524" s="14"/>
      <c r="AK524" s="14"/>
      <c r="AL524" s="14"/>
      <c r="AM524" s="14"/>
      <c r="AN524" s="14"/>
      <c r="AO524" s="14"/>
      <c r="AP524" s="14"/>
      <c r="AQ524" s="14"/>
      <c r="AR524" s="14"/>
      <c r="AS524" s="14"/>
      <c r="AT524" s="14"/>
      <c r="AU524" s="14"/>
      <c r="AV524" s="14"/>
      <c r="AW524" s="14"/>
      <c r="AX524" s="14"/>
      <c r="AY524" s="14"/>
      <c r="AZ524" s="14"/>
      <c r="BA524" s="24"/>
      <c r="BB524" s="32"/>
      <c r="BC524" s="32"/>
      <c r="BD524" s="32"/>
      <c r="BE524" s="32"/>
      <c r="BF524" s="32"/>
      <c r="BG524" s="32"/>
      <c r="BH524" s="32"/>
      <c r="BI524" s="32"/>
      <c r="BJ524" s="32"/>
      <c r="BK524" s="32"/>
      <c r="BL524" s="32"/>
      <c r="BM524" s="32"/>
    </row>
    <row r="525" spans="1:65" ht="120" customHeight="1" x14ac:dyDescent="0.25">
      <c r="A525" s="13">
        <v>106</v>
      </c>
      <c r="B525" s="14" t="s">
        <v>2143</v>
      </c>
      <c r="C525" s="14"/>
      <c r="D525" s="14"/>
      <c r="E525" s="14" t="s">
        <v>4479</v>
      </c>
      <c r="F525" s="14"/>
      <c r="G525" s="14" t="s">
        <v>4480</v>
      </c>
      <c r="H525" s="14">
        <v>2025</v>
      </c>
      <c r="I525" s="14" t="s">
        <v>4481</v>
      </c>
      <c r="J525" s="15">
        <v>20529.419999999998</v>
      </c>
      <c r="K525" s="14" t="s">
        <v>4482</v>
      </c>
      <c r="L525" s="14" t="s">
        <v>4483</v>
      </c>
      <c r="M525" s="14" t="s">
        <v>4484</v>
      </c>
      <c r="N525" s="14" t="s">
        <v>3635</v>
      </c>
      <c r="O525" s="14" t="s">
        <v>3636</v>
      </c>
      <c r="P525" s="14">
        <v>79847</v>
      </c>
      <c r="Q525" s="14">
        <v>32.233982692307691</v>
      </c>
      <c r="R525" s="16">
        <v>1.9739826923076924</v>
      </c>
      <c r="S525" s="14">
        <v>17.88</v>
      </c>
      <c r="T525" s="14">
        <v>12.38</v>
      </c>
      <c r="U525" s="16">
        <v>32.233982692307691</v>
      </c>
      <c r="V525" s="415">
        <v>100</v>
      </c>
      <c r="W525" s="61">
        <v>0</v>
      </c>
      <c r="X525" s="37" t="s">
        <v>4235</v>
      </c>
      <c r="Y525" s="14">
        <v>3</v>
      </c>
      <c r="Z525" s="14">
        <v>1</v>
      </c>
      <c r="AA525" s="14">
        <v>1</v>
      </c>
      <c r="AB525" s="14">
        <v>4</v>
      </c>
      <c r="AC525" s="14" t="s">
        <v>4482</v>
      </c>
      <c r="AD525" s="14">
        <v>0</v>
      </c>
      <c r="AE525" s="14">
        <v>5</v>
      </c>
      <c r="AF525" s="13">
        <v>100</v>
      </c>
      <c r="AG525" s="14">
        <v>0</v>
      </c>
      <c r="AH525" s="14" t="s">
        <v>4479</v>
      </c>
      <c r="AI525" s="14"/>
      <c r="AJ525" s="14"/>
      <c r="AK525" s="14"/>
      <c r="AL525" s="14"/>
      <c r="AM525" s="14"/>
      <c r="AN525" s="14"/>
      <c r="AO525" s="14"/>
      <c r="AP525" s="14"/>
      <c r="AQ525" s="14"/>
      <c r="AR525" s="14"/>
      <c r="AS525" s="14"/>
      <c r="AT525" s="14"/>
      <c r="AU525" s="14"/>
      <c r="AV525" s="14"/>
      <c r="AW525" s="14"/>
      <c r="AX525" s="14"/>
      <c r="AY525" s="14"/>
      <c r="AZ525" s="14"/>
      <c r="BA525" s="24"/>
      <c r="BB525" s="32"/>
      <c r="BC525" s="32"/>
      <c r="BD525" s="32"/>
      <c r="BE525" s="32"/>
      <c r="BF525" s="32"/>
      <c r="BG525" s="32"/>
      <c r="BH525" s="32"/>
      <c r="BI525" s="32"/>
      <c r="BJ525" s="32"/>
      <c r="BK525" s="32"/>
      <c r="BL525" s="32"/>
      <c r="BM525" s="32"/>
    </row>
    <row r="526" spans="1:65" ht="120" customHeight="1" x14ac:dyDescent="0.25">
      <c r="A526" s="13">
        <v>106</v>
      </c>
      <c r="B526" s="14" t="s">
        <v>2143</v>
      </c>
      <c r="C526" s="14"/>
      <c r="D526" s="14"/>
      <c r="E526" s="14" t="s">
        <v>4485</v>
      </c>
      <c r="F526" s="14"/>
      <c r="G526" s="14" t="s">
        <v>4486</v>
      </c>
      <c r="H526" s="14">
        <v>2025</v>
      </c>
      <c r="I526" s="14" t="s">
        <v>4487</v>
      </c>
      <c r="J526" s="15">
        <v>262843.8</v>
      </c>
      <c r="K526" s="14" t="s">
        <v>4488</v>
      </c>
      <c r="L526" s="14" t="s">
        <v>4489</v>
      </c>
      <c r="M526" s="14" t="s">
        <v>4490</v>
      </c>
      <c r="N526" s="14" t="s">
        <v>4491</v>
      </c>
      <c r="O526" s="14" t="s">
        <v>4492</v>
      </c>
      <c r="P526" s="14">
        <v>80219</v>
      </c>
      <c r="Q526" s="14">
        <v>309.49344230769236</v>
      </c>
      <c r="R526" s="16">
        <v>25.27344230769231</v>
      </c>
      <c r="S526" s="14">
        <v>260.5</v>
      </c>
      <c r="T526" s="14">
        <v>23.72</v>
      </c>
      <c r="U526" s="16">
        <v>309.49344230769236</v>
      </c>
      <c r="V526" s="415">
        <v>100</v>
      </c>
      <c r="W526" s="61">
        <v>0</v>
      </c>
      <c r="X526" s="37" t="s">
        <v>4235</v>
      </c>
      <c r="Y526" s="14">
        <v>1</v>
      </c>
      <c r="Z526" s="14">
        <v>4</v>
      </c>
      <c r="AA526" s="14">
        <v>2</v>
      </c>
      <c r="AB526" s="14">
        <v>44</v>
      </c>
      <c r="AC526" s="14" t="s">
        <v>4488</v>
      </c>
      <c r="AD526" s="14">
        <v>68.72</v>
      </c>
      <c r="AE526" s="14">
        <v>5</v>
      </c>
      <c r="AF526" s="13">
        <v>100</v>
      </c>
      <c r="AG526" s="14">
        <v>0</v>
      </c>
      <c r="AH526" s="14" t="s">
        <v>4485</v>
      </c>
      <c r="AI526" s="14"/>
      <c r="AJ526" s="14"/>
      <c r="AK526" s="14"/>
      <c r="AL526" s="14"/>
      <c r="AM526" s="14"/>
      <c r="AN526" s="14"/>
      <c r="AO526" s="14"/>
      <c r="AP526" s="14"/>
      <c r="AQ526" s="14"/>
      <c r="AR526" s="14"/>
      <c r="AS526" s="14"/>
      <c r="AT526" s="14"/>
      <c r="AU526" s="14"/>
      <c r="AV526" s="14"/>
      <c r="AW526" s="14"/>
      <c r="AX526" s="14"/>
      <c r="AY526" s="14"/>
      <c r="AZ526" s="14"/>
      <c r="BA526" s="24"/>
      <c r="BB526" s="32"/>
      <c r="BC526" s="32"/>
      <c r="BD526" s="32"/>
      <c r="BE526" s="32"/>
      <c r="BF526" s="32"/>
      <c r="BG526" s="32"/>
      <c r="BH526" s="32"/>
      <c r="BI526" s="32"/>
      <c r="BJ526" s="32"/>
      <c r="BK526" s="32"/>
      <c r="BL526" s="32"/>
      <c r="BM526" s="32"/>
    </row>
    <row r="527" spans="1:65" ht="120" customHeight="1" x14ac:dyDescent="0.25">
      <c r="A527" s="13">
        <v>206</v>
      </c>
      <c r="B527" s="67" t="s">
        <v>4493</v>
      </c>
      <c r="C527" s="14">
        <v>12</v>
      </c>
      <c r="D527" s="14" t="s">
        <v>4494</v>
      </c>
      <c r="E527" s="14" t="s">
        <v>4495</v>
      </c>
      <c r="F527" s="14">
        <v>10842</v>
      </c>
      <c r="G527" s="14" t="s">
        <v>4496</v>
      </c>
      <c r="H527" s="14">
        <v>1985</v>
      </c>
      <c r="I527" s="14" t="s">
        <v>4497</v>
      </c>
      <c r="J527" s="80">
        <v>376581</v>
      </c>
      <c r="K527" s="14" t="s">
        <v>4498</v>
      </c>
      <c r="L527" s="14" t="s">
        <v>4499</v>
      </c>
      <c r="M527" s="14" t="s">
        <v>4500</v>
      </c>
      <c r="N527" s="14" t="s">
        <v>4501</v>
      </c>
      <c r="O527" s="14" t="s">
        <v>4502</v>
      </c>
      <c r="P527" s="81">
        <v>1148</v>
      </c>
      <c r="Q527" s="16">
        <f t="shared" ref="Q527:Q585" si="44">U527-T527</f>
        <v>20</v>
      </c>
      <c r="R527" s="16">
        <v>0</v>
      </c>
      <c r="S527" s="16">
        <v>20</v>
      </c>
      <c r="T527" s="16">
        <v>33</v>
      </c>
      <c r="U527" s="16">
        <f t="shared" ref="U527:U557" si="45">SUM(R527:T527)</f>
        <v>53</v>
      </c>
      <c r="V527" s="415">
        <v>100</v>
      </c>
      <c r="W527" s="61">
        <v>100</v>
      </c>
      <c r="X527" s="440" t="s">
        <v>4503</v>
      </c>
      <c r="Y527" s="14">
        <v>1</v>
      </c>
      <c r="Z527" s="14">
        <v>4</v>
      </c>
      <c r="AA527" s="14">
        <v>1</v>
      </c>
      <c r="AB527" s="14">
        <v>60</v>
      </c>
      <c r="AC527" s="14"/>
      <c r="AD527" s="16">
        <f t="shared" ref="AD527:AD585" si="46">T527</f>
        <v>33</v>
      </c>
      <c r="AE527" s="14">
        <v>5</v>
      </c>
      <c r="AF527" s="13">
        <v>100</v>
      </c>
      <c r="AG527" s="14" t="s">
        <v>4494</v>
      </c>
      <c r="AH527" s="14" t="s">
        <v>4495</v>
      </c>
      <c r="AI527" s="14">
        <v>40</v>
      </c>
      <c r="AJ527" s="14" t="s">
        <v>4504</v>
      </c>
      <c r="AK527" s="14" t="s">
        <v>4505</v>
      </c>
      <c r="AL527" s="14">
        <v>45</v>
      </c>
      <c r="AM527" s="14"/>
      <c r="AN527" s="39"/>
      <c r="AO527" s="14"/>
      <c r="AP527" s="14"/>
      <c r="AQ527" s="14"/>
      <c r="AR527" s="14"/>
      <c r="AS527" s="14"/>
      <c r="AT527" s="14"/>
      <c r="AU527" s="14"/>
      <c r="AV527" s="14" t="s">
        <v>4506</v>
      </c>
      <c r="AW527" s="14" t="s">
        <v>4507</v>
      </c>
      <c r="AX527" s="14">
        <v>15</v>
      </c>
      <c r="AY527" s="14" t="s">
        <v>4506</v>
      </c>
      <c r="AZ527" s="14" t="s">
        <v>4508</v>
      </c>
      <c r="BA527" s="24">
        <v>0</v>
      </c>
      <c r="BB527" s="32"/>
      <c r="BC527" s="32"/>
      <c r="BD527" s="32"/>
      <c r="BE527" s="32"/>
      <c r="BF527" s="32"/>
      <c r="BG527" s="32"/>
      <c r="BH527" s="32"/>
      <c r="BI527" s="32"/>
      <c r="BJ527" s="32"/>
      <c r="BK527" s="32"/>
      <c r="BL527" s="32"/>
      <c r="BM527" s="32"/>
    </row>
    <row r="528" spans="1:65" ht="120" customHeight="1" x14ac:dyDescent="0.25">
      <c r="A528" s="13">
        <v>206</v>
      </c>
      <c r="B528" s="67" t="s">
        <v>4493</v>
      </c>
      <c r="C528" s="14">
        <v>12</v>
      </c>
      <c r="D528" s="22" t="s">
        <v>4504</v>
      </c>
      <c r="E528" s="14" t="s">
        <v>4505</v>
      </c>
      <c r="F528" s="22">
        <v>15269</v>
      </c>
      <c r="G528" s="14" t="s">
        <v>4509</v>
      </c>
      <c r="H528" s="14">
        <v>1970</v>
      </c>
      <c r="I528" s="14" t="s">
        <v>4510</v>
      </c>
      <c r="J528" s="80">
        <v>424384</v>
      </c>
      <c r="K528" s="14" t="s">
        <v>4498</v>
      </c>
      <c r="L528" s="14" t="s">
        <v>4499</v>
      </c>
      <c r="M528" s="14" t="s">
        <v>4500</v>
      </c>
      <c r="N528" s="14" t="s">
        <v>4511</v>
      </c>
      <c r="O528" s="14" t="s">
        <v>4512</v>
      </c>
      <c r="P528" s="81">
        <v>1833</v>
      </c>
      <c r="Q528" s="16">
        <f t="shared" si="44"/>
        <v>70</v>
      </c>
      <c r="R528" s="16">
        <v>0</v>
      </c>
      <c r="S528" s="16">
        <v>70</v>
      </c>
      <c r="T528" s="16">
        <v>130</v>
      </c>
      <c r="U528" s="16">
        <f t="shared" si="45"/>
        <v>200</v>
      </c>
      <c r="V528" s="415">
        <v>100</v>
      </c>
      <c r="W528" s="61">
        <v>100</v>
      </c>
      <c r="X528" s="440" t="s">
        <v>4503</v>
      </c>
      <c r="Y528" s="14">
        <v>1</v>
      </c>
      <c r="Z528" s="14">
        <v>4</v>
      </c>
      <c r="AA528" s="14">
        <v>1</v>
      </c>
      <c r="AB528" s="14">
        <v>60</v>
      </c>
      <c r="AC528" s="14"/>
      <c r="AD528" s="16">
        <f t="shared" si="46"/>
        <v>130</v>
      </c>
      <c r="AE528" s="14">
        <v>5</v>
      </c>
      <c r="AF528" s="13">
        <v>100</v>
      </c>
      <c r="AG528" s="14" t="s">
        <v>4494</v>
      </c>
      <c r="AH528" s="14" t="s">
        <v>4495</v>
      </c>
      <c r="AI528" s="14">
        <v>30</v>
      </c>
      <c r="AJ528" s="14" t="s">
        <v>4504</v>
      </c>
      <c r="AK528" s="14" t="s">
        <v>4505</v>
      </c>
      <c r="AL528" s="14">
        <v>50</v>
      </c>
      <c r="AM528" s="14"/>
      <c r="AN528" s="14"/>
      <c r="AO528" s="14"/>
      <c r="AP528" s="14"/>
      <c r="AQ528" s="14"/>
      <c r="AR528" s="14"/>
      <c r="AS528" s="14"/>
      <c r="AT528" s="14"/>
      <c r="AU528" s="14"/>
      <c r="AV528" s="14" t="s">
        <v>4506</v>
      </c>
      <c r="AW528" s="14" t="s">
        <v>4507</v>
      </c>
      <c r="AX528" s="14">
        <v>15</v>
      </c>
      <c r="AY528" s="14" t="s">
        <v>4506</v>
      </c>
      <c r="AZ528" s="14" t="s">
        <v>4508</v>
      </c>
      <c r="BA528" s="24">
        <v>5</v>
      </c>
      <c r="BB528" s="32"/>
      <c r="BC528" s="32"/>
      <c r="BD528" s="32"/>
      <c r="BE528" s="32"/>
      <c r="BF528" s="32"/>
      <c r="BG528" s="32"/>
      <c r="BH528" s="32"/>
      <c r="BI528" s="32"/>
      <c r="BJ528" s="32"/>
      <c r="BK528" s="32"/>
      <c r="BL528" s="32"/>
      <c r="BM528" s="32"/>
    </row>
    <row r="529" spans="1:65" ht="120" customHeight="1" x14ac:dyDescent="0.25">
      <c r="A529" s="13">
        <v>206</v>
      </c>
      <c r="B529" s="67" t="s">
        <v>4493</v>
      </c>
      <c r="C529" s="14">
        <v>12</v>
      </c>
      <c r="D529" s="14" t="s">
        <v>4494</v>
      </c>
      <c r="E529" s="14" t="s">
        <v>4495</v>
      </c>
      <c r="F529" s="14">
        <v>10842</v>
      </c>
      <c r="G529" s="14" t="s">
        <v>4513</v>
      </c>
      <c r="H529" s="14">
        <v>1993</v>
      </c>
      <c r="I529" s="14" t="s">
        <v>4514</v>
      </c>
      <c r="J529" s="80">
        <v>232075</v>
      </c>
      <c r="K529" s="14" t="s">
        <v>4498</v>
      </c>
      <c r="L529" s="14" t="s">
        <v>4499</v>
      </c>
      <c r="M529" s="14" t="s">
        <v>4500</v>
      </c>
      <c r="N529" s="14" t="s">
        <v>4515</v>
      </c>
      <c r="O529" s="14" t="s">
        <v>4516</v>
      </c>
      <c r="P529" s="81">
        <v>1884</v>
      </c>
      <c r="Q529" s="16">
        <f t="shared" si="44"/>
        <v>40</v>
      </c>
      <c r="R529" s="16">
        <v>0</v>
      </c>
      <c r="S529" s="16">
        <v>40</v>
      </c>
      <c r="T529" s="16">
        <v>65</v>
      </c>
      <c r="U529" s="16">
        <f t="shared" si="45"/>
        <v>105</v>
      </c>
      <c r="V529" s="415">
        <v>100</v>
      </c>
      <c r="W529" s="61">
        <v>100</v>
      </c>
      <c r="X529" s="440" t="s">
        <v>4503</v>
      </c>
      <c r="Y529" s="14">
        <v>1</v>
      </c>
      <c r="Z529" s="14">
        <v>4</v>
      </c>
      <c r="AA529" s="14">
        <v>1</v>
      </c>
      <c r="AB529" s="14">
        <v>60</v>
      </c>
      <c r="AC529" s="14"/>
      <c r="AD529" s="16">
        <f t="shared" si="46"/>
        <v>65</v>
      </c>
      <c r="AE529" s="14">
        <v>5</v>
      </c>
      <c r="AF529" s="13">
        <v>100</v>
      </c>
      <c r="AG529" s="14" t="s">
        <v>4494</v>
      </c>
      <c r="AH529" s="14" t="s">
        <v>4495</v>
      </c>
      <c r="AI529" s="14">
        <v>40</v>
      </c>
      <c r="AJ529" s="14" t="s">
        <v>4504</v>
      </c>
      <c r="AK529" s="14" t="s">
        <v>4505</v>
      </c>
      <c r="AL529" s="14">
        <v>45</v>
      </c>
      <c r="AM529" s="14"/>
      <c r="AN529" s="14"/>
      <c r="AO529" s="14"/>
      <c r="AP529" s="14"/>
      <c r="AQ529" s="14"/>
      <c r="AR529" s="14"/>
      <c r="AS529" s="14"/>
      <c r="AT529" s="14"/>
      <c r="AU529" s="14"/>
      <c r="AV529" s="14" t="s">
        <v>4506</v>
      </c>
      <c r="AW529" s="14" t="s">
        <v>4507</v>
      </c>
      <c r="AX529" s="14">
        <v>15</v>
      </c>
      <c r="AY529" s="14" t="s">
        <v>4506</v>
      </c>
      <c r="AZ529" s="14" t="s">
        <v>4508</v>
      </c>
      <c r="BA529" s="24">
        <v>0</v>
      </c>
      <c r="BB529" s="32"/>
      <c r="BC529" s="32"/>
      <c r="BD529" s="32"/>
      <c r="BE529" s="32"/>
      <c r="BF529" s="32"/>
      <c r="BG529" s="32"/>
      <c r="BH529" s="32"/>
      <c r="BI529" s="32"/>
      <c r="BJ529" s="32"/>
      <c r="BK529" s="32"/>
      <c r="BL529" s="32"/>
      <c r="BM529" s="32"/>
    </row>
    <row r="530" spans="1:65" ht="120" customHeight="1" x14ac:dyDescent="0.25">
      <c r="A530" s="13">
        <v>206</v>
      </c>
      <c r="B530" s="67" t="s">
        <v>4493</v>
      </c>
      <c r="C530" s="14">
        <v>12</v>
      </c>
      <c r="D530" s="14" t="s">
        <v>4494</v>
      </c>
      <c r="E530" s="14" t="s">
        <v>4495</v>
      </c>
      <c r="F530" s="14">
        <v>10842</v>
      </c>
      <c r="G530" s="14" t="s">
        <v>4517</v>
      </c>
      <c r="H530" s="14">
        <v>2004</v>
      </c>
      <c r="I530" s="14" t="s">
        <v>4518</v>
      </c>
      <c r="J530" s="80">
        <v>759083.57000000007</v>
      </c>
      <c r="K530" s="14" t="s">
        <v>155</v>
      </c>
      <c r="L530" s="14" t="s">
        <v>4519</v>
      </c>
      <c r="M530" s="14" t="s">
        <v>4520</v>
      </c>
      <c r="N530" s="14" t="s">
        <v>4521</v>
      </c>
      <c r="O530" s="14" t="s">
        <v>4522</v>
      </c>
      <c r="P530" s="81">
        <v>4014</v>
      </c>
      <c r="Q530" s="16">
        <f t="shared" si="44"/>
        <v>50</v>
      </c>
      <c r="R530" s="16">
        <v>0</v>
      </c>
      <c r="S530" s="16">
        <v>50</v>
      </c>
      <c r="T530" s="16">
        <v>130</v>
      </c>
      <c r="U530" s="16">
        <f t="shared" si="45"/>
        <v>180</v>
      </c>
      <c r="V530" s="415">
        <v>100</v>
      </c>
      <c r="W530" s="61">
        <v>100</v>
      </c>
      <c r="X530" s="440" t="s">
        <v>4503</v>
      </c>
      <c r="Y530" s="14">
        <v>3</v>
      </c>
      <c r="Z530" s="14">
        <v>5</v>
      </c>
      <c r="AA530" s="14">
        <v>1</v>
      </c>
      <c r="AB530" s="14">
        <v>60</v>
      </c>
      <c r="AC530" s="14">
        <v>2</v>
      </c>
      <c r="AD530" s="16">
        <f t="shared" si="46"/>
        <v>130</v>
      </c>
      <c r="AE530" s="14">
        <v>5</v>
      </c>
      <c r="AF530" s="13">
        <v>100</v>
      </c>
      <c r="AG530" s="14" t="s">
        <v>4494</v>
      </c>
      <c r="AH530" s="14" t="s">
        <v>4495</v>
      </c>
      <c r="AI530" s="14">
        <v>45</v>
      </c>
      <c r="AJ530" s="14" t="s">
        <v>4504</v>
      </c>
      <c r="AK530" s="14" t="s">
        <v>4505</v>
      </c>
      <c r="AL530" s="14">
        <v>30</v>
      </c>
      <c r="AM530" s="14" t="s">
        <v>4523</v>
      </c>
      <c r="AN530" s="14" t="s">
        <v>4524</v>
      </c>
      <c r="AO530" s="14">
        <v>5</v>
      </c>
      <c r="AP530" s="14" t="s">
        <v>4525</v>
      </c>
      <c r="AQ530" s="14" t="s">
        <v>4526</v>
      </c>
      <c r="AR530" s="14">
        <v>5</v>
      </c>
      <c r="AS530" s="14"/>
      <c r="AT530" s="14"/>
      <c r="AU530" s="14"/>
      <c r="AV530" s="14" t="s">
        <v>4506</v>
      </c>
      <c r="AW530" s="14" t="s">
        <v>4507</v>
      </c>
      <c r="AX530" s="14">
        <v>15</v>
      </c>
      <c r="AY530" s="14" t="s">
        <v>4506</v>
      </c>
      <c r="AZ530" s="14" t="s">
        <v>4508</v>
      </c>
      <c r="BA530" s="24">
        <v>0</v>
      </c>
      <c r="BB530" s="32"/>
      <c r="BC530" s="32"/>
      <c r="BD530" s="32"/>
      <c r="BE530" s="32"/>
      <c r="BF530" s="32"/>
      <c r="BG530" s="32"/>
      <c r="BH530" s="32"/>
      <c r="BI530" s="32"/>
      <c r="BJ530" s="32"/>
      <c r="BK530" s="32"/>
      <c r="BL530" s="32"/>
      <c r="BM530" s="32"/>
    </row>
    <row r="531" spans="1:65" ht="120" customHeight="1" x14ac:dyDescent="0.25">
      <c r="A531" s="13">
        <v>206</v>
      </c>
      <c r="B531" s="67" t="s">
        <v>4493</v>
      </c>
      <c r="C531" s="14">
        <v>15</v>
      </c>
      <c r="D531" s="14" t="s">
        <v>3915</v>
      </c>
      <c r="E531" s="14" t="s">
        <v>4527</v>
      </c>
      <c r="F531" s="14">
        <v>4254</v>
      </c>
      <c r="G531" s="14" t="s">
        <v>4528</v>
      </c>
      <c r="H531" s="14">
        <v>2004</v>
      </c>
      <c r="I531" s="14" t="s">
        <v>4529</v>
      </c>
      <c r="J531" s="80">
        <v>27442.26</v>
      </c>
      <c r="K531" s="14" t="s">
        <v>155</v>
      </c>
      <c r="L531" s="14" t="s">
        <v>4530</v>
      </c>
      <c r="M531" s="14" t="s">
        <v>4531</v>
      </c>
      <c r="N531" s="14" t="s">
        <v>4532</v>
      </c>
      <c r="O531" s="14" t="s">
        <v>4533</v>
      </c>
      <c r="P531" s="81">
        <v>4036</v>
      </c>
      <c r="Q531" s="16">
        <f t="shared" si="44"/>
        <v>35</v>
      </c>
      <c r="R531" s="16">
        <v>0</v>
      </c>
      <c r="S531" s="16">
        <v>35</v>
      </c>
      <c r="T531" s="16">
        <v>65</v>
      </c>
      <c r="U531" s="16">
        <f t="shared" si="45"/>
        <v>100</v>
      </c>
      <c r="V531" s="415">
        <v>100</v>
      </c>
      <c r="W531" s="61">
        <v>100</v>
      </c>
      <c r="X531" s="440" t="s">
        <v>4503</v>
      </c>
      <c r="Y531" s="14">
        <v>2</v>
      </c>
      <c r="Z531" s="14">
        <v>5</v>
      </c>
      <c r="AA531" s="14">
        <v>6</v>
      </c>
      <c r="AB531" s="14">
        <v>60</v>
      </c>
      <c r="AC531" s="14">
        <v>3</v>
      </c>
      <c r="AD531" s="16">
        <f t="shared" si="46"/>
        <v>65</v>
      </c>
      <c r="AE531" s="14">
        <v>5</v>
      </c>
      <c r="AF531" s="13">
        <v>100</v>
      </c>
      <c r="AG531" s="14" t="s">
        <v>3915</v>
      </c>
      <c r="AH531" s="14" t="s">
        <v>4527</v>
      </c>
      <c r="AI531" s="14">
        <v>80</v>
      </c>
      <c r="AJ531" s="14"/>
      <c r="AK531" s="14"/>
      <c r="AL531" s="14"/>
      <c r="AM531" s="14"/>
      <c r="AN531" s="14"/>
      <c r="AO531" s="14"/>
      <c r="AP531" s="14"/>
      <c r="AQ531" s="14"/>
      <c r="AR531" s="14"/>
      <c r="AS531" s="14"/>
      <c r="AT531" s="14"/>
      <c r="AU531" s="14"/>
      <c r="AV531" s="14" t="s">
        <v>4506</v>
      </c>
      <c r="AW531" s="14" t="s">
        <v>4507</v>
      </c>
      <c r="AX531" s="14">
        <v>15</v>
      </c>
      <c r="AY531" s="14" t="s">
        <v>4506</v>
      </c>
      <c r="AZ531" s="14" t="s">
        <v>4508</v>
      </c>
      <c r="BA531" s="24">
        <v>5</v>
      </c>
      <c r="BB531" s="32"/>
      <c r="BC531" s="32"/>
      <c r="BD531" s="32"/>
      <c r="BE531" s="32"/>
      <c r="BF531" s="32"/>
      <c r="BG531" s="32"/>
      <c r="BH531" s="32"/>
      <c r="BI531" s="32"/>
      <c r="BJ531" s="32"/>
      <c r="BK531" s="32"/>
      <c r="BL531" s="32"/>
      <c r="BM531" s="32"/>
    </row>
    <row r="532" spans="1:65" ht="120" customHeight="1" x14ac:dyDescent="0.25">
      <c r="A532" s="13">
        <v>206</v>
      </c>
      <c r="B532" s="67" t="s">
        <v>4493</v>
      </c>
      <c r="C532" s="14">
        <v>15</v>
      </c>
      <c r="D532" s="14" t="s">
        <v>3915</v>
      </c>
      <c r="E532" s="14" t="s">
        <v>4527</v>
      </c>
      <c r="F532" s="14">
        <v>4254</v>
      </c>
      <c r="G532" s="14" t="s">
        <v>4534</v>
      </c>
      <c r="H532" s="14">
        <v>2004</v>
      </c>
      <c r="I532" s="14" t="s">
        <v>4535</v>
      </c>
      <c r="J532" s="80">
        <v>30447.68</v>
      </c>
      <c r="K532" s="14" t="s">
        <v>4498</v>
      </c>
      <c r="L532" s="14" t="s">
        <v>4530</v>
      </c>
      <c r="M532" s="14" t="s">
        <v>4531</v>
      </c>
      <c r="N532" s="14" t="s">
        <v>4536</v>
      </c>
      <c r="O532" s="14" t="s">
        <v>4537</v>
      </c>
      <c r="P532" s="81">
        <v>4058</v>
      </c>
      <c r="Q532" s="16">
        <f t="shared" si="44"/>
        <v>11</v>
      </c>
      <c r="R532" s="16">
        <v>0</v>
      </c>
      <c r="S532" s="16">
        <v>11</v>
      </c>
      <c r="T532" s="16">
        <v>33</v>
      </c>
      <c r="U532" s="16">
        <f t="shared" si="45"/>
        <v>44</v>
      </c>
      <c r="V532" s="415">
        <v>100</v>
      </c>
      <c r="W532" s="61">
        <v>100</v>
      </c>
      <c r="X532" s="440" t="s">
        <v>4503</v>
      </c>
      <c r="Y532" s="14">
        <v>1</v>
      </c>
      <c r="Z532" s="14">
        <v>2</v>
      </c>
      <c r="AA532" s="14">
        <v>3</v>
      </c>
      <c r="AB532" s="14">
        <v>60</v>
      </c>
      <c r="AC532" s="14"/>
      <c r="AD532" s="16">
        <f t="shared" si="46"/>
        <v>33</v>
      </c>
      <c r="AE532" s="14">
        <v>5</v>
      </c>
      <c r="AF532" s="13">
        <v>100</v>
      </c>
      <c r="AG532" s="14" t="s">
        <v>3915</v>
      </c>
      <c r="AH532" s="14" t="s">
        <v>4527</v>
      </c>
      <c r="AI532" s="14">
        <v>80</v>
      </c>
      <c r="AJ532" s="14"/>
      <c r="AK532" s="14"/>
      <c r="AL532" s="14"/>
      <c r="AM532" s="14"/>
      <c r="AN532" s="14"/>
      <c r="AO532" s="14"/>
      <c r="AP532" s="14"/>
      <c r="AQ532" s="14"/>
      <c r="AR532" s="14"/>
      <c r="AS532" s="14"/>
      <c r="AT532" s="14"/>
      <c r="AU532" s="14"/>
      <c r="AV532" s="14" t="s">
        <v>4506</v>
      </c>
      <c r="AW532" s="14" t="s">
        <v>4507</v>
      </c>
      <c r="AX532" s="14">
        <v>15</v>
      </c>
      <c r="AY532" s="14" t="s">
        <v>4506</v>
      </c>
      <c r="AZ532" s="14" t="s">
        <v>4508</v>
      </c>
      <c r="BA532" s="24">
        <v>5</v>
      </c>
      <c r="BB532" s="32"/>
      <c r="BC532" s="32"/>
      <c r="BD532" s="32"/>
      <c r="BE532" s="32"/>
      <c r="BF532" s="32"/>
      <c r="BG532" s="32"/>
      <c r="BH532" s="32"/>
      <c r="BI532" s="32"/>
      <c r="BJ532" s="32"/>
      <c r="BK532" s="32"/>
      <c r="BL532" s="32"/>
      <c r="BM532" s="32"/>
    </row>
    <row r="533" spans="1:65" ht="120" customHeight="1" x14ac:dyDescent="0.25">
      <c r="A533" s="13">
        <v>206</v>
      </c>
      <c r="B533" s="67" t="s">
        <v>4493</v>
      </c>
      <c r="C533" s="14">
        <v>12</v>
      </c>
      <c r="D533" s="14" t="s">
        <v>4494</v>
      </c>
      <c r="E533" s="14" t="s">
        <v>4495</v>
      </c>
      <c r="F533" s="14">
        <v>10842</v>
      </c>
      <c r="G533" s="14" t="s">
        <v>4538</v>
      </c>
      <c r="H533" s="14">
        <v>2005</v>
      </c>
      <c r="I533" s="14" t="s">
        <v>4539</v>
      </c>
      <c r="J533" s="80">
        <v>96356.93</v>
      </c>
      <c r="K533" s="14" t="s">
        <v>149</v>
      </c>
      <c r="L533" s="14" t="s">
        <v>4499</v>
      </c>
      <c r="M533" s="14" t="s">
        <v>4540</v>
      </c>
      <c r="N533" s="14" t="s">
        <v>4541</v>
      </c>
      <c r="O533" s="14" t="s">
        <v>4542</v>
      </c>
      <c r="P533" s="81">
        <v>4062</v>
      </c>
      <c r="Q533" s="16">
        <f t="shared" si="44"/>
        <v>25</v>
      </c>
      <c r="R533" s="16">
        <v>0</v>
      </c>
      <c r="S533" s="16">
        <v>25</v>
      </c>
      <c r="T533" s="16">
        <v>65</v>
      </c>
      <c r="U533" s="16">
        <f t="shared" si="45"/>
        <v>90</v>
      </c>
      <c r="V533" s="415">
        <v>100</v>
      </c>
      <c r="W533" s="61">
        <v>100</v>
      </c>
      <c r="X533" s="440" t="s">
        <v>4503</v>
      </c>
      <c r="Y533" s="14">
        <v>1</v>
      </c>
      <c r="Z533" s="14">
        <v>1</v>
      </c>
      <c r="AA533" s="14">
        <v>3</v>
      </c>
      <c r="AB533" s="14">
        <v>60</v>
      </c>
      <c r="AC533" s="14">
        <v>4</v>
      </c>
      <c r="AD533" s="16">
        <f t="shared" si="46"/>
        <v>65</v>
      </c>
      <c r="AE533" s="14">
        <v>5</v>
      </c>
      <c r="AF533" s="13">
        <v>100</v>
      </c>
      <c r="AG533" s="14" t="s">
        <v>4494</v>
      </c>
      <c r="AH533" s="14" t="s">
        <v>4495</v>
      </c>
      <c r="AI533" s="14">
        <v>50</v>
      </c>
      <c r="AJ533" s="14" t="s">
        <v>4504</v>
      </c>
      <c r="AK533" s="14" t="s">
        <v>4505</v>
      </c>
      <c r="AL533" s="14">
        <v>50</v>
      </c>
      <c r="AM533" s="14"/>
      <c r="AN533" s="14"/>
      <c r="AO533" s="14"/>
      <c r="AP533" s="14"/>
      <c r="AQ533" s="14"/>
      <c r="AR533" s="14"/>
      <c r="AS533" s="14"/>
      <c r="AT533" s="14"/>
      <c r="AU533" s="14"/>
      <c r="AV533" s="14" t="s">
        <v>4506</v>
      </c>
      <c r="AW533" s="14" t="s">
        <v>4507</v>
      </c>
      <c r="AX533" s="14">
        <v>0</v>
      </c>
      <c r="AY533" s="14" t="s">
        <v>4506</v>
      </c>
      <c r="AZ533" s="14" t="s">
        <v>4508</v>
      </c>
      <c r="BA533" s="24">
        <v>0</v>
      </c>
      <c r="BB533" s="32"/>
      <c r="BC533" s="32"/>
      <c r="BD533" s="32"/>
      <c r="BE533" s="32"/>
      <c r="BF533" s="32"/>
      <c r="BG533" s="32"/>
      <c r="BH533" s="32"/>
      <c r="BI533" s="32"/>
      <c r="BJ533" s="32"/>
      <c r="BK533" s="32"/>
      <c r="BL533" s="32"/>
      <c r="BM533" s="32"/>
    </row>
    <row r="534" spans="1:65" ht="120" customHeight="1" x14ac:dyDescent="0.25">
      <c r="A534" s="13">
        <v>206</v>
      </c>
      <c r="B534" s="67" t="s">
        <v>4493</v>
      </c>
      <c r="C534" s="14">
        <v>15</v>
      </c>
      <c r="D534" s="14" t="s">
        <v>3915</v>
      </c>
      <c r="E534" s="14" t="s">
        <v>4527</v>
      </c>
      <c r="F534" s="14">
        <v>4254</v>
      </c>
      <c r="G534" s="14" t="s">
        <v>4543</v>
      </c>
      <c r="H534" s="14">
        <v>2005</v>
      </c>
      <c r="I534" s="14" t="s">
        <v>4544</v>
      </c>
      <c r="J534" s="80">
        <v>20916.47</v>
      </c>
      <c r="K534" s="14" t="s">
        <v>4498</v>
      </c>
      <c r="L534" s="14" t="s">
        <v>4499</v>
      </c>
      <c r="M534" s="14" t="s">
        <v>4540</v>
      </c>
      <c r="N534" s="14" t="s">
        <v>4545</v>
      </c>
      <c r="O534" s="14" t="s">
        <v>4546</v>
      </c>
      <c r="P534" s="81">
        <v>4110</v>
      </c>
      <c r="Q534" s="16">
        <f t="shared" si="44"/>
        <v>25</v>
      </c>
      <c r="R534" s="16">
        <v>0</v>
      </c>
      <c r="S534" s="16">
        <v>25</v>
      </c>
      <c r="T534" s="16">
        <v>65</v>
      </c>
      <c r="U534" s="16">
        <f t="shared" si="45"/>
        <v>90</v>
      </c>
      <c r="V534" s="415">
        <v>100</v>
      </c>
      <c r="W534" s="61">
        <v>100</v>
      </c>
      <c r="X534" s="440" t="s">
        <v>4503</v>
      </c>
      <c r="Y534" s="14">
        <v>2</v>
      </c>
      <c r="Z534" s="14">
        <v>5</v>
      </c>
      <c r="AA534" s="14">
        <v>6</v>
      </c>
      <c r="AB534" s="14">
        <v>60</v>
      </c>
      <c r="AC534" s="14"/>
      <c r="AD534" s="16">
        <f t="shared" si="46"/>
        <v>65</v>
      </c>
      <c r="AE534" s="14">
        <v>5</v>
      </c>
      <c r="AF534" s="13">
        <v>100</v>
      </c>
      <c r="AG534" s="14" t="s">
        <v>3915</v>
      </c>
      <c r="AH534" s="14" t="s">
        <v>4527</v>
      </c>
      <c r="AI534" s="14">
        <v>80</v>
      </c>
      <c r="AJ534" s="14"/>
      <c r="AK534" s="14"/>
      <c r="AL534" s="14"/>
      <c r="AM534" s="14"/>
      <c r="AN534" s="14"/>
      <c r="AO534" s="14"/>
      <c r="AP534" s="14"/>
      <c r="AQ534" s="14"/>
      <c r="AR534" s="14"/>
      <c r="AS534" s="14"/>
      <c r="AT534" s="14"/>
      <c r="AU534" s="14"/>
      <c r="AV534" s="14" t="s">
        <v>4506</v>
      </c>
      <c r="AW534" s="14" t="s">
        <v>4507</v>
      </c>
      <c r="AX534" s="14">
        <v>20</v>
      </c>
      <c r="AY534" s="14" t="s">
        <v>4506</v>
      </c>
      <c r="AZ534" s="14" t="s">
        <v>4508</v>
      </c>
      <c r="BA534" s="24">
        <v>0</v>
      </c>
      <c r="BB534" s="32"/>
      <c r="BC534" s="32"/>
      <c r="BD534" s="32"/>
      <c r="BE534" s="32"/>
      <c r="BF534" s="32"/>
      <c r="BG534" s="32"/>
      <c r="BH534" s="32"/>
      <c r="BI534" s="32"/>
      <c r="BJ534" s="32"/>
      <c r="BK534" s="32"/>
      <c r="BL534" s="32"/>
      <c r="BM534" s="32"/>
    </row>
    <row r="535" spans="1:65" ht="120" customHeight="1" x14ac:dyDescent="0.25">
      <c r="A535" s="13">
        <v>206</v>
      </c>
      <c r="B535" s="67" t="s">
        <v>4493</v>
      </c>
      <c r="C535" s="14">
        <v>12</v>
      </c>
      <c r="D535" s="14" t="s">
        <v>4494</v>
      </c>
      <c r="E535" s="14" t="s">
        <v>4495</v>
      </c>
      <c r="F535" s="14">
        <v>10842</v>
      </c>
      <c r="G535" s="14" t="s">
        <v>4547</v>
      </c>
      <c r="H535" s="14">
        <v>2008</v>
      </c>
      <c r="I535" s="14" t="s">
        <v>4547</v>
      </c>
      <c r="J535" s="80">
        <v>103032</v>
      </c>
      <c r="K535" s="14" t="s">
        <v>4548</v>
      </c>
      <c r="L535" s="14" t="s">
        <v>4499</v>
      </c>
      <c r="M535" s="14" t="s">
        <v>4540</v>
      </c>
      <c r="N535" s="14" t="s">
        <v>4549</v>
      </c>
      <c r="O535" s="14" t="s">
        <v>4550</v>
      </c>
      <c r="P535" s="81">
        <v>4123</v>
      </c>
      <c r="Q535" s="16">
        <f t="shared" si="44"/>
        <v>25</v>
      </c>
      <c r="R535" s="16">
        <v>0</v>
      </c>
      <c r="S535" s="16">
        <v>25</v>
      </c>
      <c r="T535" s="16">
        <v>65</v>
      </c>
      <c r="U535" s="16">
        <f t="shared" si="45"/>
        <v>90</v>
      </c>
      <c r="V535" s="415">
        <v>100</v>
      </c>
      <c r="W535" s="61">
        <v>100</v>
      </c>
      <c r="X535" s="440" t="s">
        <v>4503</v>
      </c>
      <c r="Y535" s="14">
        <v>1</v>
      </c>
      <c r="Z535" s="14">
        <v>5</v>
      </c>
      <c r="AA535" s="14">
        <v>2</v>
      </c>
      <c r="AB535" s="14">
        <v>60</v>
      </c>
      <c r="AC535" s="14"/>
      <c r="AD535" s="16">
        <f t="shared" si="46"/>
        <v>65</v>
      </c>
      <c r="AE535" s="14">
        <v>5</v>
      </c>
      <c r="AF535" s="13">
        <v>100</v>
      </c>
      <c r="AG535" s="14" t="s">
        <v>4494</v>
      </c>
      <c r="AH535" s="14" t="s">
        <v>4495</v>
      </c>
      <c r="AI535" s="14">
        <v>50</v>
      </c>
      <c r="AJ535" s="14" t="s">
        <v>4504</v>
      </c>
      <c r="AK535" s="14" t="s">
        <v>4505</v>
      </c>
      <c r="AL535" s="14">
        <v>50</v>
      </c>
      <c r="AM535" s="14"/>
      <c r="AN535" s="14"/>
      <c r="AO535" s="14"/>
      <c r="AP535" s="14"/>
      <c r="AQ535" s="14"/>
      <c r="AR535" s="14"/>
      <c r="AS535" s="14"/>
      <c r="AT535" s="14"/>
      <c r="AU535" s="14"/>
      <c r="AV535" s="14" t="s">
        <v>4506</v>
      </c>
      <c r="AW535" s="14" t="s">
        <v>4507</v>
      </c>
      <c r="AX535" s="14">
        <v>0</v>
      </c>
      <c r="AY535" s="14" t="s">
        <v>4506</v>
      </c>
      <c r="AZ535" s="14" t="s">
        <v>4508</v>
      </c>
      <c r="BA535" s="24">
        <v>0</v>
      </c>
      <c r="BB535" s="32"/>
      <c r="BC535" s="32"/>
      <c r="BD535" s="32"/>
      <c r="BE535" s="32"/>
      <c r="BF535" s="32"/>
      <c r="BG535" s="32"/>
      <c r="BH535" s="32"/>
      <c r="BI535" s="32"/>
      <c r="BJ535" s="32"/>
      <c r="BK535" s="32"/>
      <c r="BL535" s="32"/>
      <c r="BM535" s="32"/>
    </row>
    <row r="536" spans="1:65" ht="120" customHeight="1" x14ac:dyDescent="0.25">
      <c r="A536" s="13">
        <v>206</v>
      </c>
      <c r="B536" s="67" t="s">
        <v>4493</v>
      </c>
      <c r="C536" s="14">
        <v>12</v>
      </c>
      <c r="D536" s="14" t="s">
        <v>4494</v>
      </c>
      <c r="E536" s="14" t="s">
        <v>4495</v>
      </c>
      <c r="F536" s="14">
        <v>10842</v>
      </c>
      <c r="G536" s="14" t="s">
        <v>4551</v>
      </c>
      <c r="H536" s="14">
        <v>2008</v>
      </c>
      <c r="I536" s="14" t="s">
        <v>4551</v>
      </c>
      <c r="J536" s="80">
        <v>156168</v>
      </c>
      <c r="K536" s="14" t="s">
        <v>4548</v>
      </c>
      <c r="L536" s="14" t="s">
        <v>4499</v>
      </c>
      <c r="M536" s="14" t="s">
        <v>4540</v>
      </c>
      <c r="N536" s="14" t="s">
        <v>4549</v>
      </c>
      <c r="O536" s="14" t="s">
        <v>4550</v>
      </c>
      <c r="P536" s="81">
        <v>4124</v>
      </c>
      <c r="Q536" s="16">
        <f t="shared" si="44"/>
        <v>10</v>
      </c>
      <c r="R536" s="16">
        <v>0</v>
      </c>
      <c r="S536" s="16">
        <v>10</v>
      </c>
      <c r="T536" s="16">
        <v>33</v>
      </c>
      <c r="U536" s="16">
        <f t="shared" si="45"/>
        <v>43</v>
      </c>
      <c r="V536" s="415">
        <v>100</v>
      </c>
      <c r="W536" s="61">
        <v>100</v>
      </c>
      <c r="X536" s="440" t="s">
        <v>4503</v>
      </c>
      <c r="Y536" s="14">
        <v>1</v>
      </c>
      <c r="Z536" s="14">
        <v>5</v>
      </c>
      <c r="AA536" s="14">
        <v>2</v>
      </c>
      <c r="AB536" s="14">
        <v>60</v>
      </c>
      <c r="AC536" s="14"/>
      <c r="AD536" s="16">
        <f t="shared" si="46"/>
        <v>33</v>
      </c>
      <c r="AE536" s="14">
        <v>5</v>
      </c>
      <c r="AF536" s="13">
        <v>100</v>
      </c>
      <c r="AG536" s="14" t="s">
        <v>4494</v>
      </c>
      <c r="AH536" s="14" t="s">
        <v>4495</v>
      </c>
      <c r="AI536" s="14">
        <v>50</v>
      </c>
      <c r="AJ536" s="14" t="s">
        <v>4504</v>
      </c>
      <c r="AK536" s="14" t="s">
        <v>4505</v>
      </c>
      <c r="AL536" s="14">
        <v>15</v>
      </c>
      <c r="AM536" s="14" t="s">
        <v>4552</v>
      </c>
      <c r="AN536" s="14" t="s">
        <v>4495</v>
      </c>
      <c r="AO536" s="14">
        <v>10</v>
      </c>
      <c r="AP536" s="14" t="s">
        <v>4553</v>
      </c>
      <c r="AQ536" s="14" t="s">
        <v>4554</v>
      </c>
      <c r="AR536" s="14">
        <v>10</v>
      </c>
      <c r="AS536" s="14"/>
      <c r="AT536" s="14"/>
      <c r="AU536" s="14"/>
      <c r="AV536" s="14" t="s">
        <v>4506</v>
      </c>
      <c r="AW536" s="14" t="s">
        <v>4507</v>
      </c>
      <c r="AX536" s="14">
        <v>15</v>
      </c>
      <c r="AY536" s="14" t="s">
        <v>4506</v>
      </c>
      <c r="AZ536" s="14" t="s">
        <v>4508</v>
      </c>
      <c r="BA536" s="24">
        <v>0</v>
      </c>
      <c r="BB536" s="32"/>
      <c r="BC536" s="32"/>
      <c r="BD536" s="32"/>
      <c r="BE536" s="32"/>
      <c r="BF536" s="32"/>
      <c r="BG536" s="32"/>
      <c r="BH536" s="32"/>
      <c r="BI536" s="32"/>
      <c r="BJ536" s="32"/>
      <c r="BK536" s="32"/>
      <c r="BL536" s="32"/>
      <c r="BM536" s="32"/>
    </row>
    <row r="537" spans="1:65" ht="120" customHeight="1" x14ac:dyDescent="0.25">
      <c r="A537" s="13">
        <v>206</v>
      </c>
      <c r="B537" s="67" t="s">
        <v>4493</v>
      </c>
      <c r="C537" s="14">
        <v>13</v>
      </c>
      <c r="D537" s="22" t="s">
        <v>4504</v>
      </c>
      <c r="E537" s="14" t="s">
        <v>4505</v>
      </c>
      <c r="F537" s="14">
        <v>15269</v>
      </c>
      <c r="G537" s="14" t="s">
        <v>4555</v>
      </c>
      <c r="H537" s="13">
        <v>2008</v>
      </c>
      <c r="I537" s="14" t="s">
        <v>4556</v>
      </c>
      <c r="J537" s="80">
        <v>501750.94000000006</v>
      </c>
      <c r="K537" s="14" t="s">
        <v>4557</v>
      </c>
      <c r="L537" s="14" t="s">
        <v>4558</v>
      </c>
      <c r="M537" s="14" t="s">
        <v>4559</v>
      </c>
      <c r="N537" s="14" t="s">
        <v>4560</v>
      </c>
      <c r="O537" s="14" t="s">
        <v>4561</v>
      </c>
      <c r="P537" s="81">
        <v>4125</v>
      </c>
      <c r="Q537" s="16">
        <f t="shared" si="44"/>
        <v>30</v>
      </c>
      <c r="R537" s="16">
        <v>0</v>
      </c>
      <c r="S537" s="16">
        <v>30</v>
      </c>
      <c r="T537" s="16">
        <v>130</v>
      </c>
      <c r="U537" s="16">
        <f t="shared" si="45"/>
        <v>160</v>
      </c>
      <c r="V537" s="415">
        <v>100</v>
      </c>
      <c r="W537" s="61">
        <v>100</v>
      </c>
      <c r="X537" s="440" t="s">
        <v>4503</v>
      </c>
      <c r="Y537" s="14">
        <v>3</v>
      </c>
      <c r="Z537" s="14">
        <v>10</v>
      </c>
      <c r="AA537" s="14">
        <v>4</v>
      </c>
      <c r="AB537" s="14">
        <v>60</v>
      </c>
      <c r="AC537" s="14" t="s">
        <v>4562</v>
      </c>
      <c r="AD537" s="16">
        <f t="shared" si="46"/>
        <v>130</v>
      </c>
      <c r="AE537" s="14">
        <v>5</v>
      </c>
      <c r="AF537" s="13">
        <v>100</v>
      </c>
      <c r="AG537" s="14" t="s">
        <v>4494</v>
      </c>
      <c r="AH537" s="14" t="s">
        <v>4495</v>
      </c>
      <c r="AI537" s="14">
        <v>30</v>
      </c>
      <c r="AJ537" s="14" t="s">
        <v>4504</v>
      </c>
      <c r="AK537" s="14" t="s">
        <v>4505</v>
      </c>
      <c r="AL537" s="14">
        <v>40</v>
      </c>
      <c r="AM537" s="14" t="s">
        <v>4563</v>
      </c>
      <c r="AN537" s="14" t="s">
        <v>4564</v>
      </c>
      <c r="AO537" s="14">
        <v>10</v>
      </c>
      <c r="AP537" s="14" t="s">
        <v>4565</v>
      </c>
      <c r="AQ537" s="14" t="s">
        <v>4566</v>
      </c>
      <c r="AR537" s="14">
        <v>5</v>
      </c>
      <c r="AS537" s="14"/>
      <c r="AT537" s="14"/>
      <c r="AU537" s="14"/>
      <c r="AV537" s="14" t="s">
        <v>4506</v>
      </c>
      <c r="AW537" s="14" t="s">
        <v>4507</v>
      </c>
      <c r="AX537" s="14">
        <v>15</v>
      </c>
      <c r="AY537" s="14" t="s">
        <v>4506</v>
      </c>
      <c r="AZ537" s="14" t="s">
        <v>4508</v>
      </c>
      <c r="BA537" s="24">
        <v>0</v>
      </c>
      <c r="BB537" s="32"/>
      <c r="BC537" s="32"/>
      <c r="BD537" s="32"/>
      <c r="BE537" s="32"/>
      <c r="BF537" s="32"/>
      <c r="BG537" s="32"/>
      <c r="BH537" s="32"/>
      <c r="BI537" s="32"/>
      <c r="BJ537" s="32"/>
      <c r="BK537" s="32"/>
      <c r="BL537" s="32"/>
      <c r="BM537" s="32"/>
    </row>
    <row r="538" spans="1:65" ht="120" customHeight="1" x14ac:dyDescent="0.25">
      <c r="A538" s="13">
        <v>206</v>
      </c>
      <c r="B538" s="67" t="s">
        <v>4493</v>
      </c>
      <c r="C538" s="14">
        <v>13</v>
      </c>
      <c r="D538" s="22" t="s">
        <v>4504</v>
      </c>
      <c r="E538" s="14" t="s">
        <v>4505</v>
      </c>
      <c r="F538" s="14">
        <v>15269</v>
      </c>
      <c r="G538" s="14" t="s">
        <v>4567</v>
      </c>
      <c r="H538" s="14">
        <v>2009</v>
      </c>
      <c r="I538" s="14" t="s">
        <v>4568</v>
      </c>
      <c r="J538" s="80">
        <v>44033.91</v>
      </c>
      <c r="K538" s="14" t="s">
        <v>4498</v>
      </c>
      <c r="L538" s="14" t="s">
        <v>4499</v>
      </c>
      <c r="M538" s="14" t="s">
        <v>4540</v>
      </c>
      <c r="N538" s="14" t="s">
        <v>4569</v>
      </c>
      <c r="O538" s="14" t="s">
        <v>4570</v>
      </c>
      <c r="P538" s="81">
        <v>4126</v>
      </c>
      <c r="Q538" s="16">
        <f t="shared" si="44"/>
        <v>15</v>
      </c>
      <c r="R538" s="16">
        <v>0</v>
      </c>
      <c r="S538" s="16">
        <v>15</v>
      </c>
      <c r="T538" s="16">
        <v>65</v>
      </c>
      <c r="U538" s="16">
        <f t="shared" si="45"/>
        <v>80</v>
      </c>
      <c r="V538" s="415">
        <v>100</v>
      </c>
      <c r="W538" s="61">
        <v>100</v>
      </c>
      <c r="X538" s="440" t="s">
        <v>4503</v>
      </c>
      <c r="Y538" s="14">
        <v>3</v>
      </c>
      <c r="Z538" s="14">
        <v>10</v>
      </c>
      <c r="AA538" s="14">
        <v>4</v>
      </c>
      <c r="AB538" s="14">
        <v>60</v>
      </c>
      <c r="AC538" s="14"/>
      <c r="AD538" s="16">
        <f t="shared" si="46"/>
        <v>65</v>
      </c>
      <c r="AE538" s="14">
        <v>5</v>
      </c>
      <c r="AF538" s="13">
        <v>100</v>
      </c>
      <c r="AG538" s="14" t="s">
        <v>4494</v>
      </c>
      <c r="AH538" s="14" t="s">
        <v>4495</v>
      </c>
      <c r="AI538" s="14">
        <v>30</v>
      </c>
      <c r="AJ538" s="14" t="s">
        <v>4504</v>
      </c>
      <c r="AK538" s="14" t="s">
        <v>4505</v>
      </c>
      <c r="AL538" s="14">
        <v>45</v>
      </c>
      <c r="AM538" s="14" t="s">
        <v>4563</v>
      </c>
      <c r="AN538" s="14" t="s">
        <v>4564</v>
      </c>
      <c r="AO538" s="14">
        <v>10</v>
      </c>
      <c r="AP538" s="14"/>
      <c r="AQ538" s="14"/>
      <c r="AR538" s="14"/>
      <c r="AS538" s="14"/>
      <c r="AT538" s="14"/>
      <c r="AU538" s="14"/>
      <c r="AV538" s="14" t="s">
        <v>4506</v>
      </c>
      <c r="AW538" s="14" t="s">
        <v>4507</v>
      </c>
      <c r="AX538" s="14">
        <v>15</v>
      </c>
      <c r="AY538" s="14" t="s">
        <v>4506</v>
      </c>
      <c r="AZ538" s="14" t="s">
        <v>4508</v>
      </c>
      <c r="BA538" s="24">
        <v>0</v>
      </c>
      <c r="BB538" s="32"/>
      <c r="BC538" s="32"/>
      <c r="BD538" s="32"/>
      <c r="BE538" s="32"/>
      <c r="BF538" s="32"/>
      <c r="BG538" s="32"/>
      <c r="BH538" s="32"/>
      <c r="BI538" s="32"/>
      <c r="BJ538" s="32"/>
      <c r="BK538" s="32"/>
      <c r="BL538" s="32"/>
      <c r="BM538" s="32"/>
    </row>
    <row r="539" spans="1:65" ht="120" customHeight="1" x14ac:dyDescent="0.25">
      <c r="A539" s="13">
        <v>206</v>
      </c>
      <c r="B539" s="67" t="s">
        <v>4493</v>
      </c>
      <c r="C539" s="14">
        <v>13</v>
      </c>
      <c r="D539" s="22" t="s">
        <v>4504</v>
      </c>
      <c r="E539" s="14" t="s">
        <v>4505</v>
      </c>
      <c r="F539" s="14">
        <v>15269</v>
      </c>
      <c r="G539" s="14" t="s">
        <v>4571</v>
      </c>
      <c r="H539" s="14">
        <v>2008</v>
      </c>
      <c r="I539" s="14" t="s">
        <v>4572</v>
      </c>
      <c r="J539" s="80">
        <v>51713.279999999999</v>
      </c>
      <c r="K539" s="14" t="s">
        <v>109</v>
      </c>
      <c r="L539" s="14" t="s">
        <v>4499</v>
      </c>
      <c r="M539" s="14" t="s">
        <v>4540</v>
      </c>
      <c r="N539" s="14" t="s">
        <v>4573</v>
      </c>
      <c r="O539" s="14" t="s">
        <v>4574</v>
      </c>
      <c r="P539" s="81">
        <v>4293</v>
      </c>
      <c r="Q539" s="16">
        <f t="shared" si="44"/>
        <v>10</v>
      </c>
      <c r="R539" s="16">
        <v>0</v>
      </c>
      <c r="S539" s="16">
        <v>10</v>
      </c>
      <c r="T539" s="16">
        <v>130</v>
      </c>
      <c r="U539" s="16">
        <f t="shared" si="45"/>
        <v>140</v>
      </c>
      <c r="V539" s="415">
        <v>100</v>
      </c>
      <c r="W539" s="61">
        <v>100</v>
      </c>
      <c r="X539" s="440" t="s">
        <v>4503</v>
      </c>
      <c r="Y539" s="14">
        <v>6</v>
      </c>
      <c r="Z539" s="14">
        <v>1</v>
      </c>
      <c r="AA539" s="14">
        <v>5</v>
      </c>
      <c r="AB539" s="14">
        <v>60</v>
      </c>
      <c r="AC539" s="14">
        <v>6</v>
      </c>
      <c r="AD539" s="16">
        <f t="shared" si="46"/>
        <v>130</v>
      </c>
      <c r="AE539" s="14">
        <v>5</v>
      </c>
      <c r="AF539" s="13">
        <v>100</v>
      </c>
      <c r="AG539" s="14" t="s">
        <v>4494</v>
      </c>
      <c r="AH539" s="14" t="s">
        <v>4495</v>
      </c>
      <c r="AI539" s="14">
        <v>50</v>
      </c>
      <c r="AJ539" s="14" t="s">
        <v>4504</v>
      </c>
      <c r="AK539" s="14" t="s">
        <v>4505</v>
      </c>
      <c r="AL539" s="14">
        <v>50</v>
      </c>
      <c r="AM539" s="14"/>
      <c r="AN539" s="14"/>
      <c r="AO539" s="14"/>
      <c r="AP539" s="14"/>
      <c r="AQ539" s="14"/>
      <c r="AR539" s="14"/>
      <c r="AS539" s="14"/>
      <c r="AT539" s="14"/>
      <c r="AU539" s="14"/>
      <c r="AV539" s="14" t="s">
        <v>4506</v>
      </c>
      <c r="AW539" s="14" t="s">
        <v>4507</v>
      </c>
      <c r="AX539" s="14">
        <v>0</v>
      </c>
      <c r="AY539" s="14" t="s">
        <v>4506</v>
      </c>
      <c r="AZ539" s="14" t="s">
        <v>4508</v>
      </c>
      <c r="BA539" s="24">
        <v>0</v>
      </c>
      <c r="BB539" s="32"/>
      <c r="BC539" s="32"/>
      <c r="BD539" s="32"/>
      <c r="BE539" s="32"/>
      <c r="BF539" s="32"/>
      <c r="BG539" s="32"/>
      <c r="BH539" s="32"/>
      <c r="BI539" s="32"/>
      <c r="BJ539" s="32"/>
      <c r="BK539" s="32"/>
      <c r="BL539" s="32"/>
      <c r="BM539" s="32"/>
    </row>
    <row r="540" spans="1:65" ht="120" customHeight="1" x14ac:dyDescent="0.25">
      <c r="A540" s="13">
        <v>206</v>
      </c>
      <c r="B540" s="67" t="s">
        <v>4493</v>
      </c>
      <c r="C540" s="14">
        <v>15</v>
      </c>
      <c r="D540" s="14" t="s">
        <v>3915</v>
      </c>
      <c r="E540" s="14" t="s">
        <v>4527</v>
      </c>
      <c r="F540" s="14">
        <v>4254</v>
      </c>
      <c r="G540" s="14" t="s">
        <v>4575</v>
      </c>
      <c r="H540" s="14">
        <v>2007</v>
      </c>
      <c r="I540" s="14" t="s">
        <v>4576</v>
      </c>
      <c r="J540" s="80">
        <v>25789.23</v>
      </c>
      <c r="K540" s="14" t="s">
        <v>4498</v>
      </c>
      <c r="L540" s="14" t="s">
        <v>4499</v>
      </c>
      <c r="M540" s="14" t="s">
        <v>4540</v>
      </c>
      <c r="N540" s="14" t="s">
        <v>4577</v>
      </c>
      <c r="O540" s="14" t="s">
        <v>4578</v>
      </c>
      <c r="P540" s="81">
        <v>4296</v>
      </c>
      <c r="Q540" s="16">
        <f t="shared" si="44"/>
        <v>30</v>
      </c>
      <c r="R540" s="16">
        <v>0</v>
      </c>
      <c r="S540" s="16">
        <v>30</v>
      </c>
      <c r="T540" s="16">
        <v>65</v>
      </c>
      <c r="U540" s="16">
        <f t="shared" si="45"/>
        <v>95</v>
      </c>
      <c r="V540" s="415">
        <v>100</v>
      </c>
      <c r="W540" s="61">
        <v>100</v>
      </c>
      <c r="X540" s="440" t="s">
        <v>4503</v>
      </c>
      <c r="Y540" s="14">
        <v>1</v>
      </c>
      <c r="Z540" s="14">
        <v>2</v>
      </c>
      <c r="AA540" s="14">
        <v>3</v>
      </c>
      <c r="AB540" s="14">
        <v>60</v>
      </c>
      <c r="AC540" s="14"/>
      <c r="AD540" s="16">
        <f t="shared" si="46"/>
        <v>65</v>
      </c>
      <c r="AE540" s="14">
        <v>5</v>
      </c>
      <c r="AF540" s="13">
        <v>100</v>
      </c>
      <c r="AG540" s="14" t="s">
        <v>3915</v>
      </c>
      <c r="AH540" s="14" t="s">
        <v>4527</v>
      </c>
      <c r="AI540" s="14">
        <v>80</v>
      </c>
      <c r="AJ540" s="14"/>
      <c r="AK540" s="14"/>
      <c r="AL540" s="14"/>
      <c r="AM540" s="14"/>
      <c r="AN540" s="14"/>
      <c r="AO540" s="14"/>
      <c r="AP540" s="14"/>
      <c r="AQ540" s="14"/>
      <c r="AR540" s="14"/>
      <c r="AS540" s="14"/>
      <c r="AT540" s="14"/>
      <c r="AU540" s="14"/>
      <c r="AV540" s="14" t="s">
        <v>4506</v>
      </c>
      <c r="AW540" s="14" t="s">
        <v>4507</v>
      </c>
      <c r="AX540" s="14">
        <v>15</v>
      </c>
      <c r="AY540" s="14" t="s">
        <v>4506</v>
      </c>
      <c r="AZ540" s="14" t="s">
        <v>4508</v>
      </c>
      <c r="BA540" s="24">
        <v>5</v>
      </c>
      <c r="BB540" s="32"/>
      <c r="BC540" s="32"/>
      <c r="BD540" s="32"/>
      <c r="BE540" s="32"/>
      <c r="BF540" s="32"/>
      <c r="BG540" s="32"/>
      <c r="BH540" s="32"/>
      <c r="BI540" s="32"/>
      <c r="BJ540" s="32"/>
      <c r="BK540" s="32"/>
      <c r="BL540" s="32"/>
      <c r="BM540" s="32"/>
    </row>
    <row r="541" spans="1:65" ht="120" customHeight="1" x14ac:dyDescent="0.25">
      <c r="A541" s="13">
        <v>206</v>
      </c>
      <c r="B541" s="67" t="s">
        <v>4493</v>
      </c>
      <c r="C541" s="14">
        <v>15</v>
      </c>
      <c r="D541" s="14" t="s">
        <v>3915</v>
      </c>
      <c r="E541" s="14" t="s">
        <v>4527</v>
      </c>
      <c r="F541" s="14">
        <v>4254</v>
      </c>
      <c r="G541" s="14" t="s">
        <v>4579</v>
      </c>
      <c r="H541" s="14">
        <v>2008</v>
      </c>
      <c r="I541" s="14" t="s">
        <v>4580</v>
      </c>
      <c r="J541" s="80">
        <v>23158.46</v>
      </c>
      <c r="K541" s="14" t="s">
        <v>149</v>
      </c>
      <c r="L541" s="14" t="s">
        <v>4530</v>
      </c>
      <c r="M541" s="14" t="s">
        <v>4531</v>
      </c>
      <c r="N541" s="14" t="s">
        <v>4581</v>
      </c>
      <c r="O541" s="14" t="s">
        <v>4582</v>
      </c>
      <c r="P541" s="81">
        <v>4297</v>
      </c>
      <c r="Q541" s="16">
        <f t="shared" si="44"/>
        <v>13</v>
      </c>
      <c r="R541" s="16">
        <v>0</v>
      </c>
      <c r="S541" s="16">
        <v>13</v>
      </c>
      <c r="T541" s="16">
        <v>33</v>
      </c>
      <c r="U541" s="16">
        <f t="shared" si="45"/>
        <v>46</v>
      </c>
      <c r="V541" s="415">
        <v>100</v>
      </c>
      <c r="W541" s="61">
        <v>100</v>
      </c>
      <c r="X541" s="440" t="s">
        <v>4503</v>
      </c>
      <c r="Y541" s="14">
        <v>3</v>
      </c>
      <c r="Z541" s="14">
        <v>2</v>
      </c>
      <c r="AA541" s="14">
        <v>3</v>
      </c>
      <c r="AB541" s="14">
        <v>60</v>
      </c>
      <c r="AC541" s="14">
        <v>7</v>
      </c>
      <c r="AD541" s="16">
        <f t="shared" si="46"/>
        <v>33</v>
      </c>
      <c r="AE541" s="14">
        <v>5</v>
      </c>
      <c r="AF541" s="13">
        <v>100</v>
      </c>
      <c r="AG541" s="14" t="s">
        <v>3915</v>
      </c>
      <c r="AH541" s="14" t="s">
        <v>4527</v>
      </c>
      <c r="AI541" s="14">
        <v>80</v>
      </c>
      <c r="AJ541" s="14"/>
      <c r="AK541" s="14"/>
      <c r="AL541" s="14"/>
      <c r="AM541" s="14"/>
      <c r="AN541" s="14"/>
      <c r="AO541" s="14"/>
      <c r="AP541" s="14"/>
      <c r="AQ541" s="14"/>
      <c r="AR541" s="14"/>
      <c r="AS541" s="14"/>
      <c r="AT541" s="14"/>
      <c r="AU541" s="14"/>
      <c r="AV541" s="14" t="s">
        <v>4506</v>
      </c>
      <c r="AW541" s="14" t="s">
        <v>4507</v>
      </c>
      <c r="AX541" s="14">
        <v>15</v>
      </c>
      <c r="AY541" s="14" t="s">
        <v>4506</v>
      </c>
      <c r="AZ541" s="14" t="s">
        <v>4508</v>
      </c>
      <c r="BA541" s="24">
        <v>5</v>
      </c>
      <c r="BB541" s="32"/>
      <c r="BC541" s="32"/>
      <c r="BD541" s="32"/>
      <c r="BE541" s="32"/>
      <c r="BF541" s="32"/>
      <c r="BG541" s="32"/>
      <c r="BH541" s="32"/>
      <c r="BI541" s="32"/>
      <c r="BJ541" s="32"/>
      <c r="BK541" s="32"/>
      <c r="BL541" s="32"/>
      <c r="BM541" s="32"/>
    </row>
    <row r="542" spans="1:65" ht="120" customHeight="1" x14ac:dyDescent="0.25">
      <c r="A542" s="13">
        <v>206</v>
      </c>
      <c r="B542" s="67" t="s">
        <v>4493</v>
      </c>
      <c r="C542" s="14">
        <v>12</v>
      </c>
      <c r="D542" s="14" t="s">
        <v>4494</v>
      </c>
      <c r="E542" s="14" t="s">
        <v>4495</v>
      </c>
      <c r="F542" s="14">
        <v>10842</v>
      </c>
      <c r="G542" s="14" t="s">
        <v>4583</v>
      </c>
      <c r="H542" s="14">
        <v>2008</v>
      </c>
      <c r="I542" s="14" t="s">
        <v>4584</v>
      </c>
      <c r="J542" s="80">
        <v>65671.149999999994</v>
      </c>
      <c r="K542" s="14" t="s">
        <v>4498</v>
      </c>
      <c r="L542" s="14" t="s">
        <v>4499</v>
      </c>
      <c r="M542" s="14" t="s">
        <v>4500</v>
      </c>
      <c r="N542" s="14" t="s">
        <v>4585</v>
      </c>
      <c r="O542" s="14" t="s">
        <v>4586</v>
      </c>
      <c r="P542" s="81">
        <v>4299</v>
      </c>
      <c r="Q542" s="16">
        <f t="shared" si="44"/>
        <v>13</v>
      </c>
      <c r="R542" s="16">
        <v>0</v>
      </c>
      <c r="S542" s="16">
        <v>13</v>
      </c>
      <c r="T542" s="16">
        <v>33</v>
      </c>
      <c r="U542" s="16">
        <f t="shared" si="45"/>
        <v>46</v>
      </c>
      <c r="V542" s="415">
        <v>100</v>
      </c>
      <c r="W542" s="61">
        <v>100</v>
      </c>
      <c r="X542" s="440" t="s">
        <v>4503</v>
      </c>
      <c r="Y542" s="14">
        <v>1</v>
      </c>
      <c r="Z542" s="14">
        <v>4</v>
      </c>
      <c r="AA542" s="14">
        <v>1</v>
      </c>
      <c r="AB542" s="14">
        <v>60</v>
      </c>
      <c r="AC542" s="14"/>
      <c r="AD542" s="16">
        <f t="shared" si="46"/>
        <v>33</v>
      </c>
      <c r="AE542" s="14">
        <v>5</v>
      </c>
      <c r="AF542" s="13">
        <v>100</v>
      </c>
      <c r="AG542" s="14" t="s">
        <v>4494</v>
      </c>
      <c r="AH542" s="14" t="s">
        <v>4495</v>
      </c>
      <c r="AI542" s="14">
        <v>50</v>
      </c>
      <c r="AJ542" s="14" t="s">
        <v>4504</v>
      </c>
      <c r="AK542" s="14" t="s">
        <v>4505</v>
      </c>
      <c r="AL542" s="14">
        <v>50</v>
      </c>
      <c r="AM542" s="14"/>
      <c r="AN542" s="14"/>
      <c r="AO542" s="14"/>
      <c r="AP542" s="14"/>
      <c r="AQ542" s="14"/>
      <c r="AR542" s="14"/>
      <c r="AS542" s="14"/>
      <c r="AT542" s="14"/>
      <c r="AU542" s="14"/>
      <c r="AV542" s="14" t="s">
        <v>4506</v>
      </c>
      <c r="AW542" s="14" t="s">
        <v>4507</v>
      </c>
      <c r="AX542" s="14">
        <v>0</v>
      </c>
      <c r="AY542" s="14" t="s">
        <v>4506</v>
      </c>
      <c r="AZ542" s="14" t="s">
        <v>4508</v>
      </c>
      <c r="BA542" s="24">
        <v>0</v>
      </c>
      <c r="BB542" s="32"/>
      <c r="BC542" s="32"/>
      <c r="BD542" s="32"/>
      <c r="BE542" s="32"/>
      <c r="BF542" s="32"/>
      <c r="BG542" s="32"/>
      <c r="BH542" s="32"/>
      <c r="BI542" s="32"/>
      <c r="BJ542" s="32"/>
      <c r="BK542" s="32"/>
      <c r="BL542" s="32"/>
      <c r="BM542" s="32"/>
    </row>
    <row r="543" spans="1:65" ht="120" customHeight="1" x14ac:dyDescent="0.25">
      <c r="A543" s="13">
        <v>206</v>
      </c>
      <c r="B543" s="67" t="s">
        <v>4493</v>
      </c>
      <c r="C543" s="14">
        <v>12</v>
      </c>
      <c r="D543" s="14" t="s">
        <v>4494</v>
      </c>
      <c r="E543" s="14" t="s">
        <v>4587</v>
      </c>
      <c r="F543" s="14">
        <v>18475</v>
      </c>
      <c r="G543" s="14" t="s">
        <v>4588</v>
      </c>
      <c r="H543" s="14">
        <v>2012</v>
      </c>
      <c r="I543" s="14" t="s">
        <v>4589</v>
      </c>
      <c r="J543" s="80">
        <v>36222.54</v>
      </c>
      <c r="K543" s="14" t="s">
        <v>4498</v>
      </c>
      <c r="L543" s="14" t="s">
        <v>4499</v>
      </c>
      <c r="M543" s="14" t="s">
        <v>4500</v>
      </c>
      <c r="N543" s="14" t="s">
        <v>4590</v>
      </c>
      <c r="O543" s="14" t="s">
        <v>4591</v>
      </c>
      <c r="P543" s="81">
        <v>4595</v>
      </c>
      <c r="Q543" s="16">
        <f t="shared" si="44"/>
        <v>10</v>
      </c>
      <c r="R543" s="16">
        <v>0</v>
      </c>
      <c r="S543" s="16">
        <v>10</v>
      </c>
      <c r="T543" s="16">
        <v>33</v>
      </c>
      <c r="U543" s="16">
        <f t="shared" si="45"/>
        <v>43</v>
      </c>
      <c r="V543" s="415">
        <v>100</v>
      </c>
      <c r="W543" s="61">
        <v>100</v>
      </c>
      <c r="X543" s="440" t="s">
        <v>4503</v>
      </c>
      <c r="Y543" s="14">
        <v>3</v>
      </c>
      <c r="Z543" s="14">
        <v>11</v>
      </c>
      <c r="AA543" s="14">
        <v>4</v>
      </c>
      <c r="AB543" s="14">
        <v>60</v>
      </c>
      <c r="AC543" s="14"/>
      <c r="AD543" s="16">
        <f t="shared" si="46"/>
        <v>33</v>
      </c>
      <c r="AE543" s="14">
        <v>5</v>
      </c>
      <c r="AF543" s="13">
        <v>100</v>
      </c>
      <c r="AG543" s="14" t="s">
        <v>4494</v>
      </c>
      <c r="AH543" s="14" t="s">
        <v>4495</v>
      </c>
      <c r="AI543" s="14">
        <v>40</v>
      </c>
      <c r="AJ543" s="14" t="s">
        <v>4504</v>
      </c>
      <c r="AK543" s="14" t="s">
        <v>4505</v>
      </c>
      <c r="AL543" s="14">
        <v>30</v>
      </c>
      <c r="AM543" s="14" t="s">
        <v>4563</v>
      </c>
      <c r="AN543" s="14" t="s">
        <v>4564</v>
      </c>
      <c r="AO543" s="14">
        <v>10</v>
      </c>
      <c r="AP543" s="14" t="s">
        <v>4552</v>
      </c>
      <c r="AQ543" s="14" t="s">
        <v>4495</v>
      </c>
      <c r="AR543" s="14">
        <v>5</v>
      </c>
      <c r="AS543" s="14"/>
      <c r="AT543" s="14"/>
      <c r="AU543" s="14"/>
      <c r="AV543" s="14" t="s">
        <v>4506</v>
      </c>
      <c r="AW543" s="14" t="s">
        <v>4507</v>
      </c>
      <c r="AX543" s="14">
        <v>15</v>
      </c>
      <c r="AY543" s="14" t="s">
        <v>4506</v>
      </c>
      <c r="AZ543" s="14" t="s">
        <v>4508</v>
      </c>
      <c r="BA543" s="24">
        <v>0</v>
      </c>
      <c r="BB543" s="32"/>
      <c r="BC543" s="32"/>
      <c r="BD543" s="32"/>
      <c r="BE543" s="32"/>
      <c r="BF543" s="32"/>
      <c r="BG543" s="32"/>
      <c r="BH543" s="32"/>
      <c r="BI543" s="32"/>
      <c r="BJ543" s="32"/>
      <c r="BK543" s="32"/>
      <c r="BL543" s="32"/>
      <c r="BM543" s="32"/>
    </row>
    <row r="544" spans="1:65" ht="120" customHeight="1" x14ac:dyDescent="0.25">
      <c r="A544" s="13">
        <v>206</v>
      </c>
      <c r="B544" s="67" t="s">
        <v>4493</v>
      </c>
      <c r="C544" s="14">
        <v>13</v>
      </c>
      <c r="D544" s="22" t="s">
        <v>4504</v>
      </c>
      <c r="E544" s="14" t="s">
        <v>4505</v>
      </c>
      <c r="F544" s="22">
        <v>15269</v>
      </c>
      <c r="G544" s="14" t="s">
        <v>4592</v>
      </c>
      <c r="H544" s="14">
        <v>2014</v>
      </c>
      <c r="I544" s="14" t="s">
        <v>4592</v>
      </c>
      <c r="J544" s="80">
        <v>73019.62</v>
      </c>
      <c r="K544" s="14" t="s">
        <v>4498</v>
      </c>
      <c r="L544" s="14" t="s">
        <v>4499</v>
      </c>
      <c r="M544" s="14" t="s">
        <v>4500</v>
      </c>
      <c r="N544" s="14" t="s">
        <v>4593</v>
      </c>
      <c r="O544" s="14" t="s">
        <v>4594</v>
      </c>
      <c r="P544" s="81">
        <v>4739</v>
      </c>
      <c r="Q544" s="16">
        <f t="shared" si="44"/>
        <v>30</v>
      </c>
      <c r="R544" s="16">
        <v>0</v>
      </c>
      <c r="S544" s="16">
        <v>30</v>
      </c>
      <c r="T544" s="16">
        <v>130</v>
      </c>
      <c r="U544" s="16">
        <f t="shared" si="45"/>
        <v>160</v>
      </c>
      <c r="V544" s="415">
        <v>100</v>
      </c>
      <c r="W544" s="61">
        <v>100</v>
      </c>
      <c r="X544" s="440" t="s">
        <v>4503</v>
      </c>
      <c r="Y544" s="14">
        <v>3</v>
      </c>
      <c r="Z544" s="14">
        <v>10</v>
      </c>
      <c r="AA544" s="14">
        <v>5</v>
      </c>
      <c r="AB544" s="14">
        <v>60</v>
      </c>
      <c r="AC544" s="14"/>
      <c r="AD544" s="16">
        <f t="shared" si="46"/>
        <v>130</v>
      </c>
      <c r="AE544" s="14">
        <v>5</v>
      </c>
      <c r="AF544" s="13">
        <v>100</v>
      </c>
      <c r="AG544" s="14" t="s">
        <v>4494</v>
      </c>
      <c r="AH544" s="14" t="s">
        <v>4495</v>
      </c>
      <c r="AI544" s="14">
        <v>25</v>
      </c>
      <c r="AJ544" s="14" t="s">
        <v>4504</v>
      </c>
      <c r="AK544" s="14" t="s">
        <v>4505</v>
      </c>
      <c r="AL544" s="14">
        <v>60</v>
      </c>
      <c r="AM544" s="14"/>
      <c r="AN544" s="14"/>
      <c r="AO544" s="14"/>
      <c r="AP544" s="14"/>
      <c r="AQ544" s="14"/>
      <c r="AR544" s="14"/>
      <c r="AS544" s="14"/>
      <c r="AT544" s="14"/>
      <c r="AU544" s="14"/>
      <c r="AV544" s="14" t="s">
        <v>4506</v>
      </c>
      <c r="AW544" s="14" t="s">
        <v>4507</v>
      </c>
      <c r="AX544" s="14">
        <v>15</v>
      </c>
      <c r="AY544" s="14" t="s">
        <v>4506</v>
      </c>
      <c r="AZ544" s="14" t="s">
        <v>4508</v>
      </c>
      <c r="BA544" s="24">
        <v>0</v>
      </c>
      <c r="BB544" s="32"/>
      <c r="BC544" s="32"/>
      <c r="BD544" s="32"/>
      <c r="BE544" s="32"/>
      <c r="BF544" s="32"/>
      <c r="BG544" s="32"/>
      <c r="BH544" s="32"/>
      <c r="BI544" s="32"/>
      <c r="BJ544" s="32"/>
      <c r="BK544" s="32"/>
      <c r="BL544" s="32"/>
      <c r="BM544" s="32"/>
    </row>
    <row r="545" spans="1:65" ht="120" customHeight="1" x14ac:dyDescent="0.25">
      <c r="A545" s="13">
        <v>206</v>
      </c>
      <c r="B545" s="67" t="s">
        <v>4493</v>
      </c>
      <c r="C545" s="14">
        <v>13</v>
      </c>
      <c r="D545" s="22" t="s">
        <v>4504</v>
      </c>
      <c r="E545" s="14" t="s">
        <v>4505</v>
      </c>
      <c r="F545" s="22">
        <v>15269</v>
      </c>
      <c r="G545" s="14" t="s">
        <v>4595</v>
      </c>
      <c r="H545" s="14">
        <v>2014</v>
      </c>
      <c r="I545" s="14" t="s">
        <v>4596</v>
      </c>
      <c r="J545" s="80">
        <v>257900.77</v>
      </c>
      <c r="K545" s="14" t="s">
        <v>4498</v>
      </c>
      <c r="L545" s="14" t="s">
        <v>4499</v>
      </c>
      <c r="M545" s="14" t="s">
        <v>4500</v>
      </c>
      <c r="N545" s="14" t="s">
        <v>4597</v>
      </c>
      <c r="O545" s="14" t="s">
        <v>4598</v>
      </c>
      <c r="P545" s="81">
        <v>4741</v>
      </c>
      <c r="Q545" s="16">
        <f t="shared" si="44"/>
        <v>30</v>
      </c>
      <c r="R545" s="16">
        <v>0</v>
      </c>
      <c r="S545" s="16">
        <v>30</v>
      </c>
      <c r="T545" s="16">
        <v>65</v>
      </c>
      <c r="U545" s="16">
        <f t="shared" si="45"/>
        <v>95</v>
      </c>
      <c r="V545" s="415">
        <v>100</v>
      </c>
      <c r="W545" s="61">
        <v>100</v>
      </c>
      <c r="X545" s="440" t="s">
        <v>4503</v>
      </c>
      <c r="Y545" s="14">
        <v>3</v>
      </c>
      <c r="Z545" s="14">
        <v>12</v>
      </c>
      <c r="AA545" s="14">
        <v>3</v>
      </c>
      <c r="AB545" s="14">
        <v>60</v>
      </c>
      <c r="AC545" s="14"/>
      <c r="AD545" s="16">
        <f t="shared" si="46"/>
        <v>65</v>
      </c>
      <c r="AE545" s="14">
        <v>5</v>
      </c>
      <c r="AF545" s="13">
        <v>100</v>
      </c>
      <c r="AG545" s="14" t="s">
        <v>4494</v>
      </c>
      <c r="AH545" s="14" t="s">
        <v>4495</v>
      </c>
      <c r="AI545" s="14">
        <v>30</v>
      </c>
      <c r="AJ545" s="14" t="s">
        <v>4504</v>
      </c>
      <c r="AK545" s="14" t="s">
        <v>4505</v>
      </c>
      <c r="AL545" s="14">
        <v>40</v>
      </c>
      <c r="AM545" s="14" t="s">
        <v>4563</v>
      </c>
      <c r="AN545" s="14" t="s">
        <v>4564</v>
      </c>
      <c r="AO545" s="14">
        <v>15</v>
      </c>
      <c r="AP545" s="14"/>
      <c r="AQ545" s="14"/>
      <c r="AR545" s="14"/>
      <c r="AS545" s="14"/>
      <c r="AT545" s="14"/>
      <c r="AU545" s="14"/>
      <c r="AV545" s="14" t="s">
        <v>4506</v>
      </c>
      <c r="AW545" s="14" t="s">
        <v>4507</v>
      </c>
      <c r="AX545" s="14">
        <v>15</v>
      </c>
      <c r="AY545" s="14" t="s">
        <v>4506</v>
      </c>
      <c r="AZ545" s="14" t="s">
        <v>4508</v>
      </c>
      <c r="BA545" s="24">
        <v>0</v>
      </c>
      <c r="BB545" s="32"/>
      <c r="BC545" s="32"/>
      <c r="BD545" s="32"/>
      <c r="BE545" s="32"/>
      <c r="BF545" s="32"/>
      <c r="BG545" s="32"/>
      <c r="BH545" s="32"/>
      <c r="BI545" s="32"/>
      <c r="BJ545" s="32"/>
      <c r="BK545" s="32"/>
      <c r="BL545" s="32"/>
      <c r="BM545" s="32"/>
    </row>
    <row r="546" spans="1:65" ht="120" customHeight="1" x14ac:dyDescent="0.25">
      <c r="A546" s="13">
        <v>206</v>
      </c>
      <c r="B546" s="67" t="s">
        <v>4493</v>
      </c>
      <c r="C546" s="14">
        <v>12</v>
      </c>
      <c r="D546" s="14" t="s">
        <v>4494</v>
      </c>
      <c r="E546" s="14" t="s">
        <v>4495</v>
      </c>
      <c r="F546" s="14">
        <v>10842</v>
      </c>
      <c r="G546" s="14" t="s">
        <v>4599</v>
      </c>
      <c r="H546" s="14">
        <v>2015</v>
      </c>
      <c r="I546" s="14" t="s">
        <v>4600</v>
      </c>
      <c r="J546" s="80">
        <v>96922.38</v>
      </c>
      <c r="K546" s="14" t="s">
        <v>244</v>
      </c>
      <c r="L546" s="14" t="s">
        <v>4499</v>
      </c>
      <c r="M546" s="14" t="s">
        <v>4500</v>
      </c>
      <c r="N546" s="14" t="s">
        <v>4601</v>
      </c>
      <c r="O546" s="14" t="s">
        <v>4602</v>
      </c>
      <c r="P546" s="81">
        <v>4838</v>
      </c>
      <c r="Q546" s="16">
        <f t="shared" si="44"/>
        <v>15</v>
      </c>
      <c r="R546" s="16">
        <v>0</v>
      </c>
      <c r="S546" s="16">
        <v>15</v>
      </c>
      <c r="T546" s="16">
        <v>65</v>
      </c>
      <c r="U546" s="16">
        <f t="shared" si="45"/>
        <v>80</v>
      </c>
      <c r="V546" s="415">
        <v>100</v>
      </c>
      <c r="W546" s="61">
        <v>100</v>
      </c>
      <c r="X546" s="440" t="s">
        <v>4503</v>
      </c>
      <c r="Y546" s="14">
        <v>3</v>
      </c>
      <c r="Z546" s="14">
        <v>4</v>
      </c>
      <c r="AA546" s="14">
        <v>1</v>
      </c>
      <c r="AB546" s="14">
        <v>60</v>
      </c>
      <c r="AC546" s="14" t="s">
        <v>4603</v>
      </c>
      <c r="AD546" s="16">
        <f t="shared" si="46"/>
        <v>65</v>
      </c>
      <c r="AE546" s="14">
        <v>5</v>
      </c>
      <c r="AF546" s="13">
        <v>100</v>
      </c>
      <c r="AG546" s="14" t="s">
        <v>4494</v>
      </c>
      <c r="AH546" s="14" t="s">
        <v>4495</v>
      </c>
      <c r="AI546" s="14">
        <v>40</v>
      </c>
      <c r="AJ546" s="14" t="s">
        <v>4504</v>
      </c>
      <c r="AK546" s="14" t="s">
        <v>4505</v>
      </c>
      <c r="AL546" s="14">
        <v>40</v>
      </c>
      <c r="AM546" s="14" t="s">
        <v>4604</v>
      </c>
      <c r="AN546" s="14" t="s">
        <v>4605</v>
      </c>
      <c r="AO546" s="14">
        <v>5</v>
      </c>
      <c r="AP546" s="14"/>
      <c r="AQ546" s="14"/>
      <c r="AR546" s="14"/>
      <c r="AS546" s="14"/>
      <c r="AT546" s="14"/>
      <c r="AU546" s="14"/>
      <c r="AV546" s="14" t="s">
        <v>4506</v>
      </c>
      <c r="AW546" s="14" t="s">
        <v>4507</v>
      </c>
      <c r="AX546" s="14">
        <v>15</v>
      </c>
      <c r="AY546" s="14" t="s">
        <v>4506</v>
      </c>
      <c r="AZ546" s="14" t="s">
        <v>4508</v>
      </c>
      <c r="BA546" s="24">
        <v>0</v>
      </c>
      <c r="BB546" s="32"/>
      <c r="BC546" s="32"/>
      <c r="BD546" s="32"/>
      <c r="BE546" s="32"/>
      <c r="BF546" s="32"/>
      <c r="BG546" s="32"/>
      <c r="BH546" s="32"/>
      <c r="BI546" s="32"/>
      <c r="BJ546" s="32"/>
      <c r="BK546" s="32"/>
      <c r="BL546" s="32"/>
      <c r="BM546" s="32"/>
    </row>
    <row r="547" spans="1:65" ht="120" customHeight="1" x14ac:dyDescent="0.25">
      <c r="A547" s="13">
        <v>206</v>
      </c>
      <c r="B547" s="67" t="s">
        <v>4493</v>
      </c>
      <c r="C547" s="22">
        <v>13</v>
      </c>
      <c r="D547" s="22" t="s">
        <v>4504</v>
      </c>
      <c r="E547" s="22" t="s">
        <v>4505</v>
      </c>
      <c r="F547" s="22">
        <v>15269</v>
      </c>
      <c r="G547" s="14" t="s">
        <v>4606</v>
      </c>
      <c r="H547" s="22">
        <v>2016</v>
      </c>
      <c r="I547" s="14" t="s">
        <v>4607</v>
      </c>
      <c r="J547" s="80">
        <v>54786.3</v>
      </c>
      <c r="K547" s="22" t="s">
        <v>244</v>
      </c>
      <c r="L547" s="14" t="s">
        <v>4499</v>
      </c>
      <c r="M547" s="14" t="s">
        <v>4500</v>
      </c>
      <c r="N547" s="14" t="s">
        <v>4511</v>
      </c>
      <c r="O547" s="14" t="s">
        <v>4512</v>
      </c>
      <c r="P547" s="81">
        <v>4866</v>
      </c>
      <c r="Q547" s="16">
        <f t="shared" si="44"/>
        <v>20</v>
      </c>
      <c r="R547" s="16">
        <v>0</v>
      </c>
      <c r="S547" s="16">
        <v>20</v>
      </c>
      <c r="T547" s="16">
        <v>130</v>
      </c>
      <c r="U547" s="16">
        <f t="shared" si="45"/>
        <v>150</v>
      </c>
      <c r="V547" s="415">
        <v>100</v>
      </c>
      <c r="W547" s="128">
        <v>100</v>
      </c>
      <c r="X547" s="440" t="s">
        <v>4503</v>
      </c>
      <c r="Y547" s="14">
        <v>1</v>
      </c>
      <c r="Z547" s="14">
        <v>4</v>
      </c>
      <c r="AA547" s="14">
        <v>1</v>
      </c>
      <c r="AB547" s="14">
        <v>60</v>
      </c>
      <c r="AC547" s="22" t="s">
        <v>4608</v>
      </c>
      <c r="AD547" s="16">
        <f t="shared" si="46"/>
        <v>130</v>
      </c>
      <c r="AE547" s="14">
        <v>5</v>
      </c>
      <c r="AF547" s="13">
        <v>100</v>
      </c>
      <c r="AG547" s="14" t="s">
        <v>4494</v>
      </c>
      <c r="AH547" s="14" t="s">
        <v>4495</v>
      </c>
      <c r="AI547" s="14">
        <v>40</v>
      </c>
      <c r="AJ547" s="14" t="s">
        <v>4504</v>
      </c>
      <c r="AK547" s="14" t="s">
        <v>4505</v>
      </c>
      <c r="AL547" s="14">
        <v>50</v>
      </c>
      <c r="AM547" s="14"/>
      <c r="AN547" s="14"/>
      <c r="AO547" s="14"/>
      <c r="AP547" s="14"/>
      <c r="AQ547" s="14"/>
      <c r="AR547" s="14"/>
      <c r="AS547" s="14"/>
      <c r="AT547" s="14"/>
      <c r="AU547" s="14"/>
      <c r="AV547" s="14" t="s">
        <v>4506</v>
      </c>
      <c r="AW547" s="14" t="s">
        <v>4507</v>
      </c>
      <c r="AX547" s="14">
        <v>10</v>
      </c>
      <c r="AY547" s="14" t="s">
        <v>4506</v>
      </c>
      <c r="AZ547" s="14" t="s">
        <v>4508</v>
      </c>
      <c r="BA547" s="24">
        <v>0</v>
      </c>
      <c r="BB547" s="32"/>
      <c r="BC547" s="32"/>
      <c r="BD547" s="32"/>
      <c r="BE547" s="32"/>
      <c r="BF547" s="32"/>
      <c r="BG547" s="32"/>
      <c r="BH547" s="32"/>
      <c r="BI547" s="32"/>
      <c r="BJ547" s="32"/>
      <c r="BK547" s="32"/>
      <c r="BL547" s="32"/>
      <c r="BM547" s="32"/>
    </row>
    <row r="548" spans="1:65" ht="120" customHeight="1" x14ac:dyDescent="0.25">
      <c r="A548" s="13">
        <v>206</v>
      </c>
      <c r="B548" s="67" t="s">
        <v>4493</v>
      </c>
      <c r="C548" s="22">
        <v>13</v>
      </c>
      <c r="D548" s="22" t="s">
        <v>4504</v>
      </c>
      <c r="E548" s="22" t="s">
        <v>4505</v>
      </c>
      <c r="F548" s="22">
        <v>15269</v>
      </c>
      <c r="G548" s="14" t="s">
        <v>4609</v>
      </c>
      <c r="H548" s="22">
        <v>2016</v>
      </c>
      <c r="I548" s="22" t="s">
        <v>4610</v>
      </c>
      <c r="J548" s="80">
        <v>31145.15</v>
      </c>
      <c r="K548" s="22" t="s">
        <v>244</v>
      </c>
      <c r="L548" s="14" t="s">
        <v>4499</v>
      </c>
      <c r="M548" s="14" t="s">
        <v>4500</v>
      </c>
      <c r="N548" s="14" t="s">
        <v>4511</v>
      </c>
      <c r="O548" s="14" t="s">
        <v>4512</v>
      </c>
      <c r="P548" s="81">
        <v>4873</v>
      </c>
      <c r="Q548" s="16">
        <f t="shared" si="44"/>
        <v>40</v>
      </c>
      <c r="R548" s="16">
        <v>0</v>
      </c>
      <c r="S548" s="16">
        <v>40</v>
      </c>
      <c r="T548" s="16">
        <v>130</v>
      </c>
      <c r="U548" s="16">
        <f t="shared" si="45"/>
        <v>170</v>
      </c>
      <c r="V548" s="415">
        <v>100</v>
      </c>
      <c r="W548" s="128">
        <v>100</v>
      </c>
      <c r="X548" s="440" t="s">
        <v>4503</v>
      </c>
      <c r="Y548" s="14">
        <v>1</v>
      </c>
      <c r="Z548" s="14">
        <v>4</v>
      </c>
      <c r="AA548" s="14">
        <v>1</v>
      </c>
      <c r="AB548" s="14">
        <v>60</v>
      </c>
      <c r="AC548" s="22" t="s">
        <v>4608</v>
      </c>
      <c r="AD548" s="16">
        <f t="shared" si="46"/>
        <v>130</v>
      </c>
      <c r="AE548" s="14">
        <v>5</v>
      </c>
      <c r="AF548" s="13">
        <v>100</v>
      </c>
      <c r="AG548" s="14" t="s">
        <v>4494</v>
      </c>
      <c r="AH548" s="14" t="s">
        <v>4495</v>
      </c>
      <c r="AI548" s="14">
        <v>40</v>
      </c>
      <c r="AJ548" s="14" t="s">
        <v>4504</v>
      </c>
      <c r="AK548" s="14" t="s">
        <v>4505</v>
      </c>
      <c r="AL548" s="14">
        <v>50</v>
      </c>
      <c r="AM548" s="14"/>
      <c r="AN548" s="14"/>
      <c r="AO548" s="14"/>
      <c r="AP548" s="14"/>
      <c r="AQ548" s="14"/>
      <c r="AR548" s="14"/>
      <c r="AS548" s="14"/>
      <c r="AT548" s="14"/>
      <c r="AU548" s="14"/>
      <c r="AV548" s="14" t="s">
        <v>4506</v>
      </c>
      <c r="AW548" s="14" t="s">
        <v>4507</v>
      </c>
      <c r="AX548" s="14">
        <v>10</v>
      </c>
      <c r="AY548" s="14" t="s">
        <v>4506</v>
      </c>
      <c r="AZ548" s="14" t="s">
        <v>4508</v>
      </c>
      <c r="BA548" s="24">
        <v>0</v>
      </c>
      <c r="BB548" s="32"/>
      <c r="BC548" s="32"/>
      <c r="BD548" s="32"/>
      <c r="BE548" s="32"/>
      <c r="BF548" s="32"/>
      <c r="BG548" s="32"/>
      <c r="BH548" s="32"/>
      <c r="BI548" s="32"/>
      <c r="BJ548" s="32"/>
      <c r="BK548" s="32"/>
      <c r="BL548" s="32"/>
      <c r="BM548" s="32"/>
    </row>
    <row r="549" spans="1:65" ht="120" customHeight="1" x14ac:dyDescent="0.25">
      <c r="A549" s="13">
        <v>206</v>
      </c>
      <c r="B549" s="67" t="s">
        <v>4493</v>
      </c>
      <c r="C549" s="14">
        <v>15</v>
      </c>
      <c r="D549" s="14" t="s">
        <v>3915</v>
      </c>
      <c r="E549" s="14" t="s">
        <v>4527</v>
      </c>
      <c r="F549" s="14">
        <v>4254</v>
      </c>
      <c r="G549" s="14" t="s">
        <v>4611</v>
      </c>
      <c r="H549" s="14">
        <v>2017</v>
      </c>
      <c r="I549" s="14" t="s">
        <v>4612</v>
      </c>
      <c r="J549" s="80">
        <v>75051.34</v>
      </c>
      <c r="K549" s="14" t="s">
        <v>244</v>
      </c>
      <c r="L549" s="14" t="s">
        <v>4530</v>
      </c>
      <c r="M549" s="14" t="s">
        <v>4531</v>
      </c>
      <c r="N549" s="14" t="s">
        <v>4536</v>
      </c>
      <c r="O549" s="14" t="s">
        <v>4537</v>
      </c>
      <c r="P549" s="81">
        <v>4920</v>
      </c>
      <c r="Q549" s="16">
        <f t="shared" si="44"/>
        <v>13</v>
      </c>
      <c r="R549" s="16">
        <v>0</v>
      </c>
      <c r="S549" s="16">
        <v>13</v>
      </c>
      <c r="T549" s="16">
        <v>33</v>
      </c>
      <c r="U549" s="16">
        <f t="shared" si="45"/>
        <v>46</v>
      </c>
      <c r="V549" s="415">
        <v>100</v>
      </c>
      <c r="W549" s="128">
        <v>100</v>
      </c>
      <c r="X549" s="440" t="s">
        <v>4503</v>
      </c>
      <c r="Y549" s="14">
        <v>1</v>
      </c>
      <c r="Z549" s="14">
        <v>2</v>
      </c>
      <c r="AA549" s="14">
        <v>3</v>
      </c>
      <c r="AB549" s="14">
        <v>60</v>
      </c>
      <c r="AC549" s="22" t="s">
        <v>4613</v>
      </c>
      <c r="AD549" s="16">
        <f t="shared" si="46"/>
        <v>33</v>
      </c>
      <c r="AE549" s="14">
        <v>5</v>
      </c>
      <c r="AF549" s="13">
        <v>100</v>
      </c>
      <c r="AG549" s="14" t="s">
        <v>3915</v>
      </c>
      <c r="AH549" s="14" t="s">
        <v>4527</v>
      </c>
      <c r="AI549" s="14">
        <v>80</v>
      </c>
      <c r="AJ549" s="14"/>
      <c r="AK549" s="14"/>
      <c r="AL549" s="14"/>
      <c r="AM549" s="14"/>
      <c r="AN549" s="14"/>
      <c r="AO549" s="14"/>
      <c r="AP549" s="14"/>
      <c r="AQ549" s="14"/>
      <c r="AR549" s="14"/>
      <c r="AS549" s="14"/>
      <c r="AT549" s="14"/>
      <c r="AU549" s="14"/>
      <c r="AV549" s="14" t="s">
        <v>4506</v>
      </c>
      <c r="AW549" s="14" t="s">
        <v>4507</v>
      </c>
      <c r="AX549" s="14">
        <v>20</v>
      </c>
      <c r="AY549" s="14" t="s">
        <v>4506</v>
      </c>
      <c r="AZ549" s="14" t="s">
        <v>4508</v>
      </c>
      <c r="BA549" s="24">
        <v>0</v>
      </c>
      <c r="BB549" s="32"/>
      <c r="BC549" s="32"/>
      <c r="BD549" s="32"/>
      <c r="BE549" s="32"/>
      <c r="BF549" s="32"/>
      <c r="BG549" s="32"/>
      <c r="BH549" s="32"/>
      <c r="BI549" s="32"/>
      <c r="BJ549" s="32"/>
      <c r="BK549" s="32"/>
      <c r="BL549" s="32"/>
      <c r="BM549" s="32"/>
    </row>
    <row r="550" spans="1:65" ht="120" customHeight="1" x14ac:dyDescent="0.25">
      <c r="A550" s="13">
        <v>206</v>
      </c>
      <c r="B550" s="67" t="s">
        <v>4493</v>
      </c>
      <c r="C550" s="14">
        <v>12</v>
      </c>
      <c r="D550" s="14" t="s">
        <v>4494</v>
      </c>
      <c r="E550" s="14" t="s">
        <v>4587</v>
      </c>
      <c r="F550" s="14">
        <v>18475</v>
      </c>
      <c r="G550" s="14" t="s">
        <v>4614</v>
      </c>
      <c r="H550" s="14">
        <v>2017</v>
      </c>
      <c r="I550" s="14" t="s">
        <v>4615</v>
      </c>
      <c r="J550" s="80">
        <v>26789.32</v>
      </c>
      <c r="K550" s="14" t="s">
        <v>4498</v>
      </c>
      <c r="L550" s="14" t="s">
        <v>4499</v>
      </c>
      <c r="M550" s="14" t="s">
        <v>4500</v>
      </c>
      <c r="N550" s="14" t="s">
        <v>4616</v>
      </c>
      <c r="O550" s="14" t="s">
        <v>4617</v>
      </c>
      <c r="P550" s="81">
        <v>4929</v>
      </c>
      <c r="Q550" s="16">
        <f t="shared" si="44"/>
        <v>10</v>
      </c>
      <c r="R550" s="16">
        <v>0</v>
      </c>
      <c r="S550" s="16">
        <v>10</v>
      </c>
      <c r="T550" s="16">
        <v>33</v>
      </c>
      <c r="U550" s="16">
        <f t="shared" si="45"/>
        <v>43</v>
      </c>
      <c r="V550" s="415">
        <v>100</v>
      </c>
      <c r="W550" s="128">
        <v>100</v>
      </c>
      <c r="X550" s="440" t="s">
        <v>4503</v>
      </c>
      <c r="Y550" s="14">
        <v>3</v>
      </c>
      <c r="Z550" s="14">
        <v>11</v>
      </c>
      <c r="AA550" s="14">
        <v>4</v>
      </c>
      <c r="AB550" s="14">
        <v>60</v>
      </c>
      <c r="AC550" s="14"/>
      <c r="AD550" s="16">
        <f t="shared" si="46"/>
        <v>33</v>
      </c>
      <c r="AE550" s="14">
        <v>5</v>
      </c>
      <c r="AF550" s="13">
        <v>100</v>
      </c>
      <c r="AG550" s="14" t="s">
        <v>4494</v>
      </c>
      <c r="AH550" s="14" t="s">
        <v>4495</v>
      </c>
      <c r="AI550" s="14">
        <v>40</v>
      </c>
      <c r="AJ550" s="14" t="s">
        <v>4504</v>
      </c>
      <c r="AK550" s="14" t="s">
        <v>4505</v>
      </c>
      <c r="AL550" s="14">
        <v>40</v>
      </c>
      <c r="AM550" s="14"/>
      <c r="AN550" s="14"/>
      <c r="AO550" s="14"/>
      <c r="AP550" s="14"/>
      <c r="AQ550" s="14"/>
      <c r="AR550" s="14"/>
      <c r="AS550" s="14"/>
      <c r="AT550" s="14"/>
      <c r="AU550" s="14"/>
      <c r="AV550" s="14" t="s">
        <v>4506</v>
      </c>
      <c r="AW550" s="14" t="s">
        <v>4507</v>
      </c>
      <c r="AX550" s="14">
        <v>20</v>
      </c>
      <c r="AY550" s="14" t="s">
        <v>4506</v>
      </c>
      <c r="AZ550" s="14" t="s">
        <v>4508</v>
      </c>
      <c r="BA550" s="24">
        <v>0</v>
      </c>
      <c r="BB550" s="32"/>
      <c r="BC550" s="32"/>
      <c r="BD550" s="32"/>
      <c r="BE550" s="32"/>
      <c r="BF550" s="32"/>
      <c r="BG550" s="32"/>
      <c r="BH550" s="32"/>
      <c r="BI550" s="32"/>
      <c r="BJ550" s="32"/>
      <c r="BK550" s="32"/>
      <c r="BL550" s="32"/>
      <c r="BM550" s="32"/>
    </row>
    <row r="551" spans="1:65" ht="120" customHeight="1" x14ac:dyDescent="0.25">
      <c r="A551" s="13">
        <v>206</v>
      </c>
      <c r="B551" s="67" t="s">
        <v>4493</v>
      </c>
      <c r="C551" s="22">
        <v>13</v>
      </c>
      <c r="D551" s="22" t="s">
        <v>4504</v>
      </c>
      <c r="E551" s="22" t="s">
        <v>4505</v>
      </c>
      <c r="F551" s="22">
        <v>15269</v>
      </c>
      <c r="G551" s="14" t="s">
        <v>4571</v>
      </c>
      <c r="H551" s="22">
        <v>2016</v>
      </c>
      <c r="I551" s="22" t="s">
        <v>4618</v>
      </c>
      <c r="J551" s="80">
        <v>40121.15</v>
      </c>
      <c r="K551" s="22" t="s">
        <v>244</v>
      </c>
      <c r="L551" s="14" t="s">
        <v>4499</v>
      </c>
      <c r="M551" s="14" t="s">
        <v>4500</v>
      </c>
      <c r="N551" s="14" t="s">
        <v>4573</v>
      </c>
      <c r="O551" s="14" t="s">
        <v>4574</v>
      </c>
      <c r="P551" s="81">
        <v>4933</v>
      </c>
      <c r="Q551" s="16">
        <f t="shared" si="44"/>
        <v>10</v>
      </c>
      <c r="R551" s="16">
        <v>0</v>
      </c>
      <c r="S551" s="16">
        <v>10</v>
      </c>
      <c r="T551" s="16">
        <v>130</v>
      </c>
      <c r="U551" s="16">
        <f t="shared" si="45"/>
        <v>140</v>
      </c>
      <c r="V551" s="415">
        <v>100</v>
      </c>
      <c r="W551" s="128">
        <v>100</v>
      </c>
      <c r="X551" s="440" t="s">
        <v>4503</v>
      </c>
      <c r="Y551" s="14">
        <v>6</v>
      </c>
      <c r="Z551" s="14">
        <v>1</v>
      </c>
      <c r="AA551" s="14">
        <v>5</v>
      </c>
      <c r="AB551" s="14">
        <v>60</v>
      </c>
      <c r="AC551" s="22" t="s">
        <v>4608</v>
      </c>
      <c r="AD551" s="16">
        <f t="shared" si="46"/>
        <v>130</v>
      </c>
      <c r="AE551" s="14">
        <v>5</v>
      </c>
      <c r="AF551" s="13">
        <v>100</v>
      </c>
      <c r="AG551" s="14" t="s">
        <v>4494</v>
      </c>
      <c r="AH551" s="14" t="s">
        <v>4495</v>
      </c>
      <c r="AI551" s="14">
        <v>50</v>
      </c>
      <c r="AJ551" s="14" t="s">
        <v>4504</v>
      </c>
      <c r="AK551" s="14" t="s">
        <v>4505</v>
      </c>
      <c r="AL551" s="14">
        <v>50</v>
      </c>
      <c r="AM551" s="14"/>
      <c r="AN551" s="14"/>
      <c r="AO551" s="14"/>
      <c r="AP551" s="14"/>
      <c r="AQ551" s="14"/>
      <c r="AR551" s="14"/>
      <c r="AS551" s="14"/>
      <c r="AT551" s="14"/>
      <c r="AU551" s="14"/>
      <c r="AV551" s="14" t="s">
        <v>4506</v>
      </c>
      <c r="AW551" s="14" t="s">
        <v>4507</v>
      </c>
      <c r="AX551" s="14">
        <v>0</v>
      </c>
      <c r="AY551" s="14" t="s">
        <v>4506</v>
      </c>
      <c r="AZ551" s="14" t="s">
        <v>4508</v>
      </c>
      <c r="BA551" s="24">
        <v>0</v>
      </c>
      <c r="BB551" s="32"/>
      <c r="BC551" s="32"/>
      <c r="BD551" s="32"/>
      <c r="BE551" s="32"/>
      <c r="BF551" s="32"/>
      <c r="BG551" s="32"/>
      <c r="BH551" s="32"/>
      <c r="BI551" s="32"/>
      <c r="BJ551" s="32"/>
      <c r="BK551" s="32"/>
      <c r="BL551" s="32"/>
      <c r="BM551" s="32"/>
    </row>
    <row r="552" spans="1:65" ht="120" customHeight="1" x14ac:dyDescent="0.25">
      <c r="A552" s="13">
        <v>206</v>
      </c>
      <c r="B552" s="67" t="s">
        <v>4493</v>
      </c>
      <c r="C552" s="14">
        <v>12</v>
      </c>
      <c r="D552" s="14" t="s">
        <v>4494</v>
      </c>
      <c r="E552" s="14" t="s">
        <v>4495</v>
      </c>
      <c r="F552" s="14">
        <v>10842</v>
      </c>
      <c r="G552" s="14" t="s">
        <v>4619</v>
      </c>
      <c r="H552" s="14">
        <v>2017</v>
      </c>
      <c r="I552" s="14" t="s">
        <v>4620</v>
      </c>
      <c r="J552" s="80">
        <v>290109.28000000003</v>
      </c>
      <c r="K552" s="14" t="s">
        <v>4498</v>
      </c>
      <c r="L552" s="14" t="s">
        <v>4499</v>
      </c>
      <c r="M552" s="14" t="s">
        <v>4500</v>
      </c>
      <c r="N552" s="14" t="s">
        <v>4621</v>
      </c>
      <c r="O552" s="14" t="s">
        <v>4622</v>
      </c>
      <c r="P552" s="81">
        <v>6103</v>
      </c>
      <c r="Q552" s="16">
        <f t="shared" si="44"/>
        <v>10</v>
      </c>
      <c r="R552" s="16">
        <v>0</v>
      </c>
      <c r="S552" s="16">
        <v>10</v>
      </c>
      <c r="T552" s="16">
        <v>65</v>
      </c>
      <c r="U552" s="16">
        <f t="shared" si="45"/>
        <v>75</v>
      </c>
      <c r="V552" s="415">
        <v>100</v>
      </c>
      <c r="W552" s="61">
        <v>100</v>
      </c>
      <c r="X552" s="440" t="s">
        <v>4503</v>
      </c>
      <c r="Y552" s="14">
        <v>3</v>
      </c>
      <c r="Z552" s="14">
        <v>4</v>
      </c>
      <c r="AA552" s="14">
        <v>8</v>
      </c>
      <c r="AB552" s="14">
        <v>60</v>
      </c>
      <c r="AC552" s="14"/>
      <c r="AD552" s="16">
        <f t="shared" si="46"/>
        <v>65</v>
      </c>
      <c r="AE552" s="14">
        <v>5</v>
      </c>
      <c r="AF552" s="13">
        <v>100</v>
      </c>
      <c r="AG552" s="14" t="s">
        <v>4494</v>
      </c>
      <c r="AH552" s="14" t="s">
        <v>4495</v>
      </c>
      <c r="AI552" s="14">
        <v>40</v>
      </c>
      <c r="AJ552" s="14" t="s">
        <v>4504</v>
      </c>
      <c r="AK552" s="14" t="s">
        <v>4505</v>
      </c>
      <c r="AL552" s="14">
        <v>30</v>
      </c>
      <c r="AM552" s="14" t="s">
        <v>4552</v>
      </c>
      <c r="AN552" s="14" t="s">
        <v>4495</v>
      </c>
      <c r="AO552" s="14">
        <v>5</v>
      </c>
      <c r="AP552" s="14" t="s">
        <v>4553</v>
      </c>
      <c r="AQ552" s="14" t="s">
        <v>4554</v>
      </c>
      <c r="AR552" s="14">
        <v>5</v>
      </c>
      <c r="AS552" s="14" t="s">
        <v>4623</v>
      </c>
      <c r="AT552" s="14" t="s">
        <v>4624</v>
      </c>
      <c r="AU552" s="14">
        <v>5</v>
      </c>
      <c r="AV552" s="14" t="s">
        <v>4506</v>
      </c>
      <c r="AW552" s="14" t="s">
        <v>4507</v>
      </c>
      <c r="AX552" s="14">
        <v>15</v>
      </c>
      <c r="AY552" s="14" t="s">
        <v>4506</v>
      </c>
      <c r="AZ552" s="14" t="s">
        <v>4508</v>
      </c>
      <c r="BA552" s="24">
        <v>0</v>
      </c>
      <c r="BB552" s="32"/>
      <c r="BC552" s="32"/>
      <c r="BD552" s="32"/>
      <c r="BE552" s="32"/>
      <c r="BF552" s="32"/>
      <c r="BG552" s="32"/>
      <c r="BH552" s="32"/>
      <c r="BI552" s="32"/>
      <c r="BJ552" s="32"/>
      <c r="BK552" s="32"/>
      <c r="BL552" s="32"/>
      <c r="BM552" s="32"/>
    </row>
    <row r="553" spans="1:65" ht="120" customHeight="1" x14ac:dyDescent="0.25">
      <c r="A553" s="13">
        <v>206</v>
      </c>
      <c r="B553" s="67" t="s">
        <v>4493</v>
      </c>
      <c r="C553" s="14">
        <v>12</v>
      </c>
      <c r="D553" s="14" t="s">
        <v>4494</v>
      </c>
      <c r="E553" s="14" t="s">
        <v>4495</v>
      </c>
      <c r="F553" s="14">
        <v>10842</v>
      </c>
      <c r="G553" s="14" t="s">
        <v>4625</v>
      </c>
      <c r="H553" s="14">
        <v>2018</v>
      </c>
      <c r="I553" s="14" t="s">
        <v>4626</v>
      </c>
      <c r="J553" s="80">
        <v>663370</v>
      </c>
      <c r="K553" s="14" t="s">
        <v>4498</v>
      </c>
      <c r="L553" s="14" t="s">
        <v>4499</v>
      </c>
      <c r="M553" s="14" t="s">
        <v>4500</v>
      </c>
      <c r="N553" s="14" t="s">
        <v>4627</v>
      </c>
      <c r="O553" s="14" t="s">
        <v>4628</v>
      </c>
      <c r="P553" s="81">
        <v>6181</v>
      </c>
      <c r="Q553" s="16">
        <f t="shared" si="44"/>
        <v>60</v>
      </c>
      <c r="R553" s="16">
        <v>0</v>
      </c>
      <c r="S553" s="16">
        <v>60</v>
      </c>
      <c r="T553" s="16">
        <v>130</v>
      </c>
      <c r="U553" s="16">
        <f t="shared" si="45"/>
        <v>190</v>
      </c>
      <c r="V553" s="415">
        <v>100</v>
      </c>
      <c r="W553" s="61">
        <v>100</v>
      </c>
      <c r="X553" s="440" t="s">
        <v>4503</v>
      </c>
      <c r="Y553" s="14">
        <v>3</v>
      </c>
      <c r="Z553" s="14">
        <v>5</v>
      </c>
      <c r="AA553" s="14">
        <v>1</v>
      </c>
      <c r="AB553" s="14">
        <v>60</v>
      </c>
      <c r="AC553" s="14"/>
      <c r="AD553" s="16">
        <f t="shared" si="46"/>
        <v>130</v>
      </c>
      <c r="AE553" s="14">
        <v>5</v>
      </c>
      <c r="AF553" s="13">
        <v>100</v>
      </c>
      <c r="AG553" s="14" t="s">
        <v>4494</v>
      </c>
      <c r="AH553" s="14" t="s">
        <v>4495</v>
      </c>
      <c r="AI553" s="14">
        <v>40</v>
      </c>
      <c r="AJ553" s="14" t="s">
        <v>4504</v>
      </c>
      <c r="AK553" s="14" t="s">
        <v>4505</v>
      </c>
      <c r="AL553" s="14">
        <v>30</v>
      </c>
      <c r="AM553" s="14" t="s">
        <v>4553</v>
      </c>
      <c r="AN553" s="14" t="s">
        <v>4554</v>
      </c>
      <c r="AO553" s="14">
        <v>5</v>
      </c>
      <c r="AP553" s="14" t="s">
        <v>4629</v>
      </c>
      <c r="AQ553" s="14" t="s">
        <v>4630</v>
      </c>
      <c r="AR553" s="14">
        <v>5</v>
      </c>
      <c r="AS553" s="14" t="s">
        <v>4631</v>
      </c>
      <c r="AT553" s="14" t="s">
        <v>4630</v>
      </c>
      <c r="AU553" s="14">
        <v>5</v>
      </c>
      <c r="AV553" s="14" t="s">
        <v>4506</v>
      </c>
      <c r="AW553" s="14" t="s">
        <v>4507</v>
      </c>
      <c r="AX553" s="14">
        <v>15</v>
      </c>
      <c r="AY553" s="14" t="s">
        <v>4506</v>
      </c>
      <c r="AZ553" s="14" t="s">
        <v>4508</v>
      </c>
      <c r="BA553" s="24">
        <v>0</v>
      </c>
      <c r="BB553" s="32"/>
      <c r="BC553" s="32"/>
      <c r="BD553" s="32"/>
      <c r="BE553" s="32"/>
      <c r="BF553" s="32"/>
      <c r="BG553" s="32"/>
      <c r="BH553" s="32"/>
      <c r="BI553" s="32"/>
      <c r="BJ553" s="32"/>
      <c r="BK553" s="32"/>
      <c r="BL553" s="32"/>
      <c r="BM553" s="32"/>
    </row>
    <row r="554" spans="1:65" ht="120" customHeight="1" x14ac:dyDescent="0.25">
      <c r="A554" s="13">
        <v>206</v>
      </c>
      <c r="B554" s="67" t="s">
        <v>4493</v>
      </c>
      <c r="C554" s="22">
        <v>13</v>
      </c>
      <c r="D554" s="22" t="s">
        <v>4504</v>
      </c>
      <c r="E554" s="14" t="s">
        <v>4632</v>
      </c>
      <c r="F554" s="14">
        <v>32177</v>
      </c>
      <c r="G554" s="14" t="s">
        <v>4633</v>
      </c>
      <c r="H554" s="14">
        <v>2019</v>
      </c>
      <c r="I554" s="14" t="s">
        <v>4634</v>
      </c>
      <c r="J554" s="80">
        <v>169017.19</v>
      </c>
      <c r="K554" s="14" t="s">
        <v>76</v>
      </c>
      <c r="L554" s="14" t="s">
        <v>4499</v>
      </c>
      <c r="M554" s="14" t="s">
        <v>4500</v>
      </c>
      <c r="N554" s="14" t="s">
        <v>4635</v>
      </c>
      <c r="O554" s="14" t="s">
        <v>4636</v>
      </c>
      <c r="P554" s="81">
        <v>6192</v>
      </c>
      <c r="Q554" s="16">
        <f t="shared" si="44"/>
        <v>10</v>
      </c>
      <c r="R554" s="16">
        <v>0</v>
      </c>
      <c r="S554" s="16">
        <v>10</v>
      </c>
      <c r="T554" s="16">
        <v>65</v>
      </c>
      <c r="U554" s="16">
        <f t="shared" si="45"/>
        <v>75</v>
      </c>
      <c r="V554" s="415">
        <v>100</v>
      </c>
      <c r="W554" s="61">
        <v>100</v>
      </c>
      <c r="X554" s="440" t="s">
        <v>4503</v>
      </c>
      <c r="Y554" s="14">
        <v>3</v>
      </c>
      <c r="Z554" s="14">
        <v>10</v>
      </c>
      <c r="AA554" s="14">
        <v>4</v>
      </c>
      <c r="AB554" s="14">
        <v>60</v>
      </c>
      <c r="AC554" s="14" t="s">
        <v>4637</v>
      </c>
      <c r="AD554" s="16">
        <f t="shared" si="46"/>
        <v>65</v>
      </c>
      <c r="AE554" s="14">
        <v>5</v>
      </c>
      <c r="AF554" s="13">
        <v>100</v>
      </c>
      <c r="AG554" s="14" t="s">
        <v>4494</v>
      </c>
      <c r="AH554" s="14" t="s">
        <v>4495</v>
      </c>
      <c r="AI554" s="14">
        <v>30</v>
      </c>
      <c r="AJ554" s="14" t="s">
        <v>4504</v>
      </c>
      <c r="AK554" s="14" t="s">
        <v>4505</v>
      </c>
      <c r="AL554" s="14">
        <v>60</v>
      </c>
      <c r="AM554" s="14"/>
      <c r="AN554" s="14"/>
      <c r="AO554" s="14"/>
      <c r="AP554" s="14"/>
      <c r="AQ554" s="14"/>
      <c r="AR554" s="14"/>
      <c r="AS554" s="14"/>
      <c r="AT554" s="14"/>
      <c r="AU554" s="14"/>
      <c r="AV554" s="14" t="s">
        <v>4506</v>
      </c>
      <c r="AW554" s="14" t="s">
        <v>4507</v>
      </c>
      <c r="AX554" s="14">
        <v>10</v>
      </c>
      <c r="AY554" s="14" t="s">
        <v>4506</v>
      </c>
      <c r="AZ554" s="14" t="s">
        <v>4508</v>
      </c>
      <c r="BA554" s="24">
        <v>0</v>
      </c>
      <c r="BB554" s="32"/>
      <c r="BC554" s="32"/>
      <c r="BD554" s="32"/>
      <c r="BE554" s="32"/>
      <c r="BF554" s="32"/>
      <c r="BG554" s="32"/>
      <c r="BH554" s="32"/>
      <c r="BI554" s="32"/>
      <c r="BJ554" s="32"/>
      <c r="BK554" s="32"/>
      <c r="BL554" s="32"/>
      <c r="BM554" s="32"/>
    </row>
    <row r="555" spans="1:65" ht="120" customHeight="1" x14ac:dyDescent="0.25">
      <c r="A555" s="13">
        <v>206</v>
      </c>
      <c r="B555" s="67" t="s">
        <v>4493</v>
      </c>
      <c r="C555" s="14">
        <v>12</v>
      </c>
      <c r="D555" s="14" t="s">
        <v>4494</v>
      </c>
      <c r="E555" s="14" t="s">
        <v>4495</v>
      </c>
      <c r="F555" s="14">
        <v>10843</v>
      </c>
      <c r="G555" s="14" t="s">
        <v>4638</v>
      </c>
      <c r="H555" s="14">
        <v>2019</v>
      </c>
      <c r="I555" s="14" t="s">
        <v>4639</v>
      </c>
      <c r="J555" s="80">
        <v>247940.76</v>
      </c>
      <c r="K555" s="14" t="s">
        <v>76</v>
      </c>
      <c r="L555" s="14" t="s">
        <v>4499</v>
      </c>
      <c r="M555" s="14" t="s">
        <v>4500</v>
      </c>
      <c r="N555" s="14" t="s">
        <v>4640</v>
      </c>
      <c r="O555" s="14" t="s">
        <v>4641</v>
      </c>
      <c r="P555" s="81">
        <v>6222</v>
      </c>
      <c r="Q555" s="16">
        <f t="shared" si="44"/>
        <v>50</v>
      </c>
      <c r="R555" s="16">
        <v>0</v>
      </c>
      <c r="S555" s="16">
        <v>50</v>
      </c>
      <c r="T555" s="16">
        <v>130</v>
      </c>
      <c r="U555" s="16">
        <f t="shared" si="45"/>
        <v>180</v>
      </c>
      <c r="V555" s="415">
        <v>100</v>
      </c>
      <c r="W555" s="61">
        <v>100</v>
      </c>
      <c r="X555" s="440" t="s">
        <v>4503</v>
      </c>
      <c r="Y555" s="14">
        <v>1</v>
      </c>
      <c r="Z555" s="14">
        <v>7</v>
      </c>
      <c r="AA555" s="14">
        <v>6</v>
      </c>
      <c r="AB555" s="14">
        <v>60</v>
      </c>
      <c r="AC555" s="22" t="s">
        <v>4642</v>
      </c>
      <c r="AD555" s="16">
        <f t="shared" si="46"/>
        <v>130</v>
      </c>
      <c r="AE555" s="14">
        <v>5</v>
      </c>
      <c r="AF555" s="13">
        <v>100</v>
      </c>
      <c r="AG555" s="14" t="s">
        <v>4494</v>
      </c>
      <c r="AH555" s="14" t="s">
        <v>4495</v>
      </c>
      <c r="AI555" s="14">
        <v>80</v>
      </c>
      <c r="AJ555" s="14" t="s">
        <v>4504</v>
      </c>
      <c r="AK555" s="14" t="s">
        <v>4505</v>
      </c>
      <c r="AL555" s="14">
        <v>10</v>
      </c>
      <c r="AM555" s="14"/>
      <c r="AN555" s="14"/>
      <c r="AO555" s="14"/>
      <c r="AP555" s="14"/>
      <c r="AQ555" s="14"/>
      <c r="AR555" s="14"/>
      <c r="AS555" s="14"/>
      <c r="AT555" s="14"/>
      <c r="AU555" s="14"/>
      <c r="AV555" s="14" t="s">
        <v>4506</v>
      </c>
      <c r="AW555" s="14" t="s">
        <v>4507</v>
      </c>
      <c r="AX555" s="14">
        <v>10</v>
      </c>
      <c r="AY555" s="14" t="s">
        <v>4506</v>
      </c>
      <c r="AZ555" s="14" t="s">
        <v>4508</v>
      </c>
      <c r="BA555" s="24">
        <v>0</v>
      </c>
      <c r="BB555" s="32"/>
      <c r="BC555" s="32"/>
      <c r="BD555" s="32"/>
      <c r="BE555" s="32"/>
      <c r="BF555" s="32"/>
      <c r="BG555" s="32"/>
      <c r="BH555" s="32"/>
      <c r="BI555" s="32"/>
      <c r="BJ555" s="32"/>
      <c r="BK555" s="32"/>
      <c r="BL555" s="32"/>
      <c r="BM555" s="32"/>
    </row>
    <row r="556" spans="1:65" ht="120" customHeight="1" x14ac:dyDescent="0.25">
      <c r="A556" s="13">
        <v>206</v>
      </c>
      <c r="B556" s="67" t="s">
        <v>4493</v>
      </c>
      <c r="C556" s="14">
        <v>12</v>
      </c>
      <c r="D556" s="14" t="s">
        <v>4494</v>
      </c>
      <c r="E556" s="14" t="s">
        <v>4587</v>
      </c>
      <c r="F556" s="14">
        <v>18475</v>
      </c>
      <c r="G556" s="14" t="s">
        <v>4643</v>
      </c>
      <c r="H556" s="14">
        <v>2019</v>
      </c>
      <c r="I556" s="14" t="s">
        <v>4644</v>
      </c>
      <c r="J556" s="80">
        <v>47292.17</v>
      </c>
      <c r="K556" s="14" t="s">
        <v>4498</v>
      </c>
      <c r="L556" s="14" t="s">
        <v>4499</v>
      </c>
      <c r="M556" s="14" t="s">
        <v>4500</v>
      </c>
      <c r="N556" s="14" t="s">
        <v>4645</v>
      </c>
      <c r="O556" s="14" t="s">
        <v>4646</v>
      </c>
      <c r="P556" s="81">
        <v>6231</v>
      </c>
      <c r="Q556" s="16">
        <f t="shared" si="44"/>
        <v>10</v>
      </c>
      <c r="R556" s="16">
        <v>0</v>
      </c>
      <c r="S556" s="16">
        <v>10</v>
      </c>
      <c r="T556" s="16">
        <v>65</v>
      </c>
      <c r="U556" s="16">
        <f t="shared" si="45"/>
        <v>75</v>
      </c>
      <c r="V556" s="415">
        <v>100</v>
      </c>
      <c r="W556" s="61">
        <v>100</v>
      </c>
      <c r="X556" s="440" t="s">
        <v>4503</v>
      </c>
      <c r="Y556" s="14">
        <v>3</v>
      </c>
      <c r="Z556" s="14">
        <v>1</v>
      </c>
      <c r="AA556" s="14">
        <v>4</v>
      </c>
      <c r="AB556" s="14">
        <v>60</v>
      </c>
      <c r="AC556" s="14"/>
      <c r="AD556" s="16">
        <f t="shared" si="46"/>
        <v>65</v>
      </c>
      <c r="AE556" s="14">
        <v>5</v>
      </c>
      <c r="AF556" s="13">
        <v>100</v>
      </c>
      <c r="AG556" s="14" t="s">
        <v>4494</v>
      </c>
      <c r="AH556" s="14" t="s">
        <v>4495</v>
      </c>
      <c r="AI556" s="14">
        <v>40</v>
      </c>
      <c r="AJ556" s="14" t="s">
        <v>4504</v>
      </c>
      <c r="AK556" s="14" t="s">
        <v>4505</v>
      </c>
      <c r="AL556" s="14">
        <v>40</v>
      </c>
      <c r="AM556" s="14"/>
      <c r="AN556" s="14"/>
      <c r="AO556" s="14"/>
      <c r="AP556" s="14"/>
      <c r="AQ556" s="14"/>
      <c r="AR556" s="14"/>
      <c r="AS556" s="14"/>
      <c r="AT556" s="14"/>
      <c r="AU556" s="14"/>
      <c r="AV556" s="14" t="s">
        <v>4506</v>
      </c>
      <c r="AW556" s="14" t="s">
        <v>4507</v>
      </c>
      <c r="AX556" s="14">
        <v>20</v>
      </c>
      <c r="AY556" s="14" t="s">
        <v>4506</v>
      </c>
      <c r="AZ556" s="14" t="s">
        <v>4508</v>
      </c>
      <c r="BA556" s="24">
        <v>0</v>
      </c>
      <c r="BB556" s="32"/>
      <c r="BC556" s="32"/>
      <c r="BD556" s="32"/>
      <c r="BE556" s="32"/>
      <c r="BF556" s="32"/>
      <c r="BG556" s="32"/>
      <c r="BH556" s="32"/>
      <c r="BI556" s="32"/>
      <c r="BJ556" s="32"/>
      <c r="BK556" s="32"/>
      <c r="BL556" s="32"/>
      <c r="BM556" s="32"/>
    </row>
    <row r="557" spans="1:65" ht="120" customHeight="1" x14ac:dyDescent="0.25">
      <c r="A557" s="13">
        <v>206</v>
      </c>
      <c r="B557" s="67" t="s">
        <v>4493</v>
      </c>
      <c r="C557" s="14">
        <v>12</v>
      </c>
      <c r="D557" s="14" t="s">
        <v>4494</v>
      </c>
      <c r="E557" s="14" t="s">
        <v>4495</v>
      </c>
      <c r="F557" s="14">
        <v>10842</v>
      </c>
      <c r="G557" s="14" t="s">
        <v>4647</v>
      </c>
      <c r="H557" s="14">
        <v>2020</v>
      </c>
      <c r="I557" s="14" t="s">
        <v>4648</v>
      </c>
      <c r="J557" s="80">
        <v>42950</v>
      </c>
      <c r="K557" s="14" t="s">
        <v>4498</v>
      </c>
      <c r="L557" s="14" t="s">
        <v>4499</v>
      </c>
      <c r="M557" s="14" t="s">
        <v>4500</v>
      </c>
      <c r="N557" s="14" t="s">
        <v>4649</v>
      </c>
      <c r="O557" s="14" t="s">
        <v>4648</v>
      </c>
      <c r="P557" s="81">
        <v>6373</v>
      </c>
      <c r="Q557" s="16">
        <f t="shared" si="44"/>
        <v>50</v>
      </c>
      <c r="R557" s="16">
        <v>0</v>
      </c>
      <c r="S557" s="16">
        <v>50</v>
      </c>
      <c r="T557" s="16">
        <v>33</v>
      </c>
      <c r="U557" s="16">
        <f t="shared" si="45"/>
        <v>83</v>
      </c>
      <c r="V557" s="415">
        <v>100</v>
      </c>
      <c r="W557" s="61">
        <v>100</v>
      </c>
      <c r="X557" s="440" t="s">
        <v>4503</v>
      </c>
      <c r="Y557" s="14">
        <v>6</v>
      </c>
      <c r="Z557" s="14">
        <v>2</v>
      </c>
      <c r="AA557" s="14">
        <v>7</v>
      </c>
      <c r="AB557" s="14">
        <v>60</v>
      </c>
      <c r="AC557" s="14"/>
      <c r="AD557" s="16">
        <f t="shared" si="46"/>
        <v>33</v>
      </c>
      <c r="AE557" s="14">
        <v>5</v>
      </c>
      <c r="AF557" s="13">
        <v>100</v>
      </c>
      <c r="AG557" s="14" t="s">
        <v>4494</v>
      </c>
      <c r="AH557" s="14" t="s">
        <v>4495</v>
      </c>
      <c r="AI557" s="14">
        <v>50</v>
      </c>
      <c r="AJ557" s="14" t="s">
        <v>4504</v>
      </c>
      <c r="AK557" s="14" t="s">
        <v>4505</v>
      </c>
      <c r="AL557" s="14">
        <v>50</v>
      </c>
      <c r="AM557" s="14"/>
      <c r="AN557" s="14"/>
      <c r="AO557" s="14"/>
      <c r="AP557" s="14"/>
      <c r="AQ557" s="14"/>
      <c r="AR557" s="14"/>
      <c r="AS557" s="14"/>
      <c r="AT557" s="14"/>
      <c r="AU557" s="14"/>
      <c r="AV557" s="14" t="s">
        <v>4506</v>
      </c>
      <c r="AW557" s="14" t="s">
        <v>4507</v>
      </c>
      <c r="AX557" s="14">
        <v>0</v>
      </c>
      <c r="AY557" s="14" t="s">
        <v>4506</v>
      </c>
      <c r="AZ557" s="14" t="s">
        <v>4508</v>
      </c>
      <c r="BA557" s="24">
        <v>0</v>
      </c>
      <c r="BB557" s="32"/>
      <c r="BC557" s="32"/>
      <c r="BD557" s="32"/>
      <c r="BE557" s="32"/>
      <c r="BF557" s="32"/>
      <c r="BG557" s="32"/>
      <c r="BH557" s="32"/>
      <c r="BI557" s="32"/>
      <c r="BJ557" s="32"/>
      <c r="BK557" s="32"/>
      <c r="BL557" s="32"/>
      <c r="BM557" s="32"/>
    </row>
    <row r="558" spans="1:65" ht="120" customHeight="1" x14ac:dyDescent="0.25">
      <c r="A558" s="13">
        <v>206</v>
      </c>
      <c r="B558" s="67" t="s">
        <v>4493</v>
      </c>
      <c r="C558" s="14">
        <v>12</v>
      </c>
      <c r="D558" s="14" t="s">
        <v>4494</v>
      </c>
      <c r="E558" s="14" t="s">
        <v>4495</v>
      </c>
      <c r="F558" s="14">
        <v>10842</v>
      </c>
      <c r="G558" s="14" t="s">
        <v>4650</v>
      </c>
      <c r="H558" s="14">
        <v>2020</v>
      </c>
      <c r="I558" s="14" t="s">
        <v>4651</v>
      </c>
      <c r="J558" s="80">
        <v>44434</v>
      </c>
      <c r="K558" s="14" t="s">
        <v>4498</v>
      </c>
      <c r="L558" s="14" t="s">
        <v>4499</v>
      </c>
      <c r="M558" s="14" t="s">
        <v>4500</v>
      </c>
      <c r="N558" s="14" t="s">
        <v>4652</v>
      </c>
      <c r="O558" s="14" t="s">
        <v>4651</v>
      </c>
      <c r="P558" s="81">
        <v>6431</v>
      </c>
      <c r="Q558" s="16">
        <f t="shared" si="44"/>
        <v>25</v>
      </c>
      <c r="R558" s="16">
        <v>0</v>
      </c>
      <c r="S558" s="16">
        <v>25</v>
      </c>
      <c r="T558" s="16">
        <v>65</v>
      </c>
      <c r="U558" s="16">
        <f t="shared" ref="U558:U585" si="47">SUM(R558:T558)</f>
        <v>90</v>
      </c>
      <c r="V558" s="415">
        <v>100</v>
      </c>
      <c r="W558" s="61">
        <v>100</v>
      </c>
      <c r="X558" s="440" t="s">
        <v>4503</v>
      </c>
      <c r="Y558" s="14">
        <v>6</v>
      </c>
      <c r="Z558" s="14">
        <v>2</v>
      </c>
      <c r="AA558" s="14">
        <v>7</v>
      </c>
      <c r="AB558" s="14">
        <v>60</v>
      </c>
      <c r="AC558" s="14"/>
      <c r="AD558" s="16">
        <f t="shared" si="46"/>
        <v>65</v>
      </c>
      <c r="AE558" s="14">
        <v>5</v>
      </c>
      <c r="AF558" s="13">
        <v>100</v>
      </c>
      <c r="AG558" s="14" t="s">
        <v>4494</v>
      </c>
      <c r="AH558" s="14" t="s">
        <v>4495</v>
      </c>
      <c r="AI558" s="14">
        <v>50</v>
      </c>
      <c r="AJ558" s="14" t="s">
        <v>4504</v>
      </c>
      <c r="AK558" s="14" t="s">
        <v>4505</v>
      </c>
      <c r="AL558" s="14">
        <v>50</v>
      </c>
      <c r="AM558" s="14"/>
      <c r="AN558" s="14"/>
      <c r="AO558" s="14"/>
      <c r="AP558" s="14"/>
      <c r="AQ558" s="14"/>
      <c r="AR558" s="14"/>
      <c r="AS558" s="14"/>
      <c r="AT558" s="14"/>
      <c r="AU558" s="14"/>
      <c r="AV558" s="14" t="s">
        <v>4506</v>
      </c>
      <c r="AW558" s="14" t="s">
        <v>4507</v>
      </c>
      <c r="AX558" s="14">
        <v>0</v>
      </c>
      <c r="AY558" s="14" t="s">
        <v>4506</v>
      </c>
      <c r="AZ558" s="14" t="s">
        <v>4508</v>
      </c>
      <c r="BA558" s="24">
        <v>0</v>
      </c>
      <c r="BB558" s="32"/>
      <c r="BC558" s="32"/>
      <c r="BD558" s="32"/>
      <c r="BE558" s="32"/>
      <c r="BF558" s="32"/>
      <c r="BG558" s="32"/>
      <c r="BH558" s="32"/>
      <c r="BI558" s="32"/>
      <c r="BJ558" s="32"/>
      <c r="BK558" s="32"/>
      <c r="BL558" s="32"/>
      <c r="BM558" s="32"/>
    </row>
    <row r="559" spans="1:65" ht="120" customHeight="1" x14ac:dyDescent="0.25">
      <c r="A559" s="13">
        <v>206</v>
      </c>
      <c r="B559" s="67" t="s">
        <v>4493</v>
      </c>
      <c r="C559" s="14">
        <v>13</v>
      </c>
      <c r="D559" s="14" t="s">
        <v>4504</v>
      </c>
      <c r="E559" s="14" t="s">
        <v>4505</v>
      </c>
      <c r="F559" s="22">
        <v>15269</v>
      </c>
      <c r="G559" s="14" t="s">
        <v>4653</v>
      </c>
      <c r="H559" s="14">
        <v>2021</v>
      </c>
      <c r="I559" s="14" t="s">
        <v>4654</v>
      </c>
      <c r="J559" s="80">
        <v>23728.13</v>
      </c>
      <c r="K559" s="14" t="s">
        <v>4498</v>
      </c>
      <c r="L559" s="14" t="s">
        <v>4499</v>
      </c>
      <c r="M559" s="14" t="s">
        <v>4500</v>
      </c>
      <c r="N559" s="14" t="s">
        <v>4655</v>
      </c>
      <c r="O559" s="14" t="s">
        <v>4656</v>
      </c>
      <c r="P559" s="81">
        <v>6437</v>
      </c>
      <c r="Q559" s="16">
        <f t="shared" si="44"/>
        <v>22.791544705882352</v>
      </c>
      <c r="R559" s="16">
        <v>2.791544705882353</v>
      </c>
      <c r="S559" s="16">
        <v>20</v>
      </c>
      <c r="T559" s="16">
        <v>33</v>
      </c>
      <c r="U559" s="16">
        <f t="shared" si="47"/>
        <v>55.791544705882352</v>
      </c>
      <c r="V559" s="415">
        <v>100</v>
      </c>
      <c r="W559" s="61">
        <v>96.7</v>
      </c>
      <c r="X559" s="440" t="s">
        <v>4503</v>
      </c>
      <c r="Y559" s="14">
        <v>1</v>
      </c>
      <c r="Z559" s="14">
        <v>4</v>
      </c>
      <c r="AA559" s="14">
        <v>1</v>
      </c>
      <c r="AB559" s="14">
        <v>60</v>
      </c>
      <c r="AC559" s="22"/>
      <c r="AD559" s="16">
        <f t="shared" si="46"/>
        <v>33</v>
      </c>
      <c r="AE559" s="14">
        <v>5</v>
      </c>
      <c r="AF559" s="13">
        <v>100</v>
      </c>
      <c r="AG559" s="14" t="s">
        <v>4494</v>
      </c>
      <c r="AH559" s="14" t="s">
        <v>4495</v>
      </c>
      <c r="AI559" s="14">
        <v>50</v>
      </c>
      <c r="AJ559" s="14" t="s">
        <v>4504</v>
      </c>
      <c r="AK559" s="14" t="s">
        <v>4505</v>
      </c>
      <c r="AL559" s="14">
        <v>50</v>
      </c>
      <c r="AM559" s="14"/>
      <c r="AN559" s="14"/>
      <c r="AO559" s="14"/>
      <c r="AP559" s="14"/>
      <c r="AQ559" s="14"/>
      <c r="AR559" s="14"/>
      <c r="AS559" s="14"/>
      <c r="AT559" s="14"/>
      <c r="AU559" s="14"/>
      <c r="AV559" s="14" t="s">
        <v>4506</v>
      </c>
      <c r="AW559" s="14" t="s">
        <v>4507</v>
      </c>
      <c r="AX559" s="14">
        <v>0</v>
      </c>
      <c r="AY559" s="14" t="s">
        <v>4506</v>
      </c>
      <c r="AZ559" s="14" t="s">
        <v>4508</v>
      </c>
      <c r="BA559" s="24">
        <v>0</v>
      </c>
      <c r="BB559" s="32"/>
      <c r="BC559" s="32"/>
      <c r="BD559" s="32"/>
      <c r="BE559" s="32"/>
      <c r="BF559" s="32"/>
      <c r="BG559" s="32"/>
      <c r="BH559" s="32"/>
      <c r="BI559" s="32"/>
      <c r="BJ559" s="32"/>
      <c r="BK559" s="32"/>
      <c r="BL559" s="32"/>
      <c r="BM559" s="32"/>
    </row>
    <row r="560" spans="1:65" ht="120" customHeight="1" x14ac:dyDescent="0.25">
      <c r="A560" s="13">
        <v>206</v>
      </c>
      <c r="B560" s="67" t="s">
        <v>4493</v>
      </c>
      <c r="C560" s="14">
        <v>12</v>
      </c>
      <c r="D560" s="14" t="s">
        <v>4494</v>
      </c>
      <c r="E560" s="14" t="s">
        <v>4587</v>
      </c>
      <c r="F560" s="14">
        <v>18475</v>
      </c>
      <c r="G560" s="14" t="s">
        <v>4657</v>
      </c>
      <c r="H560" s="14">
        <v>2021</v>
      </c>
      <c r="I560" s="14" t="s">
        <v>4658</v>
      </c>
      <c r="J560" s="80">
        <v>77667.12</v>
      </c>
      <c r="K560" s="14" t="s">
        <v>312</v>
      </c>
      <c r="L560" s="14" t="s">
        <v>4499</v>
      </c>
      <c r="M560" s="14" t="s">
        <v>4500</v>
      </c>
      <c r="N560" s="14" t="s">
        <v>4659</v>
      </c>
      <c r="O560" s="14" t="s">
        <v>4660</v>
      </c>
      <c r="P560" s="81">
        <v>6477</v>
      </c>
      <c r="Q560" s="16">
        <f t="shared" si="44"/>
        <v>39.137308235294114</v>
      </c>
      <c r="R560" s="16">
        <v>9.1373082352941175</v>
      </c>
      <c r="S560" s="16">
        <v>30</v>
      </c>
      <c r="T560" s="16">
        <v>65</v>
      </c>
      <c r="U560" s="16">
        <f t="shared" si="47"/>
        <v>104.13730823529411</v>
      </c>
      <c r="V560" s="415">
        <v>100</v>
      </c>
      <c r="W560" s="61">
        <v>90</v>
      </c>
      <c r="X560" s="440" t="s">
        <v>4503</v>
      </c>
      <c r="Y560" s="14">
        <v>3</v>
      </c>
      <c r="Z560" s="14">
        <v>11</v>
      </c>
      <c r="AA560" s="14">
        <v>4</v>
      </c>
      <c r="AB560" s="14">
        <v>60</v>
      </c>
      <c r="AC560" s="22" t="s">
        <v>4661</v>
      </c>
      <c r="AD560" s="16">
        <f t="shared" si="46"/>
        <v>65</v>
      </c>
      <c r="AE560" s="14">
        <v>5</v>
      </c>
      <c r="AF560" s="13">
        <v>100</v>
      </c>
      <c r="AG560" s="14" t="s">
        <v>4494</v>
      </c>
      <c r="AH560" s="14" t="s">
        <v>4495</v>
      </c>
      <c r="AI560" s="14">
        <v>40</v>
      </c>
      <c r="AJ560" s="14" t="s">
        <v>4504</v>
      </c>
      <c r="AK560" s="14" t="s">
        <v>4505</v>
      </c>
      <c r="AL560" s="14">
        <v>40</v>
      </c>
      <c r="AM560" s="14"/>
      <c r="AN560" s="14"/>
      <c r="AO560" s="14"/>
      <c r="AP560" s="14"/>
      <c r="AQ560" s="14"/>
      <c r="AR560" s="14"/>
      <c r="AS560" s="14"/>
      <c r="AT560" s="14"/>
      <c r="AU560" s="14"/>
      <c r="AV560" s="14" t="s">
        <v>4506</v>
      </c>
      <c r="AW560" s="14" t="s">
        <v>4507</v>
      </c>
      <c r="AX560" s="14">
        <v>20</v>
      </c>
      <c r="AY560" s="14" t="s">
        <v>4506</v>
      </c>
      <c r="AZ560" s="14" t="s">
        <v>4508</v>
      </c>
      <c r="BA560" s="24">
        <v>0</v>
      </c>
      <c r="BB560" s="32"/>
      <c r="BC560" s="32"/>
      <c r="BD560" s="32"/>
      <c r="BE560" s="32"/>
      <c r="BF560" s="32"/>
      <c r="BG560" s="32"/>
      <c r="BH560" s="32"/>
      <c r="BI560" s="32"/>
      <c r="BJ560" s="32"/>
      <c r="BK560" s="32"/>
      <c r="BL560" s="32"/>
      <c r="BM560" s="32"/>
    </row>
    <row r="561" spans="1:65" ht="120" customHeight="1" x14ac:dyDescent="0.25">
      <c r="A561" s="13">
        <v>206</v>
      </c>
      <c r="B561" s="67" t="s">
        <v>4493</v>
      </c>
      <c r="C561" s="14">
        <v>13</v>
      </c>
      <c r="D561" s="14" t="s">
        <v>4504</v>
      </c>
      <c r="E561" s="14" t="s">
        <v>4505</v>
      </c>
      <c r="F561" s="22">
        <v>15269</v>
      </c>
      <c r="G561" s="14" t="s">
        <v>4662</v>
      </c>
      <c r="H561" s="14">
        <v>2021</v>
      </c>
      <c r="I561" s="14" t="s">
        <v>4663</v>
      </c>
      <c r="J561" s="80">
        <v>99114.5</v>
      </c>
      <c r="K561" s="14" t="s">
        <v>312</v>
      </c>
      <c r="L561" s="14" t="s">
        <v>4499</v>
      </c>
      <c r="M561" s="14" t="s">
        <v>4500</v>
      </c>
      <c r="N561" s="14" t="s">
        <v>4664</v>
      </c>
      <c r="O561" s="16" t="s">
        <v>4665</v>
      </c>
      <c r="P561" s="81">
        <v>6511</v>
      </c>
      <c r="Q561" s="16">
        <f t="shared" si="44"/>
        <v>16.660529411764706</v>
      </c>
      <c r="R561" s="16">
        <v>11.660529411764706</v>
      </c>
      <c r="S561" s="16">
        <v>5</v>
      </c>
      <c r="T561" s="16">
        <v>33</v>
      </c>
      <c r="U561" s="16">
        <f t="shared" si="47"/>
        <v>49.660529411764706</v>
      </c>
      <c r="V561" s="415">
        <v>100</v>
      </c>
      <c r="W561" s="61">
        <v>85</v>
      </c>
      <c r="X561" s="440" t="s">
        <v>4503</v>
      </c>
      <c r="Y561" s="14">
        <v>6</v>
      </c>
      <c r="Z561" s="14">
        <v>3</v>
      </c>
      <c r="AA561" s="14">
        <v>1</v>
      </c>
      <c r="AB561" s="14">
        <v>60</v>
      </c>
      <c r="AC561" s="22" t="s">
        <v>4666</v>
      </c>
      <c r="AD561" s="16">
        <f t="shared" si="46"/>
        <v>33</v>
      </c>
      <c r="AE561" s="14">
        <v>5</v>
      </c>
      <c r="AF561" s="13">
        <v>100</v>
      </c>
      <c r="AG561" s="14" t="s">
        <v>4494</v>
      </c>
      <c r="AH561" s="14" t="s">
        <v>4495</v>
      </c>
      <c r="AI561" s="14">
        <v>40</v>
      </c>
      <c r="AJ561" s="14" t="s">
        <v>4504</v>
      </c>
      <c r="AK561" s="14" t="s">
        <v>4505</v>
      </c>
      <c r="AL561" s="14">
        <v>60</v>
      </c>
      <c r="AM561" s="14"/>
      <c r="AN561" s="14"/>
      <c r="AO561" s="14"/>
      <c r="AP561" s="14"/>
      <c r="AQ561" s="14"/>
      <c r="AR561" s="14"/>
      <c r="AS561" s="14"/>
      <c r="AT561" s="14"/>
      <c r="AU561" s="14"/>
      <c r="AV561" s="14" t="s">
        <v>4506</v>
      </c>
      <c r="AW561" s="14" t="s">
        <v>4507</v>
      </c>
      <c r="AX561" s="14">
        <v>0</v>
      </c>
      <c r="AY561" s="14" t="s">
        <v>4506</v>
      </c>
      <c r="AZ561" s="14" t="s">
        <v>4508</v>
      </c>
      <c r="BA561" s="24">
        <v>0</v>
      </c>
      <c r="BB561" s="32"/>
      <c r="BC561" s="32"/>
      <c r="BD561" s="32"/>
      <c r="BE561" s="32"/>
      <c r="BF561" s="32"/>
      <c r="BG561" s="32"/>
      <c r="BH561" s="32"/>
      <c r="BI561" s="32"/>
      <c r="BJ561" s="32"/>
      <c r="BK561" s="32"/>
      <c r="BL561" s="32"/>
      <c r="BM561" s="32"/>
    </row>
    <row r="562" spans="1:65" ht="120" customHeight="1" x14ac:dyDescent="0.25">
      <c r="A562" s="13">
        <v>206</v>
      </c>
      <c r="B562" s="67" t="s">
        <v>4493</v>
      </c>
      <c r="C562" s="14">
        <v>12</v>
      </c>
      <c r="D562" s="14" t="s">
        <v>4667</v>
      </c>
      <c r="E562" s="14" t="s">
        <v>4495</v>
      </c>
      <c r="F562" s="14">
        <v>10842</v>
      </c>
      <c r="G562" s="14" t="s">
        <v>4668</v>
      </c>
      <c r="H562" s="14">
        <v>2021</v>
      </c>
      <c r="I562" s="14" t="s">
        <v>4669</v>
      </c>
      <c r="J562" s="80">
        <v>242148</v>
      </c>
      <c r="K562" s="14" t="s">
        <v>312</v>
      </c>
      <c r="L562" s="14" t="s">
        <v>4499</v>
      </c>
      <c r="M562" s="14" t="s">
        <v>4500</v>
      </c>
      <c r="N562" s="14" t="s">
        <v>4670</v>
      </c>
      <c r="O562" s="14" t="s">
        <v>4671</v>
      </c>
      <c r="P562" s="81">
        <v>6512</v>
      </c>
      <c r="Q562" s="16">
        <f t="shared" si="44"/>
        <v>88.488</v>
      </c>
      <c r="R562" s="16">
        <v>28.488</v>
      </c>
      <c r="S562" s="16">
        <v>60</v>
      </c>
      <c r="T562" s="16">
        <v>130</v>
      </c>
      <c r="U562" s="16">
        <f t="shared" si="47"/>
        <v>218.488</v>
      </c>
      <c r="V562" s="415">
        <v>100</v>
      </c>
      <c r="W562" s="61">
        <v>83.3</v>
      </c>
      <c r="X562" s="440" t="s">
        <v>4503</v>
      </c>
      <c r="Y562" s="14">
        <v>6</v>
      </c>
      <c r="Z562" s="14">
        <v>3</v>
      </c>
      <c r="AA562" s="14">
        <v>6</v>
      </c>
      <c r="AB562" s="14">
        <v>60</v>
      </c>
      <c r="AC562" s="22" t="s">
        <v>4672</v>
      </c>
      <c r="AD562" s="16">
        <f t="shared" si="46"/>
        <v>130</v>
      </c>
      <c r="AE562" s="14">
        <v>5</v>
      </c>
      <c r="AF562" s="13">
        <v>100</v>
      </c>
      <c r="AG562" s="14" t="s">
        <v>4494</v>
      </c>
      <c r="AH562" s="14" t="s">
        <v>4495</v>
      </c>
      <c r="AI562" s="14">
        <v>90</v>
      </c>
      <c r="AJ562" s="14" t="s">
        <v>4504</v>
      </c>
      <c r="AK562" s="14" t="s">
        <v>4505</v>
      </c>
      <c r="AL562" s="14">
        <v>5</v>
      </c>
      <c r="AM562" s="14"/>
      <c r="AN562" s="14"/>
      <c r="AO562" s="14"/>
      <c r="AP562" s="14"/>
      <c r="AQ562" s="14"/>
      <c r="AR562" s="14"/>
      <c r="AS562" s="14"/>
      <c r="AT562" s="14"/>
      <c r="AU562" s="14"/>
      <c r="AV562" s="14" t="s">
        <v>4506</v>
      </c>
      <c r="AW562" s="14" t="s">
        <v>4507</v>
      </c>
      <c r="AX562" s="14">
        <v>5</v>
      </c>
      <c r="AY562" s="14" t="s">
        <v>4506</v>
      </c>
      <c r="AZ562" s="14" t="s">
        <v>4508</v>
      </c>
      <c r="BA562" s="24">
        <v>0</v>
      </c>
      <c r="BB562" s="32"/>
      <c r="BC562" s="32"/>
      <c r="BD562" s="32"/>
      <c r="BE562" s="32"/>
      <c r="BF562" s="32"/>
      <c r="BG562" s="32"/>
      <c r="BH562" s="32"/>
      <c r="BI562" s="32"/>
      <c r="BJ562" s="32"/>
      <c r="BK562" s="32"/>
      <c r="BL562" s="32"/>
      <c r="BM562" s="32"/>
    </row>
    <row r="563" spans="1:65" ht="120" customHeight="1" x14ac:dyDescent="0.25">
      <c r="A563" s="13">
        <v>206</v>
      </c>
      <c r="B563" s="67" t="s">
        <v>4493</v>
      </c>
      <c r="C563" s="20">
        <v>12</v>
      </c>
      <c r="D563" s="20" t="s">
        <v>4494</v>
      </c>
      <c r="E563" s="20" t="s">
        <v>4495</v>
      </c>
      <c r="F563" s="20">
        <v>10842</v>
      </c>
      <c r="G563" s="20" t="s">
        <v>4673</v>
      </c>
      <c r="H563" s="20">
        <v>2021</v>
      </c>
      <c r="I563" s="14" t="s">
        <v>4674</v>
      </c>
      <c r="J563" s="80">
        <v>9740</v>
      </c>
      <c r="K563" s="14" t="s">
        <v>4498</v>
      </c>
      <c r="L563" s="14" t="s">
        <v>4499</v>
      </c>
      <c r="M563" s="14" t="s">
        <v>4500</v>
      </c>
      <c r="N563" s="14" t="s">
        <v>4675</v>
      </c>
      <c r="O563" s="14" t="s">
        <v>4676</v>
      </c>
      <c r="P563" s="81">
        <v>6532</v>
      </c>
      <c r="Q563" s="16">
        <f t="shared" si="44"/>
        <v>11.145882352941179</v>
      </c>
      <c r="R563" s="16">
        <v>1.1458823529411766</v>
      </c>
      <c r="S563" s="16">
        <v>10</v>
      </c>
      <c r="T563" s="16">
        <v>33</v>
      </c>
      <c r="U563" s="16">
        <f t="shared" si="47"/>
        <v>44.145882352941179</v>
      </c>
      <c r="V563" s="415">
        <v>100</v>
      </c>
      <c r="W563" s="61">
        <v>80</v>
      </c>
      <c r="X563" s="440" t="s">
        <v>4503</v>
      </c>
      <c r="Y563" s="14">
        <v>3</v>
      </c>
      <c r="Z563" s="14">
        <v>12</v>
      </c>
      <c r="AA563" s="14">
        <v>3</v>
      </c>
      <c r="AB563" s="14">
        <v>60</v>
      </c>
      <c r="AC563" s="22"/>
      <c r="AD563" s="16">
        <f t="shared" si="46"/>
        <v>33</v>
      </c>
      <c r="AE563" s="14">
        <v>5</v>
      </c>
      <c r="AF563" s="13">
        <v>100</v>
      </c>
      <c r="AG563" s="14" t="s">
        <v>4494</v>
      </c>
      <c r="AH563" s="14" t="s">
        <v>4495</v>
      </c>
      <c r="AI563" s="14">
        <v>50</v>
      </c>
      <c r="AJ563" s="14" t="s">
        <v>4504</v>
      </c>
      <c r="AK563" s="14" t="s">
        <v>4505</v>
      </c>
      <c r="AL563" s="14">
        <v>50</v>
      </c>
      <c r="AM563" s="14"/>
      <c r="AN563" s="14"/>
      <c r="AO563" s="14"/>
      <c r="AP563" s="14"/>
      <c r="AQ563" s="14"/>
      <c r="AR563" s="14"/>
      <c r="AS563" s="14"/>
      <c r="AT563" s="14"/>
      <c r="AU563" s="14"/>
      <c r="AV563" s="14" t="s">
        <v>4506</v>
      </c>
      <c r="AW563" s="14" t="s">
        <v>4507</v>
      </c>
      <c r="AX563" s="14">
        <v>0</v>
      </c>
      <c r="AY563" s="14" t="s">
        <v>4506</v>
      </c>
      <c r="AZ563" s="14" t="s">
        <v>4508</v>
      </c>
      <c r="BA563" s="24">
        <v>0</v>
      </c>
      <c r="BB563" s="32"/>
      <c r="BC563" s="32"/>
      <c r="BD563" s="32"/>
      <c r="BE563" s="32"/>
      <c r="BF563" s="32"/>
      <c r="BG563" s="32"/>
      <c r="BH563" s="32"/>
      <c r="BI563" s="32"/>
      <c r="BJ563" s="32"/>
      <c r="BK563" s="32"/>
      <c r="BL563" s="32"/>
      <c r="BM563" s="32"/>
    </row>
    <row r="564" spans="1:65" ht="120" customHeight="1" x14ac:dyDescent="0.25">
      <c r="A564" s="13">
        <v>206</v>
      </c>
      <c r="B564" s="67" t="s">
        <v>4493</v>
      </c>
      <c r="C564" s="20">
        <v>12</v>
      </c>
      <c r="D564" s="20" t="s">
        <v>4494</v>
      </c>
      <c r="E564" s="20" t="s">
        <v>4495</v>
      </c>
      <c r="F564" s="20">
        <v>10842</v>
      </c>
      <c r="G564" s="20" t="s">
        <v>4677</v>
      </c>
      <c r="H564" s="20">
        <v>2021</v>
      </c>
      <c r="I564" s="14" t="s">
        <v>4678</v>
      </c>
      <c r="J564" s="80">
        <v>9719</v>
      </c>
      <c r="K564" s="14" t="s">
        <v>4498</v>
      </c>
      <c r="L564" s="14" t="s">
        <v>4499</v>
      </c>
      <c r="M564" s="14" t="s">
        <v>4500</v>
      </c>
      <c r="N564" s="14" t="s">
        <v>4675</v>
      </c>
      <c r="O564" s="14" t="s">
        <v>4676</v>
      </c>
      <c r="P564" s="81">
        <v>6533</v>
      </c>
      <c r="Q564" s="16">
        <f t="shared" si="44"/>
        <v>11.143411764705881</v>
      </c>
      <c r="R564" s="16">
        <v>1.1434117647058823</v>
      </c>
      <c r="S564" s="16">
        <v>10</v>
      </c>
      <c r="T564" s="16">
        <v>33</v>
      </c>
      <c r="U564" s="16">
        <f t="shared" si="47"/>
        <v>44.143411764705881</v>
      </c>
      <c r="V564" s="415">
        <v>100</v>
      </c>
      <c r="W564" s="61">
        <v>80</v>
      </c>
      <c r="X564" s="440" t="s">
        <v>4503</v>
      </c>
      <c r="Y564" s="14">
        <v>3</v>
      </c>
      <c r="Z564" s="14">
        <v>12</v>
      </c>
      <c r="AA564" s="14">
        <v>3</v>
      </c>
      <c r="AB564" s="14">
        <v>60</v>
      </c>
      <c r="AC564" s="22"/>
      <c r="AD564" s="16">
        <f t="shared" si="46"/>
        <v>33</v>
      </c>
      <c r="AE564" s="14">
        <v>5</v>
      </c>
      <c r="AF564" s="13">
        <v>100</v>
      </c>
      <c r="AG564" s="14" t="s">
        <v>4494</v>
      </c>
      <c r="AH564" s="14" t="s">
        <v>4495</v>
      </c>
      <c r="AI564" s="14">
        <v>50</v>
      </c>
      <c r="AJ564" s="14" t="s">
        <v>4504</v>
      </c>
      <c r="AK564" s="14" t="s">
        <v>4505</v>
      </c>
      <c r="AL564" s="14">
        <v>50</v>
      </c>
      <c r="AM564" s="14"/>
      <c r="AN564" s="14"/>
      <c r="AO564" s="14"/>
      <c r="AP564" s="14"/>
      <c r="AQ564" s="14"/>
      <c r="AR564" s="14"/>
      <c r="AS564" s="14"/>
      <c r="AT564" s="14"/>
      <c r="AU564" s="14"/>
      <c r="AV564" s="14" t="s">
        <v>4506</v>
      </c>
      <c r="AW564" s="14" t="s">
        <v>4507</v>
      </c>
      <c r="AX564" s="14">
        <v>0</v>
      </c>
      <c r="AY564" s="14" t="s">
        <v>4506</v>
      </c>
      <c r="AZ564" s="14" t="s">
        <v>4508</v>
      </c>
      <c r="BA564" s="24">
        <v>0</v>
      </c>
      <c r="BB564" s="32"/>
      <c r="BC564" s="32"/>
      <c r="BD564" s="32"/>
      <c r="BE564" s="32"/>
      <c r="BF564" s="32"/>
      <c r="BG564" s="32"/>
      <c r="BH564" s="32"/>
      <c r="BI564" s="32"/>
      <c r="BJ564" s="32"/>
      <c r="BK564" s="32"/>
      <c r="BL564" s="32"/>
      <c r="BM564" s="32"/>
    </row>
    <row r="565" spans="1:65" ht="120" customHeight="1" x14ac:dyDescent="0.25">
      <c r="A565" s="13">
        <v>206</v>
      </c>
      <c r="B565" s="67" t="s">
        <v>4493</v>
      </c>
      <c r="C565" s="14">
        <v>12</v>
      </c>
      <c r="D565" s="14" t="s">
        <v>4494</v>
      </c>
      <c r="E565" s="14" t="s">
        <v>4495</v>
      </c>
      <c r="F565" s="14">
        <v>10842</v>
      </c>
      <c r="G565" s="14" t="s">
        <v>4679</v>
      </c>
      <c r="H565" s="14">
        <v>2021</v>
      </c>
      <c r="I565" s="14" t="s">
        <v>4679</v>
      </c>
      <c r="J565" s="80">
        <v>165372.84</v>
      </c>
      <c r="K565" s="14" t="s">
        <v>4680</v>
      </c>
      <c r="L565" s="14" t="s">
        <v>4499</v>
      </c>
      <c r="M565" s="14" t="s">
        <v>4500</v>
      </c>
      <c r="N565" s="14" t="s">
        <v>4681</v>
      </c>
      <c r="O565" s="14" t="s">
        <v>4682</v>
      </c>
      <c r="P565" s="81">
        <v>6534</v>
      </c>
      <c r="Q565" s="16">
        <f t="shared" si="44"/>
        <v>89.455628235294114</v>
      </c>
      <c r="R565" s="16">
        <v>19.455628235294117</v>
      </c>
      <c r="S565" s="16">
        <v>70</v>
      </c>
      <c r="T565" s="16">
        <v>130</v>
      </c>
      <c r="U565" s="16">
        <f t="shared" si="47"/>
        <v>219.45562823529411</v>
      </c>
      <c r="V565" s="415">
        <v>100</v>
      </c>
      <c r="W565" s="61">
        <v>80</v>
      </c>
      <c r="X565" s="440" t="s">
        <v>4503</v>
      </c>
      <c r="Y565" s="14">
        <v>3</v>
      </c>
      <c r="Z565" s="14">
        <v>2</v>
      </c>
      <c r="AA565" s="14">
        <v>2</v>
      </c>
      <c r="AB565" s="14">
        <v>60</v>
      </c>
      <c r="AC565" s="22"/>
      <c r="AD565" s="16">
        <f t="shared" si="46"/>
        <v>130</v>
      </c>
      <c r="AE565" s="14">
        <v>5</v>
      </c>
      <c r="AF565" s="13">
        <v>100</v>
      </c>
      <c r="AG565" s="14" t="s">
        <v>4494</v>
      </c>
      <c r="AH565" s="14" t="s">
        <v>4495</v>
      </c>
      <c r="AI565" s="14">
        <v>70</v>
      </c>
      <c r="AJ565" s="14" t="s">
        <v>4504</v>
      </c>
      <c r="AK565" s="14" t="s">
        <v>4505</v>
      </c>
      <c r="AL565" s="14">
        <v>10</v>
      </c>
      <c r="AM565" s="14" t="s">
        <v>4552</v>
      </c>
      <c r="AN565" s="14" t="s">
        <v>4495</v>
      </c>
      <c r="AO565" s="14">
        <v>10</v>
      </c>
      <c r="AP565" s="14" t="s">
        <v>4553</v>
      </c>
      <c r="AQ565" s="14" t="s">
        <v>4554</v>
      </c>
      <c r="AR565" s="14">
        <v>10</v>
      </c>
      <c r="AS565" s="14"/>
      <c r="AT565" s="14"/>
      <c r="AU565" s="14"/>
      <c r="AV565" s="14" t="s">
        <v>4506</v>
      </c>
      <c r="AW565" s="14" t="s">
        <v>4507</v>
      </c>
      <c r="AX565" s="14">
        <v>0</v>
      </c>
      <c r="AY565" s="14" t="s">
        <v>4506</v>
      </c>
      <c r="AZ565" s="14" t="s">
        <v>4508</v>
      </c>
      <c r="BA565" s="24">
        <v>0</v>
      </c>
      <c r="BB565" s="32"/>
      <c r="BC565" s="32"/>
      <c r="BD565" s="32"/>
      <c r="BE565" s="32"/>
      <c r="BF565" s="32"/>
      <c r="BG565" s="32"/>
      <c r="BH565" s="32"/>
      <c r="BI565" s="32"/>
      <c r="BJ565" s="32"/>
      <c r="BK565" s="32"/>
      <c r="BL565" s="32"/>
      <c r="BM565" s="32"/>
    </row>
    <row r="566" spans="1:65" ht="120" customHeight="1" x14ac:dyDescent="0.25">
      <c r="A566" s="13">
        <v>206</v>
      </c>
      <c r="B566" s="67" t="s">
        <v>4493</v>
      </c>
      <c r="C566" s="20">
        <v>12</v>
      </c>
      <c r="D566" s="20" t="s">
        <v>4494</v>
      </c>
      <c r="E566" s="20" t="s">
        <v>4495</v>
      </c>
      <c r="F566" s="20">
        <v>10842</v>
      </c>
      <c r="G566" s="20" t="s">
        <v>4683</v>
      </c>
      <c r="H566" s="20">
        <v>2022</v>
      </c>
      <c r="I566" s="14" t="s">
        <v>4684</v>
      </c>
      <c r="J566" s="80">
        <v>168275.91</v>
      </c>
      <c r="K566" s="14" t="s">
        <v>4498</v>
      </c>
      <c r="L566" s="14" t="s">
        <v>4499</v>
      </c>
      <c r="M566" s="14" t="s">
        <v>4500</v>
      </c>
      <c r="N566" s="14" t="s">
        <v>4685</v>
      </c>
      <c r="O566" s="14" t="s">
        <v>4686</v>
      </c>
      <c r="P566" s="81">
        <v>6544</v>
      </c>
      <c r="Q566" s="16">
        <f t="shared" si="44"/>
        <v>119.79716588235294</v>
      </c>
      <c r="R566" s="16">
        <v>19.797165882352942</v>
      </c>
      <c r="S566" s="16">
        <v>100</v>
      </c>
      <c r="T566" s="16">
        <v>130</v>
      </c>
      <c r="U566" s="16">
        <f t="shared" si="47"/>
        <v>249.79716588235294</v>
      </c>
      <c r="V566" s="415">
        <v>100</v>
      </c>
      <c r="W566" s="61">
        <v>48.3</v>
      </c>
      <c r="X566" s="440" t="s">
        <v>4503</v>
      </c>
      <c r="Y566" s="14">
        <v>3</v>
      </c>
      <c r="Z566" s="14">
        <v>5</v>
      </c>
      <c r="AA566" s="14">
        <v>2</v>
      </c>
      <c r="AB566" s="14">
        <v>60</v>
      </c>
      <c r="AC566" s="22"/>
      <c r="AD566" s="16">
        <f t="shared" si="46"/>
        <v>130</v>
      </c>
      <c r="AE566" s="14">
        <v>5</v>
      </c>
      <c r="AF566" s="13">
        <v>100</v>
      </c>
      <c r="AG566" s="14" t="s">
        <v>4494</v>
      </c>
      <c r="AH566" s="14" t="s">
        <v>4495</v>
      </c>
      <c r="AI566" s="14">
        <v>50</v>
      </c>
      <c r="AJ566" s="14" t="s">
        <v>4504</v>
      </c>
      <c r="AK566" s="14" t="s">
        <v>4505</v>
      </c>
      <c r="AL566" s="14">
        <v>30</v>
      </c>
      <c r="AM566" s="14" t="s">
        <v>4553</v>
      </c>
      <c r="AN566" s="14" t="s">
        <v>4554</v>
      </c>
      <c r="AO566" s="14">
        <v>5</v>
      </c>
      <c r="AP566" s="14" t="s">
        <v>4629</v>
      </c>
      <c r="AQ566" s="14" t="s">
        <v>4630</v>
      </c>
      <c r="AR566" s="14">
        <v>5</v>
      </c>
      <c r="AS566" s="14"/>
      <c r="AT566" s="14"/>
      <c r="AU566" s="14"/>
      <c r="AV566" s="14" t="s">
        <v>4506</v>
      </c>
      <c r="AW566" s="14" t="s">
        <v>4507</v>
      </c>
      <c r="AX566" s="14">
        <v>10</v>
      </c>
      <c r="AY566" s="14" t="s">
        <v>4506</v>
      </c>
      <c r="AZ566" s="14" t="s">
        <v>4508</v>
      </c>
      <c r="BA566" s="24">
        <v>0</v>
      </c>
      <c r="BB566" s="32"/>
      <c r="BC566" s="32"/>
      <c r="BD566" s="32"/>
      <c r="BE566" s="32"/>
      <c r="BF566" s="32"/>
      <c r="BG566" s="32"/>
      <c r="BH566" s="32"/>
      <c r="BI566" s="32"/>
      <c r="BJ566" s="32"/>
      <c r="BK566" s="32"/>
      <c r="BL566" s="32"/>
      <c r="BM566" s="32"/>
    </row>
    <row r="567" spans="1:65" ht="120" customHeight="1" x14ac:dyDescent="0.25">
      <c r="A567" s="13">
        <v>206</v>
      </c>
      <c r="B567" s="67" t="s">
        <v>4493</v>
      </c>
      <c r="C567" s="20">
        <v>12</v>
      </c>
      <c r="D567" s="20" t="s">
        <v>4494</v>
      </c>
      <c r="E567" s="14" t="s">
        <v>4587</v>
      </c>
      <c r="F567" s="14">
        <v>18475</v>
      </c>
      <c r="G567" s="14" t="s">
        <v>4687</v>
      </c>
      <c r="H567" s="14">
        <v>2022</v>
      </c>
      <c r="I567" s="14" t="s">
        <v>4688</v>
      </c>
      <c r="J567" s="80">
        <v>46263.42</v>
      </c>
      <c r="K567" s="14" t="s">
        <v>330</v>
      </c>
      <c r="L567" s="14" t="s">
        <v>4499</v>
      </c>
      <c r="M567" s="14" t="s">
        <v>4500</v>
      </c>
      <c r="N567" s="14" t="s">
        <v>4681</v>
      </c>
      <c r="O567" s="14" t="s">
        <v>4682</v>
      </c>
      <c r="P567" s="81">
        <v>6586</v>
      </c>
      <c r="Q567" s="16">
        <f t="shared" si="44"/>
        <v>10.442755294117646</v>
      </c>
      <c r="R567" s="16">
        <v>5.4427552941176467</v>
      </c>
      <c r="S567" s="16">
        <v>5</v>
      </c>
      <c r="T567" s="16">
        <v>33</v>
      </c>
      <c r="U567" s="16">
        <f t="shared" si="47"/>
        <v>43.442755294117646</v>
      </c>
      <c r="V567" s="415">
        <v>100</v>
      </c>
      <c r="W567" s="61">
        <v>66.7</v>
      </c>
      <c r="X567" s="440" t="s">
        <v>4689</v>
      </c>
      <c r="Y567" s="14">
        <v>3</v>
      </c>
      <c r="Z567" s="14">
        <v>11</v>
      </c>
      <c r="AA567" s="14">
        <v>4</v>
      </c>
      <c r="AB567" s="14">
        <v>60</v>
      </c>
      <c r="AC567" s="14" t="s">
        <v>4690</v>
      </c>
      <c r="AD567" s="16">
        <f t="shared" si="46"/>
        <v>33</v>
      </c>
      <c r="AE567" s="14">
        <v>5</v>
      </c>
      <c r="AF567" s="13">
        <v>100</v>
      </c>
      <c r="AG567" s="14" t="s">
        <v>4494</v>
      </c>
      <c r="AH567" s="14" t="s">
        <v>4495</v>
      </c>
      <c r="AI567" s="14">
        <v>40</v>
      </c>
      <c r="AJ567" s="14" t="s">
        <v>4504</v>
      </c>
      <c r="AK567" s="14" t="s">
        <v>4505</v>
      </c>
      <c r="AL567" s="14">
        <v>30</v>
      </c>
      <c r="AM567" s="14" t="s">
        <v>4563</v>
      </c>
      <c r="AN567" s="14" t="s">
        <v>4564</v>
      </c>
      <c r="AO567" s="14">
        <v>10</v>
      </c>
      <c r="AP567" s="14" t="s">
        <v>4552</v>
      </c>
      <c r="AQ567" s="14" t="s">
        <v>4495</v>
      </c>
      <c r="AR567" s="14">
        <v>5</v>
      </c>
      <c r="AS567" s="14"/>
      <c r="AT567" s="14"/>
      <c r="AU567" s="14"/>
      <c r="AV567" s="14" t="s">
        <v>4506</v>
      </c>
      <c r="AW567" s="14" t="s">
        <v>4507</v>
      </c>
      <c r="AX567" s="14">
        <v>15</v>
      </c>
      <c r="AY567" s="14" t="s">
        <v>4506</v>
      </c>
      <c r="AZ567" s="14" t="s">
        <v>4508</v>
      </c>
      <c r="BA567" s="24">
        <v>0</v>
      </c>
      <c r="BB567" s="32"/>
      <c r="BC567" s="32"/>
      <c r="BD567" s="32"/>
      <c r="BE567" s="32"/>
      <c r="BF567" s="32"/>
      <c r="BG567" s="32"/>
      <c r="BH567" s="32"/>
      <c r="BI567" s="32"/>
      <c r="BJ567" s="32"/>
      <c r="BK567" s="32"/>
      <c r="BL567" s="32"/>
      <c r="BM567" s="32"/>
    </row>
    <row r="568" spans="1:65" ht="120" customHeight="1" x14ac:dyDescent="0.25">
      <c r="A568" s="13">
        <v>206</v>
      </c>
      <c r="B568" s="67" t="s">
        <v>4493</v>
      </c>
      <c r="C568" s="14">
        <v>13</v>
      </c>
      <c r="D568" s="14" t="s">
        <v>4504</v>
      </c>
      <c r="E568" s="14" t="s">
        <v>4505</v>
      </c>
      <c r="F568" s="14">
        <v>15269</v>
      </c>
      <c r="G568" s="14" t="s">
        <v>4691</v>
      </c>
      <c r="H568" s="14">
        <v>2022</v>
      </c>
      <c r="I568" s="14" t="s">
        <v>4692</v>
      </c>
      <c r="J568" s="80">
        <v>227817.2</v>
      </c>
      <c r="K568" s="14" t="s">
        <v>330</v>
      </c>
      <c r="L568" s="14" t="s">
        <v>4499</v>
      </c>
      <c r="M568" s="14" t="s">
        <v>4500</v>
      </c>
      <c r="N568" s="14" t="s">
        <v>4511</v>
      </c>
      <c r="O568" s="14" t="s">
        <v>4512</v>
      </c>
      <c r="P568" s="81">
        <v>6595</v>
      </c>
      <c r="Q568" s="16">
        <f t="shared" si="44"/>
        <v>96.80202352941177</v>
      </c>
      <c r="R568" s="16">
        <v>26.802023529411766</v>
      </c>
      <c r="S568" s="16">
        <v>70</v>
      </c>
      <c r="T568" s="16">
        <v>130</v>
      </c>
      <c r="U568" s="16">
        <f t="shared" si="47"/>
        <v>226.80202352941177</v>
      </c>
      <c r="V568" s="415">
        <v>100</v>
      </c>
      <c r="W568" s="61">
        <v>63.3</v>
      </c>
      <c r="X568" s="440" t="s">
        <v>4689</v>
      </c>
      <c r="Y568" s="14">
        <v>1</v>
      </c>
      <c r="Z568" s="14">
        <v>4</v>
      </c>
      <c r="AA568" s="14">
        <v>1</v>
      </c>
      <c r="AB568" s="14">
        <v>60</v>
      </c>
      <c r="AC568" s="14" t="s">
        <v>4693</v>
      </c>
      <c r="AD568" s="16">
        <f t="shared" si="46"/>
        <v>130</v>
      </c>
      <c r="AE568" s="14">
        <v>5</v>
      </c>
      <c r="AF568" s="13">
        <v>100</v>
      </c>
      <c r="AG568" s="14" t="s">
        <v>4494</v>
      </c>
      <c r="AH568" s="14" t="s">
        <v>4495</v>
      </c>
      <c r="AI568" s="14">
        <v>30</v>
      </c>
      <c r="AJ568" s="14" t="s">
        <v>4504</v>
      </c>
      <c r="AK568" s="14" t="s">
        <v>4505</v>
      </c>
      <c r="AL568" s="14">
        <v>50</v>
      </c>
      <c r="AM568" s="14"/>
      <c r="AN568" s="14"/>
      <c r="AO568" s="14"/>
      <c r="AP568" s="14"/>
      <c r="AQ568" s="14"/>
      <c r="AR568" s="14"/>
      <c r="AS568" s="14"/>
      <c r="AT568" s="14"/>
      <c r="AU568" s="14"/>
      <c r="AV568" s="14" t="s">
        <v>4506</v>
      </c>
      <c r="AW568" s="14" t="s">
        <v>4507</v>
      </c>
      <c r="AX568" s="14">
        <v>20</v>
      </c>
      <c r="AY568" s="14" t="s">
        <v>4506</v>
      </c>
      <c r="AZ568" s="14" t="s">
        <v>4508</v>
      </c>
      <c r="BA568" s="24">
        <v>0</v>
      </c>
      <c r="BB568" s="32"/>
      <c r="BC568" s="32"/>
      <c r="BD568" s="32"/>
      <c r="BE568" s="32"/>
      <c r="BF568" s="32"/>
      <c r="BG568" s="32"/>
      <c r="BH568" s="32"/>
      <c r="BI568" s="32"/>
      <c r="BJ568" s="32"/>
      <c r="BK568" s="32"/>
      <c r="BL568" s="32"/>
      <c r="BM568" s="32"/>
    </row>
    <row r="569" spans="1:65" ht="120" customHeight="1" x14ac:dyDescent="0.25">
      <c r="A569" s="13">
        <v>206</v>
      </c>
      <c r="B569" s="67" t="s">
        <v>4493</v>
      </c>
      <c r="C569" s="14">
        <v>13</v>
      </c>
      <c r="D569" s="14" t="s">
        <v>4504</v>
      </c>
      <c r="E569" s="14" t="s">
        <v>4505</v>
      </c>
      <c r="F569" s="14">
        <v>15269</v>
      </c>
      <c r="G569" s="14" t="s">
        <v>4694</v>
      </c>
      <c r="H569" s="14">
        <v>2022</v>
      </c>
      <c r="I569" s="14" t="s">
        <v>4695</v>
      </c>
      <c r="J569" s="80">
        <v>292503.12</v>
      </c>
      <c r="K569" s="14" t="s">
        <v>330</v>
      </c>
      <c r="L569" s="14" t="s">
        <v>4499</v>
      </c>
      <c r="M569" s="14" t="s">
        <v>4500</v>
      </c>
      <c r="N569" s="14" t="s">
        <v>4511</v>
      </c>
      <c r="O569" s="14" t="s">
        <v>4512</v>
      </c>
      <c r="P569" s="81">
        <v>6609</v>
      </c>
      <c r="Q569" s="16">
        <f t="shared" si="44"/>
        <v>74.41213176470589</v>
      </c>
      <c r="R569" s="16">
        <v>34.412131764705883</v>
      </c>
      <c r="S569" s="16">
        <v>40</v>
      </c>
      <c r="T569" s="16">
        <v>130</v>
      </c>
      <c r="U569" s="16">
        <f t="shared" si="47"/>
        <v>204.41213176470589</v>
      </c>
      <c r="V569" s="415">
        <v>100</v>
      </c>
      <c r="W569" s="61">
        <v>58.3</v>
      </c>
      <c r="X569" s="440" t="s">
        <v>4689</v>
      </c>
      <c r="Y569" s="14">
        <v>1</v>
      </c>
      <c r="Z569" s="14">
        <v>4</v>
      </c>
      <c r="AA569" s="14">
        <v>1</v>
      </c>
      <c r="AB569" s="14">
        <v>60</v>
      </c>
      <c r="AC569" s="14" t="s">
        <v>4696</v>
      </c>
      <c r="AD569" s="16">
        <f t="shared" si="46"/>
        <v>130</v>
      </c>
      <c r="AE569" s="14">
        <v>5</v>
      </c>
      <c r="AF569" s="13">
        <v>100</v>
      </c>
      <c r="AG569" s="14" t="s">
        <v>4494</v>
      </c>
      <c r="AH569" s="14" t="s">
        <v>4495</v>
      </c>
      <c r="AI569" s="14">
        <v>40</v>
      </c>
      <c r="AJ569" s="14" t="s">
        <v>4504</v>
      </c>
      <c r="AK569" s="14" t="s">
        <v>4505</v>
      </c>
      <c r="AL569" s="14">
        <v>40</v>
      </c>
      <c r="AM569" s="14"/>
      <c r="AN569" s="14"/>
      <c r="AO569" s="14"/>
      <c r="AP569" s="14"/>
      <c r="AQ569" s="14"/>
      <c r="AR569" s="14"/>
      <c r="AS569" s="14"/>
      <c r="AT569" s="14"/>
      <c r="AU569" s="14"/>
      <c r="AV569" s="14" t="s">
        <v>4506</v>
      </c>
      <c r="AW569" s="14" t="s">
        <v>4507</v>
      </c>
      <c r="AX569" s="14">
        <v>20</v>
      </c>
      <c r="AY569" s="14" t="s">
        <v>4506</v>
      </c>
      <c r="AZ569" s="14" t="s">
        <v>4508</v>
      </c>
      <c r="BA569" s="24">
        <v>0</v>
      </c>
      <c r="BB569" s="32"/>
      <c r="BC569" s="32"/>
      <c r="BD569" s="32"/>
      <c r="BE569" s="32"/>
      <c r="BF569" s="32"/>
      <c r="BG569" s="32"/>
      <c r="BH569" s="32"/>
      <c r="BI569" s="32"/>
      <c r="BJ569" s="32"/>
      <c r="BK569" s="32"/>
      <c r="BL569" s="32"/>
      <c r="BM569" s="32"/>
    </row>
    <row r="570" spans="1:65" ht="120" customHeight="1" x14ac:dyDescent="0.25">
      <c r="A570" s="13">
        <v>206</v>
      </c>
      <c r="B570" s="67" t="s">
        <v>4493</v>
      </c>
      <c r="C570" s="20">
        <v>12</v>
      </c>
      <c r="D570" s="20" t="s">
        <v>4494</v>
      </c>
      <c r="E570" s="14" t="s">
        <v>4697</v>
      </c>
      <c r="F570" s="14">
        <v>25126</v>
      </c>
      <c r="G570" s="14" t="s">
        <v>4698</v>
      </c>
      <c r="H570" s="14">
        <v>2022</v>
      </c>
      <c r="I570" s="14" t="s">
        <v>4699</v>
      </c>
      <c r="J570" s="80">
        <v>226362.95</v>
      </c>
      <c r="K570" s="14" t="s">
        <v>330</v>
      </c>
      <c r="L570" s="14" t="s">
        <v>4499</v>
      </c>
      <c r="M570" s="14" t="s">
        <v>4500</v>
      </c>
      <c r="N570" s="14" t="s">
        <v>4681</v>
      </c>
      <c r="O570" s="14" t="s">
        <v>4682</v>
      </c>
      <c r="P570" s="81">
        <v>6610</v>
      </c>
      <c r="Q570" s="16">
        <f t="shared" si="44"/>
        <v>86.630935294117648</v>
      </c>
      <c r="R570" s="16">
        <v>26.630935294117648</v>
      </c>
      <c r="S570" s="16">
        <v>60</v>
      </c>
      <c r="T570" s="16">
        <v>130</v>
      </c>
      <c r="U570" s="16">
        <f t="shared" si="47"/>
        <v>216.63093529411765</v>
      </c>
      <c r="V570" s="415">
        <v>100</v>
      </c>
      <c r="W570" s="61">
        <v>63.3</v>
      </c>
      <c r="X570" s="440" t="s">
        <v>4689</v>
      </c>
      <c r="Y570" s="14">
        <v>3</v>
      </c>
      <c r="Z570" s="14">
        <v>2</v>
      </c>
      <c r="AA570" s="14">
        <v>3</v>
      </c>
      <c r="AB570" s="14">
        <v>60</v>
      </c>
      <c r="AC570" s="14" t="s">
        <v>4700</v>
      </c>
      <c r="AD570" s="16">
        <f t="shared" si="46"/>
        <v>130</v>
      </c>
      <c r="AE570" s="14">
        <v>5</v>
      </c>
      <c r="AF570" s="13">
        <v>100</v>
      </c>
      <c r="AG570" s="14" t="s">
        <v>4494</v>
      </c>
      <c r="AH570" s="14" t="s">
        <v>4495</v>
      </c>
      <c r="AI570" s="14">
        <v>40</v>
      </c>
      <c r="AJ570" s="14" t="s">
        <v>4504</v>
      </c>
      <c r="AK570" s="14" t="s">
        <v>4505</v>
      </c>
      <c r="AL570" s="14">
        <v>20</v>
      </c>
      <c r="AM570" s="14" t="s">
        <v>4553</v>
      </c>
      <c r="AN570" s="14" t="s">
        <v>4554</v>
      </c>
      <c r="AO570" s="14">
        <v>5</v>
      </c>
      <c r="AP570" s="14" t="s">
        <v>4552</v>
      </c>
      <c r="AQ570" s="14" t="s">
        <v>4495</v>
      </c>
      <c r="AR570" s="14">
        <v>10</v>
      </c>
      <c r="AS570" s="14" t="s">
        <v>4631</v>
      </c>
      <c r="AT570" s="14" t="s">
        <v>4630</v>
      </c>
      <c r="AU570" s="14">
        <v>10</v>
      </c>
      <c r="AV570" s="14" t="s">
        <v>4506</v>
      </c>
      <c r="AW570" s="14" t="s">
        <v>4507</v>
      </c>
      <c r="AX570" s="14">
        <v>15</v>
      </c>
      <c r="AY570" s="14" t="s">
        <v>4506</v>
      </c>
      <c r="AZ570" s="14" t="s">
        <v>4508</v>
      </c>
      <c r="BA570" s="24">
        <v>0</v>
      </c>
      <c r="BB570" s="32"/>
      <c r="BC570" s="32"/>
      <c r="BD570" s="32"/>
      <c r="BE570" s="32"/>
      <c r="BF570" s="32"/>
      <c r="BG570" s="32"/>
      <c r="BH570" s="32"/>
      <c r="BI570" s="32"/>
      <c r="BJ570" s="32"/>
      <c r="BK570" s="32"/>
      <c r="BL570" s="32"/>
      <c r="BM570" s="32"/>
    </row>
    <row r="571" spans="1:65" ht="120" customHeight="1" x14ac:dyDescent="0.25">
      <c r="A571" s="13">
        <v>206</v>
      </c>
      <c r="B571" s="67" t="s">
        <v>4493</v>
      </c>
      <c r="C571" s="14">
        <v>13</v>
      </c>
      <c r="D571" s="14" t="s">
        <v>4494</v>
      </c>
      <c r="E571" s="14" t="s">
        <v>4587</v>
      </c>
      <c r="F571" s="14">
        <v>18475</v>
      </c>
      <c r="G571" s="14" t="s">
        <v>4701</v>
      </c>
      <c r="H571" s="14">
        <v>2023</v>
      </c>
      <c r="I571" s="14" t="s">
        <v>4702</v>
      </c>
      <c r="J571" s="80">
        <v>64559.47</v>
      </c>
      <c r="K571" s="14" t="s">
        <v>373</v>
      </c>
      <c r="L571" s="14" t="s">
        <v>4499</v>
      </c>
      <c r="M571" s="14" t="s">
        <v>4500</v>
      </c>
      <c r="N571" s="14" t="s">
        <v>4703</v>
      </c>
      <c r="O571" s="14" t="s">
        <v>4704</v>
      </c>
      <c r="P571" s="81">
        <v>6666</v>
      </c>
      <c r="Q571" s="16">
        <f t="shared" si="44"/>
        <v>11.455947000000002</v>
      </c>
      <c r="R571" s="16">
        <v>6.4559470000000001</v>
      </c>
      <c r="S571" s="16">
        <v>5</v>
      </c>
      <c r="T571" s="16">
        <v>33</v>
      </c>
      <c r="U571" s="16">
        <f t="shared" si="47"/>
        <v>44.455947000000002</v>
      </c>
      <c r="V571" s="415">
        <v>100</v>
      </c>
      <c r="W571" s="61">
        <v>48.3</v>
      </c>
      <c r="X571" s="440" t="s">
        <v>4689</v>
      </c>
      <c r="Y571" s="14">
        <v>3</v>
      </c>
      <c r="Z571" s="14">
        <v>1</v>
      </c>
      <c r="AA571" s="14">
        <v>4</v>
      </c>
      <c r="AB571" s="14">
        <v>60</v>
      </c>
      <c r="AC571" s="14" t="s">
        <v>4705</v>
      </c>
      <c r="AD571" s="16">
        <f t="shared" si="46"/>
        <v>33</v>
      </c>
      <c r="AE571" s="14">
        <v>5</v>
      </c>
      <c r="AF571" s="13">
        <v>100</v>
      </c>
      <c r="AG571" s="14" t="s">
        <v>4494</v>
      </c>
      <c r="AH571" s="14" t="s">
        <v>4495</v>
      </c>
      <c r="AI571" s="14">
        <v>50</v>
      </c>
      <c r="AJ571" s="14" t="s">
        <v>4504</v>
      </c>
      <c r="AK571" s="14" t="s">
        <v>4505</v>
      </c>
      <c r="AL571" s="14">
        <v>20</v>
      </c>
      <c r="AM571" s="14" t="s">
        <v>4552</v>
      </c>
      <c r="AN571" s="14" t="s">
        <v>4495</v>
      </c>
      <c r="AO571" s="14">
        <v>5</v>
      </c>
      <c r="AP571" s="14" t="s">
        <v>4553</v>
      </c>
      <c r="AQ571" s="14" t="s">
        <v>4554</v>
      </c>
      <c r="AR571" s="14">
        <v>5</v>
      </c>
      <c r="AS571" s="14"/>
      <c r="AT571" s="14"/>
      <c r="AU571" s="14"/>
      <c r="AV571" s="14" t="s">
        <v>4506</v>
      </c>
      <c r="AW571" s="14" t="s">
        <v>4507</v>
      </c>
      <c r="AX571" s="14">
        <v>20</v>
      </c>
      <c r="AY571" s="14" t="s">
        <v>4506</v>
      </c>
      <c r="AZ571" s="14" t="s">
        <v>4508</v>
      </c>
      <c r="BA571" s="24">
        <v>0</v>
      </c>
      <c r="BB571" s="32"/>
      <c r="BC571" s="32"/>
      <c r="BD571" s="32"/>
      <c r="BE571" s="32"/>
      <c r="BF571" s="32"/>
      <c r="BG571" s="32"/>
      <c r="BH571" s="32"/>
      <c r="BI571" s="32"/>
      <c r="BJ571" s="32"/>
      <c r="BK571" s="32"/>
      <c r="BL571" s="32"/>
      <c r="BM571" s="32"/>
    </row>
    <row r="572" spans="1:65" ht="120" customHeight="1" x14ac:dyDescent="0.25">
      <c r="A572" s="13">
        <v>206</v>
      </c>
      <c r="B572" s="67" t="s">
        <v>4493</v>
      </c>
      <c r="C572" s="14">
        <v>15</v>
      </c>
      <c r="D572" s="20" t="s">
        <v>3915</v>
      </c>
      <c r="E572" s="14" t="s">
        <v>4706</v>
      </c>
      <c r="F572" s="14">
        <v>25498</v>
      </c>
      <c r="G572" s="14" t="s">
        <v>4707</v>
      </c>
      <c r="H572" s="14">
        <v>2023</v>
      </c>
      <c r="I572" s="14" t="s">
        <v>4708</v>
      </c>
      <c r="J572" s="80">
        <v>181186.63</v>
      </c>
      <c r="K572" s="14" t="s">
        <v>373</v>
      </c>
      <c r="L572" s="14" t="s">
        <v>4499</v>
      </c>
      <c r="M572" s="14" t="s">
        <v>4500</v>
      </c>
      <c r="N572" s="14" t="s">
        <v>4707</v>
      </c>
      <c r="O572" s="14" t="s">
        <v>4709</v>
      </c>
      <c r="P572" s="81">
        <v>6672</v>
      </c>
      <c r="Q572" s="16">
        <f t="shared" si="44"/>
        <v>23</v>
      </c>
      <c r="R572" s="16">
        <v>18</v>
      </c>
      <c r="S572" s="16">
        <v>5</v>
      </c>
      <c r="T572" s="16">
        <v>33</v>
      </c>
      <c r="U572" s="16">
        <f t="shared" si="47"/>
        <v>56</v>
      </c>
      <c r="V572" s="415">
        <v>100</v>
      </c>
      <c r="W572" s="61">
        <v>43.3</v>
      </c>
      <c r="X572" s="440" t="s">
        <v>4689</v>
      </c>
      <c r="Y572" s="14">
        <v>1</v>
      </c>
      <c r="Z572" s="14">
        <v>1</v>
      </c>
      <c r="AA572" s="14">
        <v>3</v>
      </c>
      <c r="AB572" s="14">
        <v>60</v>
      </c>
      <c r="AC572" s="14" t="s">
        <v>4710</v>
      </c>
      <c r="AD572" s="16">
        <f t="shared" si="46"/>
        <v>33</v>
      </c>
      <c r="AE572" s="14">
        <v>5</v>
      </c>
      <c r="AF572" s="13">
        <v>100</v>
      </c>
      <c r="AG572" s="14" t="s">
        <v>4494</v>
      </c>
      <c r="AH572" s="14" t="s">
        <v>4495</v>
      </c>
      <c r="AI572" s="14">
        <v>50</v>
      </c>
      <c r="AJ572" s="14" t="s">
        <v>4504</v>
      </c>
      <c r="AK572" s="14" t="s">
        <v>4505</v>
      </c>
      <c r="AL572" s="14">
        <v>40</v>
      </c>
      <c r="AM572" s="14"/>
      <c r="AN572" s="14"/>
      <c r="AO572" s="14"/>
      <c r="AP572" s="14"/>
      <c r="AQ572" s="14"/>
      <c r="AR572" s="14"/>
      <c r="AS572" s="14"/>
      <c r="AT572" s="14"/>
      <c r="AU572" s="14"/>
      <c r="AV572" s="14" t="s">
        <v>4506</v>
      </c>
      <c r="AW572" s="14" t="s">
        <v>4507</v>
      </c>
      <c r="AX572" s="14">
        <v>10</v>
      </c>
      <c r="AY572" s="14" t="s">
        <v>4506</v>
      </c>
      <c r="AZ572" s="14" t="s">
        <v>4508</v>
      </c>
      <c r="BA572" s="24">
        <v>0</v>
      </c>
      <c r="BB572" s="32"/>
      <c r="BC572" s="32"/>
      <c r="BD572" s="32"/>
      <c r="BE572" s="32"/>
      <c r="BF572" s="32"/>
      <c r="BG572" s="32"/>
      <c r="BH572" s="32"/>
      <c r="BI572" s="32"/>
      <c r="BJ572" s="32"/>
      <c r="BK572" s="32"/>
      <c r="BL572" s="32"/>
      <c r="BM572" s="32"/>
    </row>
    <row r="573" spans="1:65" ht="120" customHeight="1" x14ac:dyDescent="0.25">
      <c r="A573" s="13">
        <v>206</v>
      </c>
      <c r="B573" s="67" t="s">
        <v>4493</v>
      </c>
      <c r="C573" s="20">
        <v>12</v>
      </c>
      <c r="D573" s="20" t="s">
        <v>4494</v>
      </c>
      <c r="E573" s="14" t="s">
        <v>4495</v>
      </c>
      <c r="F573" s="20">
        <v>10842</v>
      </c>
      <c r="G573" s="14" t="s">
        <v>4711</v>
      </c>
      <c r="H573" s="14">
        <v>2023</v>
      </c>
      <c r="I573" s="14" t="s">
        <v>4684</v>
      </c>
      <c r="J573" s="80">
        <v>872079.52</v>
      </c>
      <c r="K573" s="14" t="s">
        <v>373</v>
      </c>
      <c r="L573" s="14" t="s">
        <v>4499</v>
      </c>
      <c r="M573" s="14" t="s">
        <v>4500</v>
      </c>
      <c r="N573" s="14" t="s">
        <v>4685</v>
      </c>
      <c r="O573" s="14" t="s">
        <v>4686</v>
      </c>
      <c r="P573" s="81">
        <v>6691</v>
      </c>
      <c r="Q573" s="16">
        <f t="shared" si="44"/>
        <v>236.3</v>
      </c>
      <c r="R573" s="16">
        <v>136.30000000000001</v>
      </c>
      <c r="S573" s="16">
        <v>100</v>
      </c>
      <c r="T573" s="16">
        <v>130</v>
      </c>
      <c r="U573" s="16">
        <f t="shared" si="47"/>
        <v>366.3</v>
      </c>
      <c r="V573" s="415">
        <v>100</v>
      </c>
      <c r="W573" s="61">
        <v>43.3</v>
      </c>
      <c r="X573" s="440" t="s">
        <v>4689</v>
      </c>
      <c r="Y573" s="14">
        <v>3</v>
      </c>
      <c r="Z573" s="14">
        <v>5</v>
      </c>
      <c r="AA573" s="14">
        <v>2</v>
      </c>
      <c r="AB573" s="14">
        <v>60</v>
      </c>
      <c r="AC573" s="14" t="s">
        <v>4712</v>
      </c>
      <c r="AD573" s="16">
        <f t="shared" si="46"/>
        <v>130</v>
      </c>
      <c r="AE573" s="14">
        <v>5</v>
      </c>
      <c r="AF573" s="13">
        <v>100</v>
      </c>
      <c r="AG573" s="14" t="s">
        <v>4494</v>
      </c>
      <c r="AH573" s="14" t="s">
        <v>4495</v>
      </c>
      <c r="AI573" s="14">
        <v>40</v>
      </c>
      <c r="AJ573" s="14" t="s">
        <v>4504</v>
      </c>
      <c r="AK573" s="14" t="s">
        <v>4505</v>
      </c>
      <c r="AL573" s="14">
        <v>30</v>
      </c>
      <c r="AM573" s="14" t="s">
        <v>4552</v>
      </c>
      <c r="AN573" s="14" t="s">
        <v>4495</v>
      </c>
      <c r="AO573" s="14">
        <v>10</v>
      </c>
      <c r="AP573" s="14" t="s">
        <v>4553</v>
      </c>
      <c r="AQ573" s="14" t="s">
        <v>4554</v>
      </c>
      <c r="AR573" s="14">
        <v>5</v>
      </c>
      <c r="AS573" s="14"/>
      <c r="AT573" s="14"/>
      <c r="AU573" s="14"/>
      <c r="AV573" s="14" t="s">
        <v>4506</v>
      </c>
      <c r="AW573" s="14" t="s">
        <v>4507</v>
      </c>
      <c r="AX573" s="14">
        <v>15</v>
      </c>
      <c r="AY573" s="14" t="s">
        <v>4506</v>
      </c>
      <c r="AZ573" s="14" t="s">
        <v>4508</v>
      </c>
      <c r="BA573" s="24">
        <v>0</v>
      </c>
      <c r="BB573" s="32"/>
      <c r="BC573" s="32"/>
      <c r="BD573" s="32"/>
      <c r="BE573" s="32"/>
      <c r="BF573" s="32"/>
      <c r="BG573" s="32"/>
      <c r="BH573" s="32"/>
      <c r="BI573" s="32"/>
      <c r="BJ573" s="32"/>
      <c r="BK573" s="32"/>
      <c r="BL573" s="32"/>
      <c r="BM573" s="32"/>
    </row>
    <row r="574" spans="1:65" ht="120" customHeight="1" x14ac:dyDescent="0.25">
      <c r="A574" s="13">
        <v>206</v>
      </c>
      <c r="B574" s="67" t="s">
        <v>4493</v>
      </c>
      <c r="C574" s="20">
        <v>12</v>
      </c>
      <c r="D574" s="20" t="s">
        <v>4494</v>
      </c>
      <c r="E574" s="14" t="s">
        <v>4713</v>
      </c>
      <c r="F574" s="14">
        <v>28660</v>
      </c>
      <c r="G574" s="14" t="s">
        <v>4714</v>
      </c>
      <c r="H574" s="14">
        <v>2024</v>
      </c>
      <c r="I574" s="14" t="s">
        <v>4715</v>
      </c>
      <c r="J574" s="80">
        <v>39937.550000000003</v>
      </c>
      <c r="K574" s="14" t="s">
        <v>453</v>
      </c>
      <c r="L574" s="14" t="s">
        <v>4499</v>
      </c>
      <c r="M574" s="14" t="s">
        <v>4500</v>
      </c>
      <c r="N574" s="14" t="s">
        <v>4621</v>
      </c>
      <c r="O574" s="14" t="s">
        <v>4622</v>
      </c>
      <c r="P574" s="81">
        <v>6734</v>
      </c>
      <c r="Q574" s="16">
        <f t="shared" si="44"/>
        <v>19.600000000000001</v>
      </c>
      <c r="R574" s="16">
        <v>14.6</v>
      </c>
      <c r="S574" s="16">
        <v>5</v>
      </c>
      <c r="T574" s="16">
        <v>33</v>
      </c>
      <c r="U574" s="16">
        <f t="shared" si="47"/>
        <v>52.6</v>
      </c>
      <c r="V574" s="415">
        <v>100</v>
      </c>
      <c r="W574" s="61">
        <v>28.3</v>
      </c>
      <c r="X574" s="440" t="s">
        <v>4689</v>
      </c>
      <c r="Y574" s="14">
        <v>3</v>
      </c>
      <c r="Z574" s="14">
        <v>4</v>
      </c>
      <c r="AA574" s="14">
        <v>8</v>
      </c>
      <c r="AB574" s="14">
        <v>60</v>
      </c>
      <c r="AC574" s="14" t="s">
        <v>4716</v>
      </c>
      <c r="AD574" s="16">
        <f t="shared" si="46"/>
        <v>33</v>
      </c>
      <c r="AE574" s="14">
        <v>5</v>
      </c>
      <c r="AF574" s="13">
        <v>100</v>
      </c>
      <c r="AG574" s="14" t="s">
        <v>4494</v>
      </c>
      <c r="AH574" s="14" t="s">
        <v>4495</v>
      </c>
      <c r="AI574" s="14">
        <v>40</v>
      </c>
      <c r="AJ574" s="14" t="s">
        <v>4504</v>
      </c>
      <c r="AK574" s="14" t="s">
        <v>4505</v>
      </c>
      <c r="AL574" s="14">
        <v>20</v>
      </c>
      <c r="AM574" s="14" t="s">
        <v>4552</v>
      </c>
      <c r="AN574" s="14" t="s">
        <v>4495</v>
      </c>
      <c r="AO574" s="14">
        <v>10</v>
      </c>
      <c r="AP574" s="14" t="s">
        <v>4553</v>
      </c>
      <c r="AQ574" s="14" t="s">
        <v>4554</v>
      </c>
      <c r="AR574" s="14">
        <v>5</v>
      </c>
      <c r="AS574" s="14" t="s">
        <v>4563</v>
      </c>
      <c r="AT574" s="14" t="s">
        <v>4564</v>
      </c>
      <c r="AU574" s="14">
        <v>10</v>
      </c>
      <c r="AV574" s="14" t="s">
        <v>4506</v>
      </c>
      <c r="AW574" s="14" t="s">
        <v>4507</v>
      </c>
      <c r="AX574" s="14">
        <v>15</v>
      </c>
      <c r="AY574" s="14" t="s">
        <v>4506</v>
      </c>
      <c r="AZ574" s="14" t="s">
        <v>4508</v>
      </c>
      <c r="BA574" s="24">
        <v>0</v>
      </c>
      <c r="BB574" s="32"/>
      <c r="BC574" s="32"/>
      <c r="BD574" s="32"/>
      <c r="BE574" s="32"/>
      <c r="BF574" s="32"/>
      <c r="BG574" s="32"/>
      <c r="BH574" s="32"/>
      <c r="BI574" s="32"/>
      <c r="BJ574" s="32"/>
      <c r="BK574" s="32"/>
      <c r="BL574" s="32"/>
      <c r="BM574" s="32"/>
    </row>
    <row r="575" spans="1:65" ht="120" customHeight="1" x14ac:dyDescent="0.25">
      <c r="A575" s="13">
        <v>206</v>
      </c>
      <c r="B575" s="67" t="s">
        <v>4493</v>
      </c>
      <c r="C575" s="14"/>
      <c r="D575" s="20" t="s">
        <v>4494</v>
      </c>
      <c r="E575" s="14" t="s">
        <v>4495</v>
      </c>
      <c r="F575" s="20">
        <v>10842</v>
      </c>
      <c r="G575" s="14" t="s">
        <v>4717</v>
      </c>
      <c r="H575" s="14">
        <v>2024</v>
      </c>
      <c r="I575" s="14" t="s">
        <v>4718</v>
      </c>
      <c r="J575" s="80">
        <v>39818.68</v>
      </c>
      <c r="K575" s="14" t="s">
        <v>4498</v>
      </c>
      <c r="L575" s="14" t="s">
        <v>4499</v>
      </c>
      <c r="M575" s="14" t="s">
        <v>4500</v>
      </c>
      <c r="N575" s="14" t="s">
        <v>4719</v>
      </c>
      <c r="O575" s="14" t="s">
        <v>4720</v>
      </c>
      <c r="P575" s="81">
        <v>6793</v>
      </c>
      <c r="Q575" s="16">
        <f t="shared" si="44"/>
        <v>56.8</v>
      </c>
      <c r="R575" s="16">
        <v>46.8</v>
      </c>
      <c r="S575" s="16">
        <v>10</v>
      </c>
      <c r="T575" s="16">
        <v>65</v>
      </c>
      <c r="U575" s="16">
        <f t="shared" si="47"/>
        <v>121.8</v>
      </c>
      <c r="V575" s="415">
        <v>100</v>
      </c>
      <c r="W575" s="61">
        <v>20</v>
      </c>
      <c r="X575" s="440" t="s">
        <v>4689</v>
      </c>
      <c r="Y575" s="14">
        <v>3</v>
      </c>
      <c r="Z575" s="14">
        <v>10</v>
      </c>
      <c r="AA575" s="14">
        <v>1</v>
      </c>
      <c r="AB575" s="14">
        <v>60</v>
      </c>
      <c r="AC575" s="14"/>
      <c r="AD575" s="16">
        <f t="shared" si="46"/>
        <v>65</v>
      </c>
      <c r="AE575" s="14">
        <v>5</v>
      </c>
      <c r="AF575" s="13">
        <v>100</v>
      </c>
      <c r="AG575" s="14" t="s">
        <v>4494</v>
      </c>
      <c r="AH575" s="14" t="s">
        <v>4495</v>
      </c>
      <c r="AI575" s="14">
        <v>50</v>
      </c>
      <c r="AJ575" s="14" t="s">
        <v>4504</v>
      </c>
      <c r="AK575" s="14" t="s">
        <v>4505</v>
      </c>
      <c r="AL575" s="14">
        <v>50</v>
      </c>
      <c r="AM575" s="14"/>
      <c r="AN575" s="14"/>
      <c r="AO575" s="14"/>
      <c r="AP575" s="14"/>
      <c r="AQ575" s="14"/>
      <c r="AR575" s="14"/>
      <c r="AS575" s="14"/>
      <c r="AT575" s="14"/>
      <c r="AU575" s="14"/>
      <c r="AV575" s="14" t="s">
        <v>4506</v>
      </c>
      <c r="AW575" s="14" t="s">
        <v>4507</v>
      </c>
      <c r="AX575" s="14">
        <v>0</v>
      </c>
      <c r="AY575" s="14" t="s">
        <v>4506</v>
      </c>
      <c r="AZ575" s="14" t="s">
        <v>4508</v>
      </c>
      <c r="BA575" s="24">
        <v>0</v>
      </c>
      <c r="BB575" s="32"/>
      <c r="BC575" s="32"/>
      <c r="BD575" s="32"/>
      <c r="BE575" s="32"/>
      <c r="BF575" s="32"/>
      <c r="BG575" s="32"/>
      <c r="BH575" s="32"/>
      <c r="BI575" s="32"/>
      <c r="BJ575" s="32"/>
      <c r="BK575" s="32"/>
      <c r="BL575" s="32"/>
      <c r="BM575" s="32"/>
    </row>
    <row r="576" spans="1:65" ht="120" customHeight="1" x14ac:dyDescent="0.25">
      <c r="A576" s="13">
        <v>206</v>
      </c>
      <c r="B576" s="67" t="s">
        <v>4493</v>
      </c>
      <c r="C576" s="14">
        <v>13</v>
      </c>
      <c r="D576" s="14" t="s">
        <v>4504</v>
      </c>
      <c r="E576" s="14" t="s">
        <v>4505</v>
      </c>
      <c r="F576" s="14">
        <v>15269</v>
      </c>
      <c r="G576" s="14" t="s">
        <v>4721</v>
      </c>
      <c r="H576" s="14">
        <v>2024</v>
      </c>
      <c r="I576" s="14" t="s">
        <v>4722</v>
      </c>
      <c r="J576" s="80">
        <v>57972.39</v>
      </c>
      <c r="K576" s="14" t="s">
        <v>453</v>
      </c>
      <c r="L576" s="14" t="s">
        <v>4499</v>
      </c>
      <c r="M576" s="14" t="s">
        <v>4500</v>
      </c>
      <c r="N576" s="14" t="s">
        <v>4723</v>
      </c>
      <c r="O576" s="14" t="s">
        <v>4724</v>
      </c>
      <c r="P576" s="81">
        <v>6733</v>
      </c>
      <c r="Q576" s="16">
        <f t="shared" si="44"/>
        <v>256.81</v>
      </c>
      <c r="R576" s="16">
        <v>6.81</v>
      </c>
      <c r="S576" s="16">
        <v>250</v>
      </c>
      <c r="T576" s="16">
        <v>130</v>
      </c>
      <c r="U576" s="16">
        <f t="shared" si="47"/>
        <v>386.81</v>
      </c>
      <c r="V576" s="415">
        <v>100</v>
      </c>
      <c r="W576" s="61">
        <v>30</v>
      </c>
      <c r="X576" s="440" t="s">
        <v>4689</v>
      </c>
      <c r="Y576" s="14">
        <v>3</v>
      </c>
      <c r="Z576" s="14">
        <v>10</v>
      </c>
      <c r="AA576" s="14">
        <v>1</v>
      </c>
      <c r="AB576" s="14">
        <v>60</v>
      </c>
      <c r="AC576" s="14" t="s">
        <v>4725</v>
      </c>
      <c r="AD576" s="16">
        <f t="shared" si="46"/>
        <v>130</v>
      </c>
      <c r="AE576" s="14">
        <v>5</v>
      </c>
      <c r="AF576" s="13">
        <v>100</v>
      </c>
      <c r="AG576" s="14" t="s">
        <v>4494</v>
      </c>
      <c r="AH576" s="14" t="s">
        <v>4495</v>
      </c>
      <c r="AI576" s="14">
        <v>50</v>
      </c>
      <c r="AJ576" s="14" t="s">
        <v>4504</v>
      </c>
      <c r="AK576" s="14" t="s">
        <v>4505</v>
      </c>
      <c r="AL576" s="14">
        <v>50</v>
      </c>
      <c r="AM576" s="14"/>
      <c r="AN576" s="14"/>
      <c r="AO576" s="14"/>
      <c r="AP576" s="14"/>
      <c r="AQ576" s="14"/>
      <c r="AR576" s="14"/>
      <c r="AS576" s="14"/>
      <c r="AT576" s="14"/>
      <c r="AU576" s="14"/>
      <c r="AV576" s="14" t="s">
        <v>4506</v>
      </c>
      <c r="AW576" s="14" t="s">
        <v>4507</v>
      </c>
      <c r="AX576" s="14">
        <v>0</v>
      </c>
      <c r="AY576" s="14" t="s">
        <v>4506</v>
      </c>
      <c r="AZ576" s="14" t="s">
        <v>4508</v>
      </c>
      <c r="BA576" s="24">
        <v>0</v>
      </c>
      <c r="BB576" s="32"/>
      <c r="BC576" s="32"/>
      <c r="BD576" s="32"/>
      <c r="BE576" s="32"/>
      <c r="BF576" s="32"/>
      <c r="BG576" s="32"/>
      <c r="BH576" s="32"/>
      <c r="BI576" s="32"/>
      <c r="BJ576" s="32"/>
      <c r="BK576" s="32"/>
      <c r="BL576" s="32"/>
      <c r="BM576" s="32"/>
    </row>
    <row r="577" spans="1:65" ht="120" customHeight="1" x14ac:dyDescent="0.25">
      <c r="A577" s="13">
        <v>206</v>
      </c>
      <c r="B577" s="67" t="s">
        <v>4493</v>
      </c>
      <c r="C577" s="14">
        <v>13</v>
      </c>
      <c r="D577" s="14" t="s">
        <v>4504</v>
      </c>
      <c r="E577" s="14" t="s">
        <v>4726</v>
      </c>
      <c r="F577" s="14">
        <v>26237</v>
      </c>
      <c r="G577" s="14" t="s">
        <v>4727</v>
      </c>
      <c r="H577" s="14">
        <v>2024</v>
      </c>
      <c r="I577" s="14" t="s">
        <v>4728</v>
      </c>
      <c r="J577" s="80">
        <v>107352.34</v>
      </c>
      <c r="K577" s="14" t="s">
        <v>453</v>
      </c>
      <c r="L577" s="14" t="s">
        <v>4499</v>
      </c>
      <c r="M577" s="14" t="s">
        <v>4500</v>
      </c>
      <c r="N577" s="14" t="s">
        <v>4729</v>
      </c>
      <c r="O577" s="14" t="s">
        <v>4730</v>
      </c>
      <c r="P577" s="81">
        <v>6755</v>
      </c>
      <c r="Q577" s="16">
        <f t="shared" si="44"/>
        <v>42.2</v>
      </c>
      <c r="R577" s="16">
        <v>32.200000000000003</v>
      </c>
      <c r="S577" s="16">
        <v>10</v>
      </c>
      <c r="T577" s="16">
        <v>65</v>
      </c>
      <c r="U577" s="16">
        <f t="shared" si="47"/>
        <v>107.2</v>
      </c>
      <c r="V577" s="415">
        <v>100</v>
      </c>
      <c r="W577" s="61">
        <v>25</v>
      </c>
      <c r="X577" s="440" t="s">
        <v>4689</v>
      </c>
      <c r="Y577" s="14">
        <v>3</v>
      </c>
      <c r="Z577" s="14">
        <v>10</v>
      </c>
      <c r="AA577" s="14">
        <v>4</v>
      </c>
      <c r="AB577" s="14">
        <v>60</v>
      </c>
      <c r="AC577" s="14" t="s">
        <v>4731</v>
      </c>
      <c r="AD577" s="16">
        <f t="shared" si="46"/>
        <v>65</v>
      </c>
      <c r="AE577" s="14">
        <v>5</v>
      </c>
      <c r="AF577" s="13">
        <v>100</v>
      </c>
      <c r="AG577" s="14" t="s">
        <v>4494</v>
      </c>
      <c r="AH577" s="14" t="s">
        <v>4495</v>
      </c>
      <c r="AI577" s="14">
        <v>40</v>
      </c>
      <c r="AJ577" s="14" t="s">
        <v>4504</v>
      </c>
      <c r="AK577" s="14" t="s">
        <v>4505</v>
      </c>
      <c r="AL577" s="14">
        <v>40</v>
      </c>
      <c r="AM577" s="14"/>
      <c r="AN577" s="14"/>
      <c r="AO577" s="14"/>
      <c r="AP577" s="14"/>
      <c r="AQ577" s="14"/>
      <c r="AR577" s="14"/>
      <c r="AS577" s="14"/>
      <c r="AT577" s="14"/>
      <c r="AU577" s="14"/>
      <c r="AV577" s="14" t="s">
        <v>4506</v>
      </c>
      <c r="AW577" s="14" t="s">
        <v>4507</v>
      </c>
      <c r="AX577" s="14">
        <v>20</v>
      </c>
      <c r="AY577" s="14" t="s">
        <v>4506</v>
      </c>
      <c r="AZ577" s="14" t="s">
        <v>4508</v>
      </c>
      <c r="BA577" s="24">
        <v>0</v>
      </c>
      <c r="BB577" s="32"/>
      <c r="BC577" s="32"/>
      <c r="BD577" s="32"/>
      <c r="BE577" s="32"/>
      <c r="BF577" s="32"/>
      <c r="BG577" s="32"/>
      <c r="BH577" s="32"/>
      <c r="BI577" s="32"/>
      <c r="BJ577" s="32"/>
      <c r="BK577" s="32"/>
      <c r="BL577" s="32"/>
      <c r="BM577" s="32"/>
    </row>
    <row r="578" spans="1:65" ht="120" customHeight="1" x14ac:dyDescent="0.25">
      <c r="A578" s="13">
        <v>206</v>
      </c>
      <c r="B578" s="67" t="s">
        <v>4493</v>
      </c>
      <c r="C578" s="14">
        <v>12</v>
      </c>
      <c r="D578" s="20" t="s">
        <v>4494</v>
      </c>
      <c r="E578" s="14" t="s">
        <v>4697</v>
      </c>
      <c r="F578" s="14">
        <v>25126</v>
      </c>
      <c r="G578" s="14" t="s">
        <v>4732</v>
      </c>
      <c r="H578" s="14">
        <v>2024</v>
      </c>
      <c r="I578" s="14" t="s">
        <v>4733</v>
      </c>
      <c r="J578" s="80">
        <v>342954.91000000003</v>
      </c>
      <c r="K578" s="14" t="s">
        <v>453</v>
      </c>
      <c r="L578" s="14" t="s">
        <v>4499</v>
      </c>
      <c r="M578" s="14" t="s">
        <v>4500</v>
      </c>
      <c r="N578" s="14" t="s">
        <v>4681</v>
      </c>
      <c r="O578" s="14" t="s">
        <v>4682</v>
      </c>
      <c r="P578" s="81" t="s">
        <v>4734</v>
      </c>
      <c r="Q578" s="16">
        <f t="shared" si="44"/>
        <v>107.4</v>
      </c>
      <c r="R578" s="16">
        <v>27.4</v>
      </c>
      <c r="S578" s="16">
        <v>80</v>
      </c>
      <c r="T578" s="16">
        <v>130</v>
      </c>
      <c r="U578" s="16">
        <f t="shared" si="47"/>
        <v>237.4</v>
      </c>
      <c r="V578" s="415">
        <v>100</v>
      </c>
      <c r="W578" s="61">
        <v>31.7</v>
      </c>
      <c r="X578" s="440" t="s">
        <v>4689</v>
      </c>
      <c r="Y578" s="14">
        <v>3</v>
      </c>
      <c r="Z578" s="14">
        <v>5</v>
      </c>
      <c r="AA578" s="14">
        <v>4</v>
      </c>
      <c r="AB578" s="14">
        <v>60</v>
      </c>
      <c r="AC578" s="14" t="s">
        <v>4735</v>
      </c>
      <c r="AD578" s="16">
        <f t="shared" si="46"/>
        <v>130</v>
      </c>
      <c r="AE578" s="14">
        <v>5</v>
      </c>
      <c r="AF578" s="13">
        <v>100</v>
      </c>
      <c r="AG578" s="14" t="s">
        <v>4494</v>
      </c>
      <c r="AH578" s="14" t="s">
        <v>4495</v>
      </c>
      <c r="AI578" s="14">
        <v>40</v>
      </c>
      <c r="AJ578" s="14" t="s">
        <v>4504</v>
      </c>
      <c r="AK578" s="14" t="s">
        <v>4505</v>
      </c>
      <c r="AL578" s="14">
        <v>20</v>
      </c>
      <c r="AM578" s="14" t="s">
        <v>4552</v>
      </c>
      <c r="AN578" s="14" t="s">
        <v>4495</v>
      </c>
      <c r="AO578" s="14">
        <v>10</v>
      </c>
      <c r="AP578" s="14" t="s">
        <v>4553</v>
      </c>
      <c r="AQ578" s="14" t="s">
        <v>4554</v>
      </c>
      <c r="AR578" s="14">
        <v>5</v>
      </c>
      <c r="AS578" s="14" t="s">
        <v>4631</v>
      </c>
      <c r="AT578" s="14" t="s">
        <v>4630</v>
      </c>
      <c r="AU578" s="14">
        <v>10</v>
      </c>
      <c r="AV578" s="14" t="s">
        <v>4506</v>
      </c>
      <c r="AW578" s="14" t="s">
        <v>4507</v>
      </c>
      <c r="AX578" s="14">
        <v>15</v>
      </c>
      <c r="AY578" s="14" t="s">
        <v>4506</v>
      </c>
      <c r="AZ578" s="14" t="s">
        <v>4508</v>
      </c>
      <c r="BA578" s="24">
        <v>0</v>
      </c>
      <c r="BB578" s="32"/>
      <c r="BC578" s="32"/>
      <c r="BD578" s="32"/>
      <c r="BE578" s="32"/>
      <c r="BF578" s="32"/>
      <c r="BG578" s="32"/>
      <c r="BH578" s="32"/>
      <c r="BI578" s="32"/>
      <c r="BJ578" s="32"/>
      <c r="BK578" s="32"/>
      <c r="BL578" s="32"/>
      <c r="BM578" s="32"/>
    </row>
    <row r="579" spans="1:65" ht="120" customHeight="1" x14ac:dyDescent="0.25">
      <c r="A579" s="13">
        <v>206</v>
      </c>
      <c r="B579" s="67" t="s">
        <v>4493</v>
      </c>
      <c r="C579" s="14">
        <v>12</v>
      </c>
      <c r="D579" s="20" t="s">
        <v>4494</v>
      </c>
      <c r="E579" s="14" t="s">
        <v>4713</v>
      </c>
      <c r="F579" s="14">
        <v>28660</v>
      </c>
      <c r="G579" s="14" t="s">
        <v>4736</v>
      </c>
      <c r="H579" s="14">
        <v>2024</v>
      </c>
      <c r="I579" s="14" t="s">
        <v>4736</v>
      </c>
      <c r="J579" s="80">
        <v>646488.36</v>
      </c>
      <c r="K579" s="14" t="s">
        <v>453</v>
      </c>
      <c r="L579" s="14" t="s">
        <v>4499</v>
      </c>
      <c r="M579" s="14" t="s">
        <v>4500</v>
      </c>
      <c r="N579" s="14" t="s">
        <v>4737</v>
      </c>
      <c r="O579" s="14" t="s">
        <v>4738</v>
      </c>
      <c r="P579" s="81">
        <v>6792</v>
      </c>
      <c r="Q579" s="16">
        <f t="shared" si="44"/>
        <v>86.15</v>
      </c>
      <c r="R579" s="16">
        <v>62.15</v>
      </c>
      <c r="S579" s="16">
        <v>24</v>
      </c>
      <c r="T579" s="16">
        <v>65</v>
      </c>
      <c r="U579" s="16">
        <f t="shared" si="47"/>
        <v>151.15</v>
      </c>
      <c r="V579" s="415">
        <v>100</v>
      </c>
      <c r="W579" s="61">
        <v>16.670000000000002</v>
      </c>
      <c r="X579" s="440" t="s">
        <v>4689</v>
      </c>
      <c r="Y579" s="14">
        <v>1</v>
      </c>
      <c r="Z579" s="14">
        <v>7</v>
      </c>
      <c r="AA579" s="14">
        <v>6</v>
      </c>
      <c r="AB579" s="14">
        <v>60</v>
      </c>
      <c r="AC579" s="14" t="s">
        <v>4739</v>
      </c>
      <c r="AD579" s="16">
        <f t="shared" si="46"/>
        <v>65</v>
      </c>
      <c r="AE579" s="14">
        <v>5</v>
      </c>
      <c r="AF579" s="13">
        <v>100</v>
      </c>
      <c r="AG579" s="14" t="s">
        <v>4494</v>
      </c>
      <c r="AH579" s="14" t="s">
        <v>4495</v>
      </c>
      <c r="AI579" s="14">
        <v>80</v>
      </c>
      <c r="AJ579" s="14" t="s">
        <v>4504</v>
      </c>
      <c r="AK579" s="14" t="s">
        <v>4505</v>
      </c>
      <c r="AL579" s="14">
        <v>20</v>
      </c>
      <c r="AM579" s="14"/>
      <c r="AN579" s="14"/>
      <c r="AO579" s="14"/>
      <c r="AP579" s="14"/>
      <c r="AQ579" s="14"/>
      <c r="AR579" s="14"/>
      <c r="AS579" s="14"/>
      <c r="AT579" s="14"/>
      <c r="AU579" s="14"/>
      <c r="AV579" s="14" t="s">
        <v>4506</v>
      </c>
      <c r="AW579" s="14" t="s">
        <v>4507</v>
      </c>
      <c r="AX579" s="14">
        <v>0</v>
      </c>
      <c r="AY579" s="14" t="s">
        <v>4506</v>
      </c>
      <c r="AZ579" s="14" t="s">
        <v>4508</v>
      </c>
      <c r="BA579" s="24">
        <v>0</v>
      </c>
      <c r="BB579" s="32"/>
      <c r="BC579" s="32"/>
      <c r="BD579" s="32"/>
      <c r="BE579" s="32"/>
      <c r="BF579" s="32"/>
      <c r="BG579" s="32"/>
      <c r="BH579" s="32"/>
      <c r="BI579" s="32"/>
      <c r="BJ579" s="32"/>
      <c r="BK579" s="32"/>
      <c r="BL579" s="32"/>
      <c r="BM579" s="32"/>
    </row>
    <row r="580" spans="1:65" ht="120" customHeight="1" x14ac:dyDescent="0.25">
      <c r="A580" s="13">
        <v>206</v>
      </c>
      <c r="B580" s="67" t="s">
        <v>4493</v>
      </c>
      <c r="C580" s="14">
        <v>12</v>
      </c>
      <c r="D580" s="14" t="s">
        <v>4494</v>
      </c>
      <c r="E580" s="14" t="s">
        <v>4713</v>
      </c>
      <c r="F580" s="14">
        <v>28660</v>
      </c>
      <c r="G580" s="14" t="s">
        <v>4740</v>
      </c>
      <c r="H580" s="14">
        <v>2025</v>
      </c>
      <c r="I580" s="14" t="s">
        <v>4741</v>
      </c>
      <c r="J580" s="80">
        <v>56847.55</v>
      </c>
      <c r="K580" s="14" t="s">
        <v>4742</v>
      </c>
      <c r="L580" s="14" t="s">
        <v>4499</v>
      </c>
      <c r="M580" s="14" t="s">
        <v>4500</v>
      </c>
      <c r="N580" s="14" t="s">
        <v>4664</v>
      </c>
      <c r="O580" s="14" t="s">
        <v>4743</v>
      </c>
      <c r="P580" s="48" t="s">
        <v>4744</v>
      </c>
      <c r="Q580" s="14">
        <f t="shared" si="44"/>
        <v>56.69</v>
      </c>
      <c r="R580" s="16">
        <v>6.69</v>
      </c>
      <c r="S580" s="14">
        <v>50</v>
      </c>
      <c r="T580" s="14">
        <v>33</v>
      </c>
      <c r="U580" s="16">
        <f t="shared" si="47"/>
        <v>89.69</v>
      </c>
      <c r="V580" s="415">
        <v>100</v>
      </c>
      <c r="W580" s="61">
        <v>5</v>
      </c>
      <c r="X580" s="37" t="s">
        <v>4689</v>
      </c>
      <c r="Y580" s="14">
        <v>6</v>
      </c>
      <c r="Z580" s="14">
        <v>2</v>
      </c>
      <c r="AA580" s="14">
        <v>7</v>
      </c>
      <c r="AB580" s="14">
        <v>60</v>
      </c>
      <c r="AC580" s="14" t="s">
        <v>4745</v>
      </c>
      <c r="AD580" s="16">
        <f t="shared" si="46"/>
        <v>33</v>
      </c>
      <c r="AE580" s="14">
        <v>5</v>
      </c>
      <c r="AF580" s="13">
        <v>100</v>
      </c>
      <c r="AG580" s="14" t="s">
        <v>4494</v>
      </c>
      <c r="AH580" s="14" t="s">
        <v>4495</v>
      </c>
      <c r="AI580" s="14">
        <v>50</v>
      </c>
      <c r="AJ580" s="14" t="s">
        <v>4504</v>
      </c>
      <c r="AK580" s="14" t="s">
        <v>4505</v>
      </c>
      <c r="AL580" s="14">
        <v>35</v>
      </c>
      <c r="AM580" s="14"/>
      <c r="AN580" s="14"/>
      <c r="AO580" s="14"/>
      <c r="AP580" s="14"/>
      <c r="AQ580" s="14"/>
      <c r="AR580" s="14"/>
      <c r="AS580" s="14"/>
      <c r="AT580" s="14"/>
      <c r="AU580" s="14"/>
      <c r="AV580" s="14" t="s">
        <v>4506</v>
      </c>
      <c r="AW580" s="14" t="s">
        <v>4507</v>
      </c>
      <c r="AX580" s="14">
        <v>15</v>
      </c>
      <c r="AY580" s="14" t="s">
        <v>4506</v>
      </c>
      <c r="AZ580" s="14" t="s">
        <v>4508</v>
      </c>
      <c r="BA580" s="24">
        <v>0</v>
      </c>
      <c r="BB580" s="32"/>
      <c r="BC580" s="32"/>
      <c r="BD580" s="32"/>
      <c r="BE580" s="32"/>
      <c r="BF580" s="32"/>
      <c r="BG580" s="32"/>
      <c r="BH580" s="32"/>
      <c r="BI580" s="32"/>
      <c r="BJ580" s="32"/>
      <c r="BK580" s="32"/>
      <c r="BL580" s="32"/>
      <c r="BM580" s="32"/>
    </row>
    <row r="581" spans="1:65" ht="120" customHeight="1" x14ac:dyDescent="0.25">
      <c r="A581" s="13">
        <v>206</v>
      </c>
      <c r="B581" s="67" t="s">
        <v>4493</v>
      </c>
      <c r="C581" s="14">
        <v>12</v>
      </c>
      <c r="D581" s="14" t="s">
        <v>4494</v>
      </c>
      <c r="E581" s="14" t="s">
        <v>4697</v>
      </c>
      <c r="F581" s="14">
        <v>25126</v>
      </c>
      <c r="G581" s="14" t="s">
        <v>4746</v>
      </c>
      <c r="H581" s="14">
        <v>2025</v>
      </c>
      <c r="I581" s="14" t="s">
        <v>4747</v>
      </c>
      <c r="J581" s="80">
        <v>48828.63</v>
      </c>
      <c r="K581" s="14" t="s">
        <v>4742</v>
      </c>
      <c r="L581" s="14" t="s">
        <v>4499</v>
      </c>
      <c r="M581" s="14" t="s">
        <v>4500</v>
      </c>
      <c r="N581" s="14" t="s">
        <v>4664</v>
      </c>
      <c r="O581" s="14" t="s">
        <v>4743</v>
      </c>
      <c r="P581" s="48" t="s">
        <v>4748</v>
      </c>
      <c r="Q581" s="14">
        <f t="shared" si="44"/>
        <v>55.740000000000009</v>
      </c>
      <c r="R581" s="16">
        <v>5.74</v>
      </c>
      <c r="S581" s="14">
        <v>50</v>
      </c>
      <c r="T581" s="14">
        <v>33</v>
      </c>
      <c r="U581" s="16">
        <f t="shared" si="47"/>
        <v>88.740000000000009</v>
      </c>
      <c r="V581" s="415">
        <v>100</v>
      </c>
      <c r="W581" s="61">
        <v>5</v>
      </c>
      <c r="X581" s="37" t="s">
        <v>4689</v>
      </c>
      <c r="Y581" s="14">
        <v>6</v>
      </c>
      <c r="Z581" s="14">
        <v>2</v>
      </c>
      <c r="AA581" s="14">
        <v>7</v>
      </c>
      <c r="AB581" s="14">
        <v>60</v>
      </c>
      <c r="AC581" s="14" t="s">
        <v>4749</v>
      </c>
      <c r="AD581" s="14">
        <f t="shared" si="46"/>
        <v>33</v>
      </c>
      <c r="AE581" s="14">
        <v>5</v>
      </c>
      <c r="AF581" s="13">
        <v>100</v>
      </c>
      <c r="AG581" s="14" t="s">
        <v>4494</v>
      </c>
      <c r="AH581" s="14" t="s">
        <v>4495</v>
      </c>
      <c r="AI581" s="14">
        <v>40</v>
      </c>
      <c r="AJ581" s="14" t="s">
        <v>4504</v>
      </c>
      <c r="AK581" s="14" t="s">
        <v>4505</v>
      </c>
      <c r="AL581" s="14">
        <v>40</v>
      </c>
      <c r="AM581" s="14"/>
      <c r="AN581" s="14"/>
      <c r="AO581" s="14"/>
      <c r="AP581" s="14"/>
      <c r="AQ581" s="14"/>
      <c r="AR581" s="14"/>
      <c r="AS581" s="14"/>
      <c r="AT581" s="14"/>
      <c r="AU581" s="14"/>
      <c r="AV581" s="14" t="s">
        <v>4506</v>
      </c>
      <c r="AW581" s="14" t="s">
        <v>4507</v>
      </c>
      <c r="AX581" s="14">
        <v>20</v>
      </c>
      <c r="AY581" s="14" t="s">
        <v>4506</v>
      </c>
      <c r="AZ581" s="14" t="s">
        <v>4508</v>
      </c>
      <c r="BA581" s="24">
        <v>0</v>
      </c>
      <c r="BB581" s="32"/>
      <c r="BC581" s="32"/>
      <c r="BD581" s="32"/>
      <c r="BE581" s="32"/>
      <c r="BF581" s="32"/>
      <c r="BG581" s="32"/>
      <c r="BH581" s="32"/>
      <c r="BI581" s="32"/>
      <c r="BJ581" s="32"/>
      <c r="BK581" s="32"/>
      <c r="BL581" s="32"/>
      <c r="BM581" s="32"/>
    </row>
    <row r="582" spans="1:65" ht="120" customHeight="1" x14ac:dyDescent="0.25">
      <c r="A582" s="13">
        <v>206</v>
      </c>
      <c r="B582" s="67" t="s">
        <v>4493</v>
      </c>
      <c r="C582" s="14">
        <v>12</v>
      </c>
      <c r="D582" s="14" t="s">
        <v>4494</v>
      </c>
      <c r="E582" s="14" t="s">
        <v>4697</v>
      </c>
      <c r="F582" s="14">
        <v>25126</v>
      </c>
      <c r="G582" s="14" t="s">
        <v>4750</v>
      </c>
      <c r="H582" s="14">
        <v>2025</v>
      </c>
      <c r="I582" s="14" t="s">
        <v>4751</v>
      </c>
      <c r="J582" s="80">
        <v>31666.69</v>
      </c>
      <c r="K582" s="14" t="s">
        <v>4742</v>
      </c>
      <c r="L582" s="14" t="s">
        <v>4499</v>
      </c>
      <c r="M582" s="14" t="s">
        <v>4500</v>
      </c>
      <c r="N582" s="14" t="s">
        <v>4752</v>
      </c>
      <c r="O582" s="14" t="s">
        <v>4753</v>
      </c>
      <c r="P582" s="48" t="s">
        <v>4754</v>
      </c>
      <c r="Q582" s="14">
        <f t="shared" si="44"/>
        <v>53.72999999999999</v>
      </c>
      <c r="R582" s="16">
        <v>3.73</v>
      </c>
      <c r="S582" s="14">
        <v>50</v>
      </c>
      <c r="T582" s="14">
        <v>33</v>
      </c>
      <c r="U582" s="16">
        <f t="shared" si="47"/>
        <v>86.72999999999999</v>
      </c>
      <c r="V582" s="415">
        <v>100</v>
      </c>
      <c r="W582" s="61">
        <v>0</v>
      </c>
      <c r="X582" s="37" t="s">
        <v>4689</v>
      </c>
      <c r="Y582" s="14">
        <v>6</v>
      </c>
      <c r="Z582" s="14">
        <v>2</v>
      </c>
      <c r="AA582" s="14">
        <v>7</v>
      </c>
      <c r="AB582" s="14">
        <v>60</v>
      </c>
      <c r="AC582" s="14" t="s">
        <v>4749</v>
      </c>
      <c r="AD582" s="14">
        <f t="shared" si="46"/>
        <v>33</v>
      </c>
      <c r="AE582" s="14">
        <v>5</v>
      </c>
      <c r="AF582" s="13">
        <v>100</v>
      </c>
      <c r="AG582" s="14" t="s">
        <v>4494</v>
      </c>
      <c r="AH582" s="14" t="s">
        <v>4495</v>
      </c>
      <c r="AI582" s="14">
        <v>40</v>
      </c>
      <c r="AJ582" s="14" t="s">
        <v>4504</v>
      </c>
      <c r="AK582" s="14" t="s">
        <v>4505</v>
      </c>
      <c r="AL582" s="14">
        <v>40</v>
      </c>
      <c r="AM582" s="14"/>
      <c r="AN582" s="14"/>
      <c r="AO582" s="14"/>
      <c r="AP582" s="14"/>
      <c r="AQ582" s="14"/>
      <c r="AR582" s="14"/>
      <c r="AS582" s="14"/>
      <c r="AT582" s="14"/>
      <c r="AU582" s="14"/>
      <c r="AV582" s="14" t="s">
        <v>4506</v>
      </c>
      <c r="AW582" s="14" t="s">
        <v>4507</v>
      </c>
      <c r="AX582" s="14">
        <v>20</v>
      </c>
      <c r="AY582" s="14" t="s">
        <v>4506</v>
      </c>
      <c r="AZ582" s="14" t="s">
        <v>4508</v>
      </c>
      <c r="BA582" s="24">
        <v>0</v>
      </c>
      <c r="BB582" s="32"/>
      <c r="BC582" s="32"/>
      <c r="BD582" s="32"/>
      <c r="BE582" s="32"/>
      <c r="BF582" s="32"/>
      <c r="BG582" s="32"/>
      <c r="BH582" s="32"/>
      <c r="BI582" s="32"/>
      <c r="BJ582" s="32"/>
      <c r="BK582" s="32"/>
      <c r="BL582" s="32"/>
      <c r="BM582" s="32"/>
    </row>
    <row r="583" spans="1:65" ht="120" customHeight="1" x14ac:dyDescent="0.25">
      <c r="A583" s="13">
        <v>206</v>
      </c>
      <c r="B583" s="67" t="s">
        <v>4493</v>
      </c>
      <c r="C583" s="14">
        <v>13</v>
      </c>
      <c r="D583" s="14" t="s">
        <v>4504</v>
      </c>
      <c r="E583" s="14" t="s">
        <v>4505</v>
      </c>
      <c r="F583" s="14">
        <v>15269</v>
      </c>
      <c r="G583" s="14" t="s">
        <v>4755</v>
      </c>
      <c r="H583" s="14">
        <v>2025</v>
      </c>
      <c r="I583" s="14" t="s">
        <v>4756</v>
      </c>
      <c r="J583" s="80">
        <v>105709.46</v>
      </c>
      <c r="K583" s="14" t="s">
        <v>4742</v>
      </c>
      <c r="L583" s="14" t="s">
        <v>4499</v>
      </c>
      <c r="M583" s="14" t="s">
        <v>4500</v>
      </c>
      <c r="N583" s="14" t="s">
        <v>4757</v>
      </c>
      <c r="O583" s="14" t="s">
        <v>4758</v>
      </c>
      <c r="P583" s="48" t="s">
        <v>4759</v>
      </c>
      <c r="Q583" s="14">
        <f t="shared" si="44"/>
        <v>32.44</v>
      </c>
      <c r="R583" s="16">
        <v>12.44</v>
      </c>
      <c r="S583" s="14">
        <v>20</v>
      </c>
      <c r="T583" s="14">
        <v>65</v>
      </c>
      <c r="U583" s="16">
        <f t="shared" si="47"/>
        <v>97.44</v>
      </c>
      <c r="V583" s="415">
        <v>100</v>
      </c>
      <c r="W583" s="61">
        <v>5</v>
      </c>
      <c r="X583" s="37" t="s">
        <v>4689</v>
      </c>
      <c r="Y583" s="14">
        <v>6</v>
      </c>
      <c r="Z583" s="14">
        <v>3</v>
      </c>
      <c r="AA583" s="14">
        <v>1</v>
      </c>
      <c r="AB583" s="14">
        <v>60</v>
      </c>
      <c r="AC583" s="14" t="s">
        <v>4760</v>
      </c>
      <c r="AD583" s="14">
        <f t="shared" si="46"/>
        <v>65</v>
      </c>
      <c r="AE583" s="14">
        <v>5</v>
      </c>
      <c r="AF583" s="13">
        <v>100</v>
      </c>
      <c r="AG583" s="14" t="s">
        <v>4494</v>
      </c>
      <c r="AH583" s="14" t="s">
        <v>4495</v>
      </c>
      <c r="AI583" s="14">
        <v>80</v>
      </c>
      <c r="AJ583" s="14" t="s">
        <v>4504</v>
      </c>
      <c r="AK583" s="14" t="s">
        <v>4505</v>
      </c>
      <c r="AL583" s="14">
        <v>10</v>
      </c>
      <c r="AM583" s="14"/>
      <c r="AN583" s="14"/>
      <c r="AO583" s="14"/>
      <c r="AP583" s="14"/>
      <c r="AQ583" s="14"/>
      <c r="AR583" s="14"/>
      <c r="AS583" s="14"/>
      <c r="AT583" s="14"/>
      <c r="AU583" s="14"/>
      <c r="AV583" s="14" t="s">
        <v>4506</v>
      </c>
      <c r="AW583" s="14" t="s">
        <v>4507</v>
      </c>
      <c r="AX583" s="14">
        <v>10</v>
      </c>
      <c r="AY583" s="14" t="s">
        <v>4506</v>
      </c>
      <c r="AZ583" s="14" t="s">
        <v>4508</v>
      </c>
      <c r="BA583" s="24">
        <v>0</v>
      </c>
      <c r="BB583" s="32"/>
      <c r="BC583" s="32"/>
      <c r="BD583" s="32"/>
      <c r="BE583" s="32"/>
      <c r="BF583" s="32"/>
      <c r="BG583" s="32"/>
      <c r="BH583" s="32"/>
      <c r="BI583" s="32"/>
      <c r="BJ583" s="32"/>
      <c r="BK583" s="32"/>
      <c r="BL583" s="32"/>
      <c r="BM583" s="32"/>
    </row>
    <row r="584" spans="1:65" ht="120" customHeight="1" x14ac:dyDescent="0.25">
      <c r="A584" s="13">
        <v>206</v>
      </c>
      <c r="B584" s="67" t="s">
        <v>4493</v>
      </c>
      <c r="C584" s="14">
        <v>13</v>
      </c>
      <c r="D584" s="14" t="s">
        <v>4504</v>
      </c>
      <c r="E584" s="14" t="s">
        <v>4564</v>
      </c>
      <c r="F584" s="14">
        <v>35645</v>
      </c>
      <c r="G584" s="14" t="s">
        <v>4761</v>
      </c>
      <c r="H584" s="14">
        <v>2025</v>
      </c>
      <c r="I584" s="14" t="s">
        <v>4762</v>
      </c>
      <c r="J584" s="80">
        <v>78733.2</v>
      </c>
      <c r="K584" s="14" t="s">
        <v>4742</v>
      </c>
      <c r="L584" s="14" t="s">
        <v>4499</v>
      </c>
      <c r="M584" s="14" t="s">
        <v>4500</v>
      </c>
      <c r="N584" s="14" t="s">
        <v>4763</v>
      </c>
      <c r="O584" s="14" t="s">
        <v>4764</v>
      </c>
      <c r="P584" s="48" t="s">
        <v>4765</v>
      </c>
      <c r="Q584" s="14">
        <f t="shared" si="44"/>
        <v>19.259999999999991</v>
      </c>
      <c r="R584" s="16">
        <v>9.26</v>
      </c>
      <c r="S584" s="14">
        <v>10</v>
      </c>
      <c r="T584" s="14">
        <v>65</v>
      </c>
      <c r="U584" s="16">
        <f t="shared" si="47"/>
        <v>84.259999999999991</v>
      </c>
      <c r="V584" s="415">
        <v>100</v>
      </c>
      <c r="W584" s="61">
        <v>3.3</v>
      </c>
      <c r="X584" s="37" t="s">
        <v>4689</v>
      </c>
      <c r="Y584" s="14">
        <v>1</v>
      </c>
      <c r="Z584" s="14">
        <v>4</v>
      </c>
      <c r="AA584" s="14">
        <v>1</v>
      </c>
      <c r="AB584" s="14">
        <v>60</v>
      </c>
      <c r="AC584" s="14" t="s">
        <v>4766</v>
      </c>
      <c r="AD584" s="14">
        <f t="shared" si="46"/>
        <v>65</v>
      </c>
      <c r="AE584" s="14">
        <v>5</v>
      </c>
      <c r="AF584" s="13">
        <v>100</v>
      </c>
      <c r="AG584" s="14" t="s">
        <v>4494</v>
      </c>
      <c r="AH584" s="14" t="s">
        <v>4495</v>
      </c>
      <c r="AI584" s="14">
        <v>50</v>
      </c>
      <c r="AJ584" s="14" t="s">
        <v>4504</v>
      </c>
      <c r="AK584" s="14" t="s">
        <v>4505</v>
      </c>
      <c r="AL584" s="14">
        <v>50</v>
      </c>
      <c r="AM584" s="14"/>
      <c r="AN584" s="14"/>
      <c r="AO584" s="14"/>
      <c r="AP584" s="14"/>
      <c r="AQ584" s="14"/>
      <c r="AR584" s="14"/>
      <c r="AS584" s="14"/>
      <c r="AT584" s="14"/>
      <c r="AU584" s="14"/>
      <c r="AV584" s="14" t="s">
        <v>4506</v>
      </c>
      <c r="AW584" s="14" t="s">
        <v>4507</v>
      </c>
      <c r="AX584" s="14">
        <v>0</v>
      </c>
      <c r="AY584" s="14" t="s">
        <v>4506</v>
      </c>
      <c r="AZ584" s="14" t="s">
        <v>4508</v>
      </c>
      <c r="BA584" s="24">
        <v>0</v>
      </c>
      <c r="BB584" s="32"/>
      <c r="BC584" s="32"/>
      <c r="BD584" s="32"/>
      <c r="BE584" s="32"/>
      <c r="BF584" s="32"/>
      <c r="BG584" s="32"/>
      <c r="BH584" s="32"/>
      <c r="BI584" s="32"/>
      <c r="BJ584" s="32"/>
      <c r="BK584" s="32"/>
      <c r="BL584" s="32"/>
      <c r="BM584" s="32"/>
    </row>
    <row r="585" spans="1:65" ht="120" customHeight="1" x14ac:dyDescent="0.25">
      <c r="A585" s="13">
        <v>206</v>
      </c>
      <c r="B585" s="67" t="s">
        <v>4493</v>
      </c>
      <c r="C585" s="14">
        <v>13</v>
      </c>
      <c r="D585" s="14" t="s">
        <v>4504</v>
      </c>
      <c r="E585" s="14" t="s">
        <v>4564</v>
      </c>
      <c r="F585" s="14">
        <v>35645</v>
      </c>
      <c r="G585" s="14" t="s">
        <v>4767</v>
      </c>
      <c r="H585" s="14">
        <v>2025</v>
      </c>
      <c r="I585" s="14" t="s">
        <v>4768</v>
      </c>
      <c r="J585" s="80">
        <v>129360</v>
      </c>
      <c r="K585" s="14" t="s">
        <v>4742</v>
      </c>
      <c r="L585" s="14" t="s">
        <v>4499</v>
      </c>
      <c r="M585" s="14" t="s">
        <v>4500</v>
      </c>
      <c r="N585" s="14" t="s">
        <v>4664</v>
      </c>
      <c r="O585" s="14" t="s">
        <v>4743</v>
      </c>
      <c r="P585" s="48" t="s">
        <v>4769</v>
      </c>
      <c r="Q585" s="14">
        <f t="shared" si="44"/>
        <v>30.22</v>
      </c>
      <c r="R585" s="16">
        <v>15.22</v>
      </c>
      <c r="S585" s="14">
        <v>15</v>
      </c>
      <c r="T585" s="14">
        <v>65</v>
      </c>
      <c r="U585" s="16">
        <f t="shared" si="47"/>
        <v>95.22</v>
      </c>
      <c r="V585" s="415">
        <v>100</v>
      </c>
      <c r="W585" s="61">
        <v>1.7</v>
      </c>
      <c r="X585" s="37" t="s">
        <v>4689</v>
      </c>
      <c r="Y585" s="14">
        <v>1</v>
      </c>
      <c r="Z585" s="14">
        <v>1</v>
      </c>
      <c r="AA585" s="14">
        <v>4</v>
      </c>
      <c r="AB585" s="14">
        <v>60</v>
      </c>
      <c r="AC585" s="14" t="s">
        <v>4770</v>
      </c>
      <c r="AD585" s="14">
        <f t="shared" si="46"/>
        <v>65</v>
      </c>
      <c r="AE585" s="14">
        <v>5</v>
      </c>
      <c r="AF585" s="13">
        <v>100</v>
      </c>
      <c r="AG585" s="14" t="s">
        <v>4494</v>
      </c>
      <c r="AH585" s="14" t="s">
        <v>4495</v>
      </c>
      <c r="AI585" s="14">
        <v>50</v>
      </c>
      <c r="AJ585" s="14" t="s">
        <v>4504</v>
      </c>
      <c r="AK585" s="14" t="s">
        <v>4505</v>
      </c>
      <c r="AL585" s="14">
        <v>50</v>
      </c>
      <c r="AM585" s="14"/>
      <c r="AN585" s="14"/>
      <c r="AO585" s="14"/>
      <c r="AP585" s="14"/>
      <c r="AQ585" s="14"/>
      <c r="AR585" s="14"/>
      <c r="AS585" s="14"/>
      <c r="AT585" s="14"/>
      <c r="AU585" s="14"/>
      <c r="AV585" s="14" t="s">
        <v>4506</v>
      </c>
      <c r="AW585" s="14" t="s">
        <v>4507</v>
      </c>
      <c r="AX585" s="14">
        <v>0</v>
      </c>
      <c r="AY585" s="14" t="s">
        <v>4506</v>
      </c>
      <c r="AZ585" s="14" t="s">
        <v>4508</v>
      </c>
      <c r="BA585" s="24">
        <v>0</v>
      </c>
      <c r="BB585" s="32"/>
      <c r="BC585" s="32"/>
      <c r="BD585" s="32"/>
      <c r="BE585" s="32"/>
      <c r="BF585" s="32"/>
      <c r="BG585" s="32"/>
      <c r="BH585" s="32"/>
      <c r="BI585" s="32"/>
      <c r="BJ585" s="32"/>
      <c r="BK585" s="32"/>
      <c r="BL585" s="32"/>
      <c r="BM585" s="32"/>
    </row>
    <row r="586" spans="1:65" ht="120" customHeight="1" x14ac:dyDescent="0.25">
      <c r="A586" s="13">
        <v>215</v>
      </c>
      <c r="B586" s="14" t="s">
        <v>4771</v>
      </c>
      <c r="C586" s="14" t="s">
        <v>4772</v>
      </c>
      <c r="D586" s="14" t="s">
        <v>4773</v>
      </c>
      <c r="E586" s="14" t="s">
        <v>4774</v>
      </c>
      <c r="F586" s="14">
        <v>29607</v>
      </c>
      <c r="G586" s="14" t="s">
        <v>4775</v>
      </c>
      <c r="H586" s="14">
        <v>2007</v>
      </c>
      <c r="I586" s="14" t="s">
        <v>4776</v>
      </c>
      <c r="J586" s="15">
        <v>79517</v>
      </c>
      <c r="K586" s="14" t="s">
        <v>109</v>
      </c>
      <c r="L586" s="14" t="s">
        <v>4777</v>
      </c>
      <c r="M586" s="14" t="s">
        <v>4778</v>
      </c>
      <c r="N586" s="14" t="s">
        <v>4779</v>
      </c>
      <c r="O586" s="14" t="s">
        <v>4780</v>
      </c>
      <c r="P586" s="14" t="s">
        <v>4781</v>
      </c>
      <c r="Q586" s="16">
        <f>+R586+S586+T586</f>
        <v>111.16</v>
      </c>
      <c r="R586" s="16">
        <v>0</v>
      </c>
      <c r="S586" s="16">
        <v>11.16</v>
      </c>
      <c r="T586" s="16">
        <v>100</v>
      </c>
      <c r="U586" s="16">
        <f>+R586+S586+T586</f>
        <v>111.16</v>
      </c>
      <c r="V586" s="415">
        <v>0</v>
      </c>
      <c r="W586" s="61">
        <v>100</v>
      </c>
      <c r="X586" s="37" t="s">
        <v>4782</v>
      </c>
      <c r="Y586" s="13">
        <v>4</v>
      </c>
      <c r="Z586" s="13">
        <v>9</v>
      </c>
      <c r="AA586" s="13">
        <v>1</v>
      </c>
      <c r="AB586" s="14">
        <v>60</v>
      </c>
      <c r="AC586" s="14">
        <v>6</v>
      </c>
      <c r="AD586" s="14">
        <v>60.25</v>
      </c>
      <c r="AE586" s="14">
        <v>5</v>
      </c>
      <c r="AF586" s="13">
        <v>0</v>
      </c>
      <c r="AG586" s="14"/>
      <c r="AH586" s="14"/>
      <c r="AI586" s="14"/>
      <c r="AJ586" s="14"/>
      <c r="AK586" s="14"/>
      <c r="AL586" s="14"/>
      <c r="AM586" s="14"/>
      <c r="AN586" s="14"/>
      <c r="AO586" s="14"/>
      <c r="AP586" s="14"/>
      <c r="AQ586" s="14"/>
      <c r="AR586" s="14"/>
      <c r="AS586" s="14"/>
      <c r="AT586" s="14"/>
      <c r="AU586" s="14"/>
      <c r="AV586" s="14"/>
      <c r="AW586" s="14"/>
      <c r="AX586" s="14"/>
      <c r="AY586" s="14"/>
      <c r="AZ586" s="14"/>
      <c r="BA586" s="24"/>
      <c r="BB586" s="32"/>
      <c r="BC586" s="32"/>
      <c r="BD586" s="32"/>
      <c r="BE586" s="32"/>
      <c r="BF586" s="32"/>
      <c r="BG586" s="32"/>
      <c r="BH586" s="32"/>
      <c r="BI586" s="32"/>
      <c r="BJ586" s="32"/>
      <c r="BK586" s="32"/>
      <c r="BL586" s="32"/>
      <c r="BM586" s="32"/>
    </row>
    <row r="587" spans="1:65" ht="120" customHeight="1" x14ac:dyDescent="0.25">
      <c r="A587" s="13">
        <v>215</v>
      </c>
      <c r="B587" s="14" t="s">
        <v>4771</v>
      </c>
      <c r="C587" s="14" t="s">
        <v>4783</v>
      </c>
      <c r="D587" s="14" t="s">
        <v>4784</v>
      </c>
      <c r="E587" s="14" t="s">
        <v>4785</v>
      </c>
      <c r="F587" s="14" t="s">
        <v>4786</v>
      </c>
      <c r="G587" s="14" t="s">
        <v>4787</v>
      </c>
      <c r="H587" s="14">
        <v>2005</v>
      </c>
      <c r="I587" s="14" t="s">
        <v>4788</v>
      </c>
      <c r="J587" s="15">
        <v>172449</v>
      </c>
      <c r="K587" s="14" t="s">
        <v>149</v>
      </c>
      <c r="L587" s="14" t="s">
        <v>4789</v>
      </c>
      <c r="M587" s="14" t="s">
        <v>4790</v>
      </c>
      <c r="N587" s="14" t="s">
        <v>4791</v>
      </c>
      <c r="O587" s="14" t="s">
        <v>4792</v>
      </c>
      <c r="P587" s="14" t="s">
        <v>4793</v>
      </c>
      <c r="Q587" s="16">
        <v>150</v>
      </c>
      <c r="R587" s="16">
        <v>0</v>
      </c>
      <c r="S587" s="16">
        <v>89.25</v>
      </c>
      <c r="T587" s="16">
        <v>60.75</v>
      </c>
      <c r="U587" s="16">
        <f t="shared" ref="U587:U594" si="48">+R587+S587+T587</f>
        <v>150</v>
      </c>
      <c r="V587" s="415">
        <v>27.5</v>
      </c>
      <c r="W587" s="61">
        <v>100</v>
      </c>
      <c r="X587" s="37" t="s">
        <v>4794</v>
      </c>
      <c r="Y587" s="13">
        <v>4</v>
      </c>
      <c r="Z587" s="13">
        <v>9</v>
      </c>
      <c r="AA587" s="13">
        <v>2</v>
      </c>
      <c r="AB587" s="13">
        <v>60</v>
      </c>
      <c r="AC587" s="14" t="s">
        <v>4795</v>
      </c>
      <c r="AD587" s="14">
        <v>60.25</v>
      </c>
      <c r="AE587" s="14">
        <v>4</v>
      </c>
      <c r="AF587" s="13">
        <v>19</v>
      </c>
      <c r="AG587" s="14">
        <v>2980278</v>
      </c>
      <c r="AH587" s="14" t="s">
        <v>4796</v>
      </c>
      <c r="AI587" s="14">
        <v>19</v>
      </c>
      <c r="AJ587" s="14"/>
      <c r="AK587" s="14"/>
      <c r="AL587" s="14"/>
      <c r="AM587" s="14"/>
      <c r="AN587" s="14"/>
      <c r="AO587" s="14"/>
      <c r="AP587" s="14"/>
      <c r="AQ587" s="14"/>
      <c r="AR587" s="14"/>
      <c r="AS587" s="14"/>
      <c r="AT587" s="14"/>
      <c r="AU587" s="14"/>
      <c r="AV587" s="14"/>
      <c r="AW587" s="14"/>
      <c r="AX587" s="14"/>
      <c r="AY587" s="14"/>
      <c r="AZ587" s="14"/>
      <c r="BA587" s="24"/>
      <c r="BB587" s="32"/>
      <c r="BC587" s="32"/>
      <c r="BD587" s="32"/>
      <c r="BE587" s="32"/>
      <c r="BF587" s="32"/>
      <c r="BG587" s="32"/>
      <c r="BH587" s="32"/>
      <c r="BI587" s="32"/>
      <c r="BJ587" s="32"/>
      <c r="BK587" s="32"/>
      <c r="BL587" s="32"/>
      <c r="BM587" s="32"/>
    </row>
    <row r="588" spans="1:65" ht="120" customHeight="1" x14ac:dyDescent="0.25">
      <c r="A588" s="13">
        <v>215</v>
      </c>
      <c r="B588" s="14" t="s">
        <v>4771</v>
      </c>
      <c r="C588" s="14" t="s">
        <v>4772</v>
      </c>
      <c r="D588" s="14" t="s">
        <v>4797</v>
      </c>
      <c r="E588" s="14" t="s">
        <v>4798</v>
      </c>
      <c r="F588" s="14">
        <v>57374</v>
      </c>
      <c r="G588" s="14" t="s">
        <v>4799</v>
      </c>
      <c r="H588" s="14">
        <v>2005</v>
      </c>
      <c r="I588" s="14" t="s">
        <v>4800</v>
      </c>
      <c r="J588" s="15">
        <v>50075</v>
      </c>
      <c r="K588" s="14" t="s">
        <v>149</v>
      </c>
      <c r="L588" s="14" t="s">
        <v>4801</v>
      </c>
      <c r="M588" s="14" t="s">
        <v>4802</v>
      </c>
      <c r="N588" s="14" t="s">
        <v>4803</v>
      </c>
      <c r="O588" s="14" t="s">
        <v>4804</v>
      </c>
      <c r="P588" s="14">
        <v>15531</v>
      </c>
      <c r="Q588" s="16">
        <v>23</v>
      </c>
      <c r="R588" s="16">
        <v>0</v>
      </c>
      <c r="S588" s="16">
        <v>8</v>
      </c>
      <c r="T588" s="16">
        <v>15</v>
      </c>
      <c r="U588" s="16">
        <f t="shared" si="48"/>
        <v>23</v>
      </c>
      <c r="V588" s="415">
        <v>24.8</v>
      </c>
      <c r="W588" s="61">
        <v>73</v>
      </c>
      <c r="X588" s="37" t="s">
        <v>4805</v>
      </c>
      <c r="Y588" s="13">
        <v>6</v>
      </c>
      <c r="Z588" s="13">
        <v>4</v>
      </c>
      <c r="AA588" s="13" t="s">
        <v>4806</v>
      </c>
      <c r="AB588" s="14">
        <v>60</v>
      </c>
      <c r="AC588" s="14">
        <v>2</v>
      </c>
      <c r="AD588" s="14">
        <v>15</v>
      </c>
      <c r="AE588" s="14">
        <v>5</v>
      </c>
      <c r="AF588" s="13">
        <v>56.6</v>
      </c>
      <c r="AG588" s="14">
        <v>1117014</v>
      </c>
      <c r="AH588" s="14" t="s">
        <v>4807</v>
      </c>
      <c r="AI588" s="14">
        <v>23.6</v>
      </c>
      <c r="AJ588" s="14">
        <v>1117013</v>
      </c>
      <c r="AK588" s="14" t="s">
        <v>4807</v>
      </c>
      <c r="AL588" s="14">
        <v>19.5</v>
      </c>
      <c r="AM588" s="14">
        <v>1150439</v>
      </c>
      <c r="AN588" s="14" t="s">
        <v>4808</v>
      </c>
      <c r="AO588" s="14">
        <v>5.5</v>
      </c>
      <c r="AP588" s="14">
        <v>2980426</v>
      </c>
      <c r="AQ588" s="14" t="s">
        <v>4807</v>
      </c>
      <c r="AR588" s="14">
        <v>8</v>
      </c>
      <c r="AS588" s="14"/>
      <c r="AT588" s="14"/>
      <c r="AU588" s="14"/>
      <c r="AV588" s="14"/>
      <c r="AW588" s="14"/>
      <c r="AX588" s="14"/>
      <c r="AY588" s="14"/>
      <c r="AZ588" s="14"/>
      <c r="BA588" s="24"/>
      <c r="BB588" s="32"/>
      <c r="BC588" s="32"/>
      <c r="BD588" s="32"/>
      <c r="BE588" s="32"/>
      <c r="BF588" s="32"/>
      <c r="BG588" s="32"/>
      <c r="BH588" s="32"/>
      <c r="BI588" s="32"/>
      <c r="BJ588" s="32"/>
      <c r="BK588" s="32"/>
      <c r="BL588" s="32"/>
      <c r="BM588" s="32"/>
    </row>
    <row r="589" spans="1:65" ht="120" customHeight="1" x14ac:dyDescent="0.25">
      <c r="A589" s="13">
        <v>215</v>
      </c>
      <c r="B589" s="14" t="s">
        <v>4771</v>
      </c>
      <c r="C589" s="14" t="s">
        <v>4783</v>
      </c>
      <c r="D589" s="14" t="s">
        <v>4784</v>
      </c>
      <c r="E589" s="14" t="s">
        <v>4809</v>
      </c>
      <c r="F589" s="14">
        <v>50321</v>
      </c>
      <c r="G589" s="14" t="s">
        <v>4810</v>
      </c>
      <c r="H589" s="14">
        <v>2015</v>
      </c>
      <c r="I589" s="14" t="s">
        <v>4811</v>
      </c>
      <c r="J589" s="15">
        <v>85315.82</v>
      </c>
      <c r="K589" s="14" t="s">
        <v>244</v>
      </c>
      <c r="L589" s="14" t="s">
        <v>4812</v>
      </c>
      <c r="M589" s="14" t="s">
        <v>4813</v>
      </c>
      <c r="N589" s="14" t="s">
        <v>4814</v>
      </c>
      <c r="O589" s="14" t="s">
        <v>4815</v>
      </c>
      <c r="P589" s="14">
        <v>16698</v>
      </c>
      <c r="Q589" s="16">
        <v>24.33</v>
      </c>
      <c r="R589" s="16">
        <v>9.1199999999999992</v>
      </c>
      <c r="S589" s="16">
        <v>6.6</v>
      </c>
      <c r="T589" s="16">
        <v>8.61</v>
      </c>
      <c r="U589" s="16">
        <f>+R589+S589+T589</f>
        <v>24.33</v>
      </c>
      <c r="V589" s="415">
        <v>77.2</v>
      </c>
      <c r="W589" s="61">
        <v>100</v>
      </c>
      <c r="X589" s="37" t="s">
        <v>4816</v>
      </c>
      <c r="Y589" s="13">
        <v>4</v>
      </c>
      <c r="Z589" s="13">
        <v>4</v>
      </c>
      <c r="AA589" s="13">
        <v>1</v>
      </c>
      <c r="AB589" s="14">
        <v>4</v>
      </c>
      <c r="AC589" s="14">
        <v>16</v>
      </c>
      <c r="AD589" s="14">
        <v>8.61</v>
      </c>
      <c r="AE589" s="14">
        <v>5</v>
      </c>
      <c r="AF589" s="13">
        <v>46.2</v>
      </c>
      <c r="AG589" s="14">
        <v>1120305</v>
      </c>
      <c r="AH589" s="14" t="s">
        <v>4817</v>
      </c>
      <c r="AI589" s="14">
        <v>7.2</v>
      </c>
      <c r="AJ589" s="14">
        <v>1120448</v>
      </c>
      <c r="AK589" s="14" t="s">
        <v>4817</v>
      </c>
      <c r="AL589" s="14">
        <v>25.3</v>
      </c>
      <c r="AM589" s="14" t="s">
        <v>4818</v>
      </c>
      <c r="AN589" s="14" t="s">
        <v>4819</v>
      </c>
      <c r="AO589" s="14">
        <v>5</v>
      </c>
      <c r="AP589" s="14">
        <v>1117015</v>
      </c>
      <c r="AQ589" s="14" t="s">
        <v>4820</v>
      </c>
      <c r="AR589" s="14">
        <v>0.6</v>
      </c>
      <c r="AS589" s="14">
        <v>1120392</v>
      </c>
      <c r="AT589" s="14" t="s">
        <v>4817</v>
      </c>
      <c r="AU589" s="14">
        <v>3.1</v>
      </c>
      <c r="AV589" s="14">
        <v>1150368</v>
      </c>
      <c r="AW589" s="14" t="s">
        <v>4821</v>
      </c>
      <c r="AX589" s="14">
        <v>5</v>
      </c>
      <c r="AY589" s="14"/>
      <c r="AZ589" s="14"/>
      <c r="BA589" s="24"/>
      <c r="BB589" s="32"/>
      <c r="BC589" s="32"/>
      <c r="BD589" s="32"/>
      <c r="BE589" s="32"/>
      <c r="BF589" s="32"/>
      <c r="BG589" s="32"/>
      <c r="BH589" s="32"/>
      <c r="BI589" s="32"/>
      <c r="BJ589" s="32"/>
      <c r="BK589" s="32"/>
      <c r="BL589" s="32"/>
      <c r="BM589" s="32"/>
    </row>
    <row r="590" spans="1:65" ht="120" customHeight="1" x14ac:dyDescent="0.25">
      <c r="A590" s="13">
        <v>215</v>
      </c>
      <c r="B590" s="14" t="s">
        <v>4771</v>
      </c>
      <c r="C590" s="14" t="s">
        <v>4772</v>
      </c>
      <c r="D590" s="14" t="s">
        <v>4773</v>
      </c>
      <c r="E590" s="14" t="s">
        <v>4822</v>
      </c>
      <c r="F590" s="14">
        <v>21384</v>
      </c>
      <c r="G590" s="14" t="s">
        <v>4823</v>
      </c>
      <c r="H590" s="14">
        <v>2021</v>
      </c>
      <c r="I590" s="14" t="s">
        <v>4824</v>
      </c>
      <c r="J590" s="15">
        <v>99398.28</v>
      </c>
      <c r="K590" s="14" t="s">
        <v>312</v>
      </c>
      <c r="L590" s="14" t="s">
        <v>4825</v>
      </c>
      <c r="M590" s="14" t="s">
        <v>4826</v>
      </c>
      <c r="N590" s="14" t="s">
        <v>4827</v>
      </c>
      <c r="O590" s="14" t="s">
        <v>4828</v>
      </c>
      <c r="P590" s="14">
        <v>17266</v>
      </c>
      <c r="Q590" s="16">
        <v>17.16</v>
      </c>
      <c r="R590" s="16">
        <v>9.91</v>
      </c>
      <c r="S590" s="16">
        <v>0.2</v>
      </c>
      <c r="T590" s="16">
        <v>7.05</v>
      </c>
      <c r="U590" s="16">
        <f t="shared" si="48"/>
        <v>17.16</v>
      </c>
      <c r="V590" s="415">
        <v>11.6</v>
      </c>
      <c r="W590" s="61">
        <v>92</v>
      </c>
      <c r="X590" s="37" t="s">
        <v>4829</v>
      </c>
      <c r="Y590" s="13">
        <v>3</v>
      </c>
      <c r="Z590" s="13">
        <v>4</v>
      </c>
      <c r="AA590" s="13">
        <v>3</v>
      </c>
      <c r="AB590" s="14">
        <v>4</v>
      </c>
      <c r="AC590" s="14">
        <v>64</v>
      </c>
      <c r="AD590" s="14">
        <v>46.25</v>
      </c>
      <c r="AE590" s="14">
        <v>5</v>
      </c>
      <c r="AF590" s="13">
        <v>12.6</v>
      </c>
      <c r="AG590" s="14">
        <v>1150297</v>
      </c>
      <c r="AH590" s="14" t="s">
        <v>4830</v>
      </c>
      <c r="AI590" s="14">
        <v>6</v>
      </c>
      <c r="AJ590" s="14">
        <v>1117014</v>
      </c>
      <c r="AK590" s="14" t="s">
        <v>4831</v>
      </c>
      <c r="AL590" s="14">
        <v>4</v>
      </c>
      <c r="AM590" s="14">
        <v>1117014</v>
      </c>
      <c r="AN590" s="14" t="s">
        <v>4832</v>
      </c>
      <c r="AO590" s="14">
        <v>0.6</v>
      </c>
      <c r="AP590" s="14">
        <v>1117014</v>
      </c>
      <c r="AQ590" s="14" t="s">
        <v>4833</v>
      </c>
      <c r="AR590" s="14">
        <v>1</v>
      </c>
      <c r="AS590" s="14">
        <v>1117014</v>
      </c>
      <c r="AT590" s="14" t="s">
        <v>4834</v>
      </c>
      <c r="AU590" s="14">
        <v>1</v>
      </c>
      <c r="AV590" s="14"/>
      <c r="AW590" s="14"/>
      <c r="AX590" s="14"/>
      <c r="AY590" s="14"/>
      <c r="AZ590" s="14"/>
      <c r="BA590" s="24"/>
      <c r="BB590" s="32"/>
      <c r="BC590" s="32"/>
      <c r="BD590" s="32"/>
      <c r="BE590" s="32"/>
      <c r="BF590" s="32"/>
      <c r="BG590" s="32"/>
      <c r="BH590" s="32"/>
      <c r="BI590" s="32"/>
      <c r="BJ590" s="32"/>
      <c r="BK590" s="32"/>
      <c r="BL590" s="32"/>
      <c r="BM590" s="32"/>
    </row>
    <row r="591" spans="1:65" ht="120" customHeight="1" x14ac:dyDescent="0.25">
      <c r="A591" s="13">
        <v>215</v>
      </c>
      <c r="B591" s="14" t="s">
        <v>4771</v>
      </c>
      <c r="C591" s="14"/>
      <c r="D591" s="14"/>
      <c r="E591" s="14" t="s">
        <v>4835</v>
      </c>
      <c r="F591" s="14"/>
      <c r="G591" s="14" t="s">
        <v>4836</v>
      </c>
      <c r="H591" s="14">
        <v>2021</v>
      </c>
      <c r="I591" s="14" t="s">
        <v>4837</v>
      </c>
      <c r="J591" s="15">
        <v>87565.73</v>
      </c>
      <c r="K591" s="14" t="s">
        <v>312</v>
      </c>
      <c r="L591" s="14" t="s">
        <v>4825</v>
      </c>
      <c r="M591" s="14" t="s">
        <v>4826</v>
      </c>
      <c r="N591" s="14" t="s">
        <v>4838</v>
      </c>
      <c r="O591" s="14" t="s">
        <v>4839</v>
      </c>
      <c r="P591" s="14">
        <v>17281</v>
      </c>
      <c r="Q591" s="16">
        <v>18.28</v>
      </c>
      <c r="R591" s="16">
        <v>8.73</v>
      </c>
      <c r="S591" s="16">
        <v>2.5</v>
      </c>
      <c r="T591" s="16">
        <v>7.05</v>
      </c>
      <c r="U591" s="16">
        <f t="shared" si="48"/>
        <v>18.28</v>
      </c>
      <c r="V591" s="415">
        <v>0.8</v>
      </c>
      <c r="W591" s="61">
        <v>88</v>
      </c>
      <c r="X591" s="37" t="s">
        <v>4840</v>
      </c>
      <c r="Y591" s="13">
        <v>6</v>
      </c>
      <c r="Z591" s="13">
        <v>3</v>
      </c>
      <c r="AA591" s="13">
        <v>3</v>
      </c>
      <c r="AB591" s="14">
        <v>60</v>
      </c>
      <c r="AC591" s="14">
        <v>76</v>
      </c>
      <c r="AD591" s="14">
        <v>33.75</v>
      </c>
      <c r="AE591" s="14">
        <v>5</v>
      </c>
      <c r="AF591" s="13">
        <v>0</v>
      </c>
      <c r="AG591" s="14"/>
      <c r="AH591" s="14"/>
      <c r="AI591" s="14"/>
      <c r="AJ591" s="14"/>
      <c r="AK591" s="14"/>
      <c r="AL591" s="14"/>
      <c r="AM591" s="14"/>
      <c r="AN591" s="14"/>
      <c r="AO591" s="14"/>
      <c r="AP591" s="14"/>
      <c r="AQ591" s="14"/>
      <c r="AR591" s="14"/>
      <c r="AS591" s="14"/>
      <c r="AT591" s="14"/>
      <c r="AU591" s="14"/>
      <c r="AV591" s="14"/>
      <c r="AW591" s="14"/>
      <c r="AX591" s="14"/>
      <c r="AY591" s="14"/>
      <c r="AZ591" s="14"/>
      <c r="BA591" s="24"/>
      <c r="BB591" s="32"/>
      <c r="BC591" s="32"/>
      <c r="BD591" s="32"/>
      <c r="BE591" s="32"/>
      <c r="BF591" s="32"/>
      <c r="BG591" s="32"/>
      <c r="BH591" s="32"/>
      <c r="BI591" s="32"/>
      <c r="BJ591" s="32"/>
      <c r="BK591" s="32"/>
      <c r="BL591" s="32"/>
      <c r="BM591" s="32"/>
    </row>
    <row r="592" spans="1:65" ht="120" customHeight="1" x14ac:dyDescent="0.25">
      <c r="A592" s="13">
        <v>215</v>
      </c>
      <c r="B592" s="14" t="s">
        <v>4771</v>
      </c>
      <c r="C592" s="14" t="s">
        <v>4772</v>
      </c>
      <c r="D592" s="14" t="s">
        <v>4773</v>
      </c>
      <c r="E592" s="14" t="s">
        <v>4841</v>
      </c>
      <c r="F592" s="14">
        <v>33141</v>
      </c>
      <c r="G592" s="14" t="s">
        <v>4842</v>
      </c>
      <c r="H592" s="14">
        <v>2021</v>
      </c>
      <c r="I592" s="14" t="s">
        <v>4843</v>
      </c>
      <c r="J592" s="15">
        <v>118064.28</v>
      </c>
      <c r="K592" s="14" t="s">
        <v>312</v>
      </c>
      <c r="L592" s="14" t="s">
        <v>4844</v>
      </c>
      <c r="M592" s="14" t="s">
        <v>4826</v>
      </c>
      <c r="N592" s="14" t="s">
        <v>4845</v>
      </c>
      <c r="O592" s="14" t="s">
        <v>4846</v>
      </c>
      <c r="P592" s="14">
        <v>17322</v>
      </c>
      <c r="Q592" s="16">
        <v>19.02</v>
      </c>
      <c r="R592" s="16">
        <v>11.77</v>
      </c>
      <c r="S592" s="16">
        <v>0.2</v>
      </c>
      <c r="T592" s="16">
        <v>7.05</v>
      </c>
      <c r="U592" s="16">
        <f t="shared" si="48"/>
        <v>19.02</v>
      </c>
      <c r="V592" s="415">
        <v>8.8000000000000007</v>
      </c>
      <c r="W592" s="61">
        <v>85</v>
      </c>
      <c r="X592" s="37" t="s">
        <v>4847</v>
      </c>
      <c r="Y592" s="13">
        <v>4</v>
      </c>
      <c r="Z592" s="13">
        <v>2</v>
      </c>
      <c r="AA592" s="13">
        <v>3</v>
      </c>
      <c r="AB592" s="14">
        <v>60</v>
      </c>
      <c r="AC592" s="14">
        <v>78</v>
      </c>
      <c r="AD592" s="14">
        <v>80</v>
      </c>
      <c r="AE592" s="14">
        <v>5</v>
      </c>
      <c r="AF592" s="13">
        <v>0</v>
      </c>
      <c r="AG592" s="14"/>
      <c r="AH592" s="14"/>
      <c r="AI592" s="14"/>
      <c r="AJ592" s="14"/>
      <c r="AK592" s="14"/>
      <c r="AL592" s="14"/>
      <c r="AM592" s="14"/>
      <c r="AN592" s="14"/>
      <c r="AO592" s="14"/>
      <c r="AP592" s="14"/>
      <c r="AQ592" s="14"/>
      <c r="AR592" s="14"/>
      <c r="AS592" s="14"/>
      <c r="AT592" s="14"/>
      <c r="AU592" s="14"/>
      <c r="AV592" s="14"/>
      <c r="AW592" s="14"/>
      <c r="AX592" s="14"/>
      <c r="AY592" s="14"/>
      <c r="AZ592" s="14"/>
      <c r="BA592" s="24"/>
      <c r="BB592" s="32"/>
      <c r="BC592" s="32"/>
      <c r="BD592" s="32"/>
      <c r="BE592" s="32"/>
      <c r="BF592" s="32"/>
      <c r="BG592" s="32"/>
      <c r="BH592" s="32"/>
      <c r="BI592" s="32"/>
      <c r="BJ592" s="32"/>
      <c r="BK592" s="32"/>
      <c r="BL592" s="32"/>
      <c r="BM592" s="32"/>
    </row>
    <row r="593" spans="1:65" ht="120" customHeight="1" x14ac:dyDescent="0.25">
      <c r="A593" s="13">
        <v>215</v>
      </c>
      <c r="B593" s="14" t="s">
        <v>4771</v>
      </c>
      <c r="C593" s="14" t="s">
        <v>4848</v>
      </c>
      <c r="D593" s="14" t="s">
        <v>4784</v>
      </c>
      <c r="E593" s="14" t="s">
        <v>4849</v>
      </c>
      <c r="F593" s="14">
        <v>29608</v>
      </c>
      <c r="G593" s="14" t="s">
        <v>4850</v>
      </c>
      <c r="H593" s="14">
        <v>2021</v>
      </c>
      <c r="I593" s="14" t="s">
        <v>4851</v>
      </c>
      <c r="J593" s="15">
        <v>578280</v>
      </c>
      <c r="K593" s="14" t="s">
        <v>312</v>
      </c>
      <c r="L593" s="14" t="s">
        <v>4825</v>
      </c>
      <c r="M593" s="14" t="s">
        <v>4826</v>
      </c>
      <c r="N593" s="14" t="s">
        <v>4852</v>
      </c>
      <c r="O593" s="14" t="s">
        <v>4853</v>
      </c>
      <c r="P593" s="14" t="s">
        <v>4854</v>
      </c>
      <c r="Q593" s="16">
        <v>90.38</v>
      </c>
      <c r="R593" s="16">
        <v>62.61</v>
      </c>
      <c r="S593" s="16">
        <v>20.72</v>
      </c>
      <c r="T593" s="16">
        <v>7.05</v>
      </c>
      <c r="U593" s="16">
        <f t="shared" si="48"/>
        <v>90.38</v>
      </c>
      <c r="V593" s="415">
        <v>100</v>
      </c>
      <c r="W593" s="61">
        <v>85</v>
      </c>
      <c r="X593" s="37" t="s">
        <v>4855</v>
      </c>
      <c r="Y593" s="13">
        <v>3</v>
      </c>
      <c r="Z593" s="13">
        <v>5</v>
      </c>
      <c r="AA593" s="13">
        <v>1</v>
      </c>
      <c r="AB593" s="14">
        <v>4</v>
      </c>
      <c r="AC593" s="14">
        <v>11</v>
      </c>
      <c r="AD593" s="14">
        <v>56.42</v>
      </c>
      <c r="AE593" s="14">
        <v>5</v>
      </c>
      <c r="AF593" s="13">
        <v>100</v>
      </c>
      <c r="AG593" s="14" t="s">
        <v>4856</v>
      </c>
      <c r="AH593" s="14" t="s">
        <v>4857</v>
      </c>
      <c r="AI593" s="14">
        <v>100</v>
      </c>
      <c r="AJ593" s="14"/>
      <c r="AK593" s="14"/>
      <c r="AL593" s="14"/>
      <c r="AM593" s="14"/>
      <c r="AN593" s="14"/>
      <c r="AO593" s="14"/>
      <c r="AP593" s="14"/>
      <c r="AQ593" s="14"/>
      <c r="AR593" s="14"/>
      <c r="AS593" s="14"/>
      <c r="AT593" s="14"/>
      <c r="AU593" s="14"/>
      <c r="AV593" s="14"/>
      <c r="AW593" s="14"/>
      <c r="AX593" s="14"/>
      <c r="AY593" s="14"/>
      <c r="AZ593" s="14"/>
      <c r="BA593" s="24"/>
      <c r="BB593" s="32"/>
      <c r="BC593" s="32"/>
      <c r="BD593" s="32"/>
      <c r="BE593" s="32"/>
      <c r="BF593" s="32"/>
      <c r="BG593" s="32"/>
      <c r="BH593" s="32"/>
      <c r="BI593" s="32"/>
      <c r="BJ593" s="32"/>
      <c r="BK593" s="32"/>
      <c r="BL593" s="32"/>
      <c r="BM593" s="32"/>
    </row>
    <row r="594" spans="1:65" ht="120" customHeight="1" x14ac:dyDescent="0.25">
      <c r="A594" s="13">
        <v>215</v>
      </c>
      <c r="B594" s="14" t="s">
        <v>4771</v>
      </c>
      <c r="C594" s="14" t="s">
        <v>4772</v>
      </c>
      <c r="D594" s="14" t="s">
        <v>4773</v>
      </c>
      <c r="E594" s="14" t="s">
        <v>4774</v>
      </c>
      <c r="F594" s="14" t="s">
        <v>4858</v>
      </c>
      <c r="G594" s="14" t="s">
        <v>4859</v>
      </c>
      <c r="H594" s="14">
        <v>2021</v>
      </c>
      <c r="I594" s="14" t="s">
        <v>4860</v>
      </c>
      <c r="J594" s="15">
        <v>90280</v>
      </c>
      <c r="K594" s="14" t="s">
        <v>312</v>
      </c>
      <c r="L594" s="14" t="s">
        <v>4825</v>
      </c>
      <c r="M594" s="14" t="s">
        <v>4826</v>
      </c>
      <c r="N594" s="14" t="s">
        <v>4861</v>
      </c>
      <c r="O594" s="14" t="s">
        <v>4862</v>
      </c>
      <c r="P594" s="14">
        <v>17323</v>
      </c>
      <c r="Q594" s="16">
        <v>111.49</v>
      </c>
      <c r="R594" s="16">
        <v>9</v>
      </c>
      <c r="S594" s="16">
        <v>2.4900000000000002</v>
      </c>
      <c r="T594" s="16">
        <v>7.05</v>
      </c>
      <c r="U594" s="16">
        <f t="shared" si="48"/>
        <v>18.54</v>
      </c>
      <c r="V594" s="415">
        <v>8.8000000000000007</v>
      </c>
      <c r="W594" s="61">
        <v>81</v>
      </c>
      <c r="X594" s="37" t="s">
        <v>4863</v>
      </c>
      <c r="Y594" s="13">
        <v>4</v>
      </c>
      <c r="Z594" s="13">
        <v>9</v>
      </c>
      <c r="AA594" s="13">
        <v>1</v>
      </c>
      <c r="AB594" s="14">
        <v>60</v>
      </c>
      <c r="AC594" s="14">
        <v>63</v>
      </c>
      <c r="AD594" s="14">
        <v>147.5</v>
      </c>
      <c r="AE594" s="14">
        <v>5</v>
      </c>
      <c r="AF594" s="13">
        <v>0</v>
      </c>
      <c r="AG594" s="14"/>
      <c r="AH594" s="14"/>
      <c r="AI594" s="14"/>
      <c r="AJ594" s="14"/>
      <c r="AK594" s="14"/>
      <c r="AL594" s="14"/>
      <c r="AM594" s="14"/>
      <c r="AN594" s="14"/>
      <c r="AO594" s="14"/>
      <c r="AP594" s="14"/>
      <c r="AQ594" s="14"/>
      <c r="AR594" s="14"/>
      <c r="AS594" s="14"/>
      <c r="AT594" s="14"/>
      <c r="AU594" s="14"/>
      <c r="AV594" s="14"/>
      <c r="AW594" s="14"/>
      <c r="AX594" s="14"/>
      <c r="AY594" s="14"/>
      <c r="AZ594" s="14"/>
      <c r="BA594" s="24"/>
      <c r="BB594" s="32"/>
      <c r="BC594" s="32"/>
      <c r="BD594" s="32"/>
      <c r="BE594" s="32"/>
      <c r="BF594" s="32"/>
      <c r="BG594" s="32"/>
      <c r="BH594" s="32"/>
      <c r="BI594" s="32"/>
      <c r="BJ594" s="32"/>
      <c r="BK594" s="32"/>
      <c r="BL594" s="32"/>
      <c r="BM594" s="32"/>
    </row>
    <row r="595" spans="1:65" ht="120" customHeight="1" x14ac:dyDescent="0.25">
      <c r="A595" s="13">
        <v>215</v>
      </c>
      <c r="B595" s="14" t="s">
        <v>4771</v>
      </c>
      <c r="C595" s="14" t="s">
        <v>4783</v>
      </c>
      <c r="D595" s="14" t="s">
        <v>4784</v>
      </c>
      <c r="E595" s="14" t="s">
        <v>4864</v>
      </c>
      <c r="F595" s="14">
        <v>56634</v>
      </c>
      <c r="G595" s="14" t="s">
        <v>4865</v>
      </c>
      <c r="H595" s="14">
        <v>2024</v>
      </c>
      <c r="I595" s="14" t="s">
        <v>4866</v>
      </c>
      <c r="J595" s="15">
        <v>535788.62</v>
      </c>
      <c r="K595" s="14" t="s">
        <v>373</v>
      </c>
      <c r="L595" s="14" t="s">
        <v>4825</v>
      </c>
      <c r="M595" s="14" t="s">
        <v>4826</v>
      </c>
      <c r="N595" s="14" t="s">
        <v>4867</v>
      </c>
      <c r="O595" s="14" t="s">
        <v>4868</v>
      </c>
      <c r="P595" s="14" t="s">
        <v>4869</v>
      </c>
      <c r="Q595" s="16">
        <v>102.64</v>
      </c>
      <c r="R595" s="16">
        <v>53.74</v>
      </c>
      <c r="S595" s="16">
        <v>26.36</v>
      </c>
      <c r="T595" s="16">
        <v>22.54</v>
      </c>
      <c r="U595" s="16">
        <v>102.63999999999999</v>
      </c>
      <c r="V595" s="415">
        <v>20.6</v>
      </c>
      <c r="W595" s="61">
        <v>23</v>
      </c>
      <c r="X595" s="37" t="s">
        <v>4870</v>
      </c>
      <c r="Y595" s="13">
        <v>3</v>
      </c>
      <c r="Z595" s="13">
        <v>1</v>
      </c>
      <c r="AA595" s="13">
        <v>1</v>
      </c>
      <c r="AB595" s="14">
        <v>60</v>
      </c>
      <c r="AC595" s="14">
        <v>60</v>
      </c>
      <c r="AD595" s="14">
        <v>22.54</v>
      </c>
      <c r="AE595" s="14">
        <v>5</v>
      </c>
      <c r="AF595" s="13">
        <v>9.6</v>
      </c>
      <c r="AG595" s="14">
        <v>1150297</v>
      </c>
      <c r="AH595" s="14" t="s">
        <v>4864</v>
      </c>
      <c r="AI595" s="14">
        <v>4.8</v>
      </c>
      <c r="AJ595" s="14">
        <v>1120363</v>
      </c>
      <c r="AK595" s="14" t="s">
        <v>4864</v>
      </c>
      <c r="AL595" s="14">
        <v>4.8</v>
      </c>
      <c r="AM595" s="14"/>
      <c r="AN595" s="14"/>
      <c r="AO595" s="14"/>
      <c r="AP595" s="14"/>
      <c r="AQ595" s="14"/>
      <c r="AR595" s="14"/>
      <c r="AS595" s="14"/>
      <c r="AT595" s="14"/>
      <c r="AU595" s="14"/>
      <c r="AV595" s="14"/>
      <c r="AW595" s="14"/>
      <c r="AX595" s="14"/>
      <c r="AY595" s="14"/>
      <c r="AZ595" s="14"/>
      <c r="BA595" s="24"/>
      <c r="BB595" s="32"/>
      <c r="BC595" s="32"/>
      <c r="BD595" s="32"/>
      <c r="BE595" s="32"/>
      <c r="BF595" s="32"/>
      <c r="BG595" s="32"/>
      <c r="BH595" s="32"/>
      <c r="BI595" s="32"/>
      <c r="BJ595" s="32"/>
      <c r="BK595" s="32"/>
      <c r="BL595" s="32"/>
      <c r="BM595" s="32"/>
    </row>
    <row r="596" spans="1:65" ht="120" customHeight="1" x14ac:dyDescent="0.25">
      <c r="A596" s="13">
        <v>215</v>
      </c>
      <c r="B596" s="14" t="s">
        <v>4771</v>
      </c>
      <c r="C596" s="14" t="s">
        <v>4772</v>
      </c>
      <c r="D596" s="14" t="s">
        <v>4871</v>
      </c>
      <c r="E596" s="14" t="s">
        <v>4872</v>
      </c>
      <c r="F596" s="14">
        <v>51975</v>
      </c>
      <c r="G596" s="14" t="s">
        <v>4873</v>
      </c>
      <c r="H596" s="14">
        <v>2024</v>
      </c>
      <c r="I596" s="14" t="s">
        <v>4874</v>
      </c>
      <c r="J596" s="15">
        <v>108760.56</v>
      </c>
      <c r="K596" s="14" t="s">
        <v>453</v>
      </c>
      <c r="L596" s="14" t="s">
        <v>4825</v>
      </c>
      <c r="M596" s="14" t="s">
        <v>4826</v>
      </c>
      <c r="N596" s="14" t="s">
        <v>4875</v>
      </c>
      <c r="O596" s="14" t="s">
        <v>4876</v>
      </c>
      <c r="P596" s="14" t="s">
        <v>4877</v>
      </c>
      <c r="Q596" s="16">
        <v>33.43</v>
      </c>
      <c r="R596" s="16">
        <v>10.69</v>
      </c>
      <c r="S596" s="16">
        <v>0.2</v>
      </c>
      <c r="T596" s="16">
        <v>22.54</v>
      </c>
      <c r="U596" s="16">
        <v>33.43</v>
      </c>
      <c r="V596" s="415">
        <v>28.3</v>
      </c>
      <c r="W596" s="61">
        <v>25</v>
      </c>
      <c r="X596" s="37" t="s">
        <v>4878</v>
      </c>
      <c r="Y596" s="13">
        <v>4</v>
      </c>
      <c r="Z596" s="13" t="s">
        <v>4879</v>
      </c>
      <c r="AA596" s="13" t="s">
        <v>3116</v>
      </c>
      <c r="AB596" s="14">
        <v>60</v>
      </c>
      <c r="AC596" s="14">
        <v>60</v>
      </c>
      <c r="AD596" s="14">
        <v>22.54</v>
      </c>
      <c r="AE596" s="14">
        <v>5</v>
      </c>
      <c r="AF596" s="13">
        <v>6</v>
      </c>
      <c r="AG596" s="14">
        <v>1380529</v>
      </c>
      <c r="AH596" s="14" t="s">
        <v>4880</v>
      </c>
      <c r="AI596" s="14">
        <v>6</v>
      </c>
      <c r="AJ596" s="14"/>
      <c r="AK596" s="14"/>
      <c r="AL596" s="14"/>
      <c r="AM596" s="14"/>
      <c r="AN596" s="14"/>
      <c r="AO596" s="14"/>
      <c r="AP596" s="14"/>
      <c r="AQ596" s="14"/>
      <c r="AR596" s="14"/>
      <c r="AS596" s="14"/>
      <c r="AT596" s="14"/>
      <c r="AU596" s="14"/>
      <c r="AV596" s="14"/>
      <c r="AW596" s="14"/>
      <c r="AX596" s="14"/>
      <c r="AY596" s="14"/>
      <c r="AZ596" s="14"/>
      <c r="BA596" s="24"/>
      <c r="BB596" s="32"/>
      <c r="BC596" s="32"/>
      <c r="BD596" s="32"/>
      <c r="BE596" s="32"/>
      <c r="BF596" s="32"/>
      <c r="BG596" s="32"/>
      <c r="BH596" s="32"/>
      <c r="BI596" s="32"/>
      <c r="BJ596" s="32"/>
      <c r="BK596" s="32"/>
      <c r="BL596" s="32"/>
      <c r="BM596" s="32"/>
    </row>
    <row r="597" spans="1:65" ht="120" customHeight="1" x14ac:dyDescent="0.25">
      <c r="A597" s="13">
        <v>215</v>
      </c>
      <c r="B597" s="14" t="s">
        <v>4771</v>
      </c>
      <c r="C597" s="14" t="s">
        <v>4772</v>
      </c>
      <c r="D597" s="14" t="s">
        <v>4773</v>
      </c>
      <c r="E597" s="14" t="s">
        <v>4881</v>
      </c>
      <c r="F597" s="14">
        <v>57881</v>
      </c>
      <c r="G597" s="14" t="s">
        <v>4882</v>
      </c>
      <c r="H597" s="14">
        <v>2024</v>
      </c>
      <c r="I597" s="14" t="s">
        <v>4883</v>
      </c>
      <c r="J597" s="15">
        <v>118215.56</v>
      </c>
      <c r="K597" s="14" t="s">
        <v>453</v>
      </c>
      <c r="L597" s="14" t="s">
        <v>4825</v>
      </c>
      <c r="M597" s="14" t="s">
        <v>4826</v>
      </c>
      <c r="N597" s="14" t="s">
        <v>4884</v>
      </c>
      <c r="O597" s="14" t="s">
        <v>4885</v>
      </c>
      <c r="P597" s="14">
        <v>17736</v>
      </c>
      <c r="Q597" s="16">
        <v>109.07</v>
      </c>
      <c r="R597" s="16">
        <v>7.07</v>
      </c>
      <c r="S597" s="16">
        <v>2</v>
      </c>
      <c r="T597" s="16">
        <v>100</v>
      </c>
      <c r="U597" s="16">
        <v>109.07</v>
      </c>
      <c r="V597" s="415">
        <v>77.3</v>
      </c>
      <c r="W597" s="61">
        <v>23</v>
      </c>
      <c r="X597" s="37" t="s">
        <v>4886</v>
      </c>
      <c r="Y597" s="13">
        <v>4</v>
      </c>
      <c r="Z597" s="13">
        <v>9</v>
      </c>
      <c r="AA597" s="13">
        <v>1</v>
      </c>
      <c r="AB597" s="14">
        <v>60</v>
      </c>
      <c r="AC597" s="14">
        <v>60</v>
      </c>
      <c r="AD597" s="14">
        <v>60.25</v>
      </c>
      <c r="AE597" s="14">
        <v>5</v>
      </c>
      <c r="AF597" s="13">
        <v>0</v>
      </c>
      <c r="AG597" s="14"/>
      <c r="AH597" s="14"/>
      <c r="AI597" s="14"/>
      <c r="AJ597" s="14"/>
      <c r="AK597" s="14"/>
      <c r="AL597" s="14"/>
      <c r="AM597" s="14"/>
      <c r="AN597" s="14"/>
      <c r="AO597" s="14"/>
      <c r="AP597" s="14"/>
      <c r="AQ597" s="14"/>
      <c r="AR597" s="14"/>
      <c r="AS597" s="14"/>
      <c r="AT597" s="14"/>
      <c r="AU597" s="14"/>
      <c r="AV597" s="14"/>
      <c r="AW597" s="14"/>
      <c r="AX597" s="14"/>
      <c r="AY597" s="14"/>
      <c r="AZ597" s="14"/>
      <c r="BA597" s="24"/>
      <c r="BB597" s="32"/>
      <c r="BC597" s="32"/>
      <c r="BD597" s="32"/>
      <c r="BE597" s="32"/>
      <c r="BF597" s="32"/>
      <c r="BG597" s="32"/>
      <c r="BH597" s="32"/>
      <c r="BI597" s="32"/>
      <c r="BJ597" s="32"/>
      <c r="BK597" s="32"/>
      <c r="BL597" s="32"/>
      <c r="BM597" s="32"/>
    </row>
    <row r="598" spans="1:65" ht="120" customHeight="1" x14ac:dyDescent="0.25">
      <c r="A598" s="83">
        <v>302</v>
      </c>
      <c r="B598" s="84" t="s">
        <v>4887</v>
      </c>
      <c r="C598" s="22">
        <v>1</v>
      </c>
      <c r="D598" s="23"/>
      <c r="E598" s="22" t="s">
        <v>4888</v>
      </c>
      <c r="F598" s="22">
        <v>8007</v>
      </c>
      <c r="G598" s="22" t="s">
        <v>4889</v>
      </c>
      <c r="H598" s="22">
        <v>2015</v>
      </c>
      <c r="I598" s="22" t="s">
        <v>4890</v>
      </c>
      <c r="J598" s="57">
        <v>116668.15999999999</v>
      </c>
      <c r="K598" s="22" t="s">
        <v>4891</v>
      </c>
      <c r="L598" s="22" t="s">
        <v>4892</v>
      </c>
      <c r="M598" s="22" t="s">
        <v>4893</v>
      </c>
      <c r="N598" s="22" t="s">
        <v>4894</v>
      </c>
      <c r="O598" s="22" t="s">
        <v>4895</v>
      </c>
      <c r="P598" s="22" t="s">
        <v>4896</v>
      </c>
      <c r="Q598" s="15">
        <v>40.72</v>
      </c>
      <c r="R598" s="16">
        <v>0</v>
      </c>
      <c r="S598" s="15">
        <v>9.06</v>
      </c>
      <c r="T598" s="15">
        <v>31.66</v>
      </c>
      <c r="U598" s="16">
        <f t="shared" ref="U598:U618" si="49">R598+S598+T598</f>
        <v>40.72</v>
      </c>
      <c r="V598" s="415">
        <v>100</v>
      </c>
      <c r="W598" s="61">
        <v>100</v>
      </c>
      <c r="X598" s="440" t="s">
        <v>4897</v>
      </c>
      <c r="Y598" s="14">
        <v>4</v>
      </c>
      <c r="Z598" s="14">
        <v>6</v>
      </c>
      <c r="AA598" s="14">
        <v>3</v>
      </c>
      <c r="AB598" s="14">
        <v>35</v>
      </c>
      <c r="AC598" s="14" t="s">
        <v>596</v>
      </c>
      <c r="AD598" s="14">
        <v>31.66</v>
      </c>
      <c r="AE598" s="14">
        <v>5</v>
      </c>
      <c r="AF598" s="301">
        <v>100</v>
      </c>
      <c r="AG598" s="14" t="s">
        <v>4898</v>
      </c>
      <c r="AH598" s="14" t="s">
        <v>4899</v>
      </c>
      <c r="AI598" s="14">
        <v>90</v>
      </c>
      <c r="AJ598" s="14" t="s">
        <v>4900</v>
      </c>
      <c r="AK598" s="14"/>
      <c r="AL598" s="14">
        <v>10</v>
      </c>
      <c r="AM598" s="14"/>
      <c r="AN598" s="14"/>
      <c r="AO598" s="14"/>
      <c r="AP598" s="14"/>
      <c r="AQ598" s="14"/>
      <c r="AR598" s="14"/>
      <c r="AS598" s="22"/>
      <c r="AT598" s="22"/>
      <c r="AU598" s="22"/>
      <c r="AV598" s="22"/>
      <c r="AW598" s="22"/>
      <c r="AX598" s="22"/>
      <c r="AY598" s="22"/>
      <c r="AZ598" s="22"/>
      <c r="BA598" s="85"/>
      <c r="BB598" s="32"/>
      <c r="BC598" s="32"/>
      <c r="BD598" s="32"/>
      <c r="BE598" s="32"/>
      <c r="BF598" s="32"/>
      <c r="BG598" s="32"/>
      <c r="BH598" s="32"/>
      <c r="BI598" s="32"/>
      <c r="BJ598" s="32"/>
      <c r="BK598" s="32"/>
      <c r="BL598" s="32"/>
      <c r="BM598" s="32"/>
    </row>
    <row r="599" spans="1:65" ht="120" customHeight="1" x14ac:dyDescent="0.25">
      <c r="A599" s="86">
        <v>302</v>
      </c>
      <c r="B599" s="22" t="s">
        <v>4887</v>
      </c>
      <c r="C599" s="22">
        <v>2</v>
      </c>
      <c r="D599" s="23"/>
      <c r="E599" s="22" t="s">
        <v>3760</v>
      </c>
      <c r="F599" s="22">
        <v>8800</v>
      </c>
      <c r="G599" s="22" t="s">
        <v>4901</v>
      </c>
      <c r="H599" s="22">
        <v>2015</v>
      </c>
      <c r="I599" s="22" t="s">
        <v>4902</v>
      </c>
      <c r="J599" s="57">
        <v>80825</v>
      </c>
      <c r="K599" s="22" t="s">
        <v>4891</v>
      </c>
      <c r="L599" s="22" t="s">
        <v>4892</v>
      </c>
      <c r="M599" s="22" t="s">
        <v>4893</v>
      </c>
      <c r="N599" s="22" t="s">
        <v>4903</v>
      </c>
      <c r="O599" s="22" t="s">
        <v>4904</v>
      </c>
      <c r="P599" s="22">
        <v>39017</v>
      </c>
      <c r="Q599" s="15">
        <v>42.87</v>
      </c>
      <c r="R599" s="16">
        <v>0</v>
      </c>
      <c r="S599" s="15">
        <v>10.050000000000001</v>
      </c>
      <c r="T599" s="15">
        <v>32.82</v>
      </c>
      <c r="U599" s="16">
        <f t="shared" si="49"/>
        <v>42.870000000000005</v>
      </c>
      <c r="V599" s="415">
        <v>100</v>
      </c>
      <c r="W599" s="61">
        <v>100</v>
      </c>
      <c r="X599" s="440" t="s">
        <v>4897</v>
      </c>
      <c r="Y599" s="14">
        <v>6</v>
      </c>
      <c r="Z599" s="14">
        <v>4</v>
      </c>
      <c r="AA599" s="14">
        <v>2</v>
      </c>
      <c r="AB599" s="14">
        <v>60</v>
      </c>
      <c r="AC599" s="14" t="s">
        <v>596</v>
      </c>
      <c r="AD599" s="15">
        <v>32.82</v>
      </c>
      <c r="AE599" s="14">
        <v>5</v>
      </c>
      <c r="AF599" s="301">
        <v>100</v>
      </c>
      <c r="AG599" s="14" t="s">
        <v>3759</v>
      </c>
      <c r="AH599" s="14" t="s">
        <v>4905</v>
      </c>
      <c r="AI599" s="14">
        <v>75</v>
      </c>
      <c r="AJ599" s="14" t="s">
        <v>4906</v>
      </c>
      <c r="AK599" s="14" t="s">
        <v>4907</v>
      </c>
      <c r="AL599" s="14">
        <v>15</v>
      </c>
      <c r="AM599" s="14" t="s">
        <v>4908</v>
      </c>
      <c r="AN599" s="14" t="s">
        <v>4909</v>
      </c>
      <c r="AO599" s="14">
        <v>5</v>
      </c>
      <c r="AP599" s="14" t="s">
        <v>4910</v>
      </c>
      <c r="AQ599" s="14" t="s">
        <v>4911</v>
      </c>
      <c r="AR599" s="14">
        <v>5</v>
      </c>
      <c r="AS599" s="22"/>
      <c r="AT599" s="22"/>
      <c r="AU599" s="22"/>
      <c r="AV599" s="22"/>
      <c r="AW599" s="22"/>
      <c r="AX599" s="22"/>
      <c r="AY599" s="22"/>
      <c r="AZ599" s="22"/>
      <c r="BA599" s="85"/>
      <c r="BB599" s="32"/>
      <c r="BC599" s="32"/>
      <c r="BD599" s="32"/>
      <c r="BE599" s="32"/>
      <c r="BF599" s="32"/>
      <c r="BG599" s="32"/>
      <c r="BH599" s="32"/>
      <c r="BI599" s="32"/>
      <c r="BJ599" s="32"/>
      <c r="BK599" s="32"/>
      <c r="BL599" s="32"/>
      <c r="BM599" s="32"/>
    </row>
    <row r="600" spans="1:65" ht="120" customHeight="1" x14ac:dyDescent="0.25">
      <c r="A600" s="86">
        <v>302</v>
      </c>
      <c r="B600" s="22" t="s">
        <v>4887</v>
      </c>
      <c r="C600" s="22">
        <v>3</v>
      </c>
      <c r="D600" s="23"/>
      <c r="E600" s="22" t="s">
        <v>4912</v>
      </c>
      <c r="F600" s="22">
        <v>14575</v>
      </c>
      <c r="G600" s="22" t="s">
        <v>4913</v>
      </c>
      <c r="H600" s="22">
        <v>2016</v>
      </c>
      <c r="I600" s="22" t="s">
        <v>4914</v>
      </c>
      <c r="J600" s="57">
        <v>274963.21000000002</v>
      </c>
      <c r="K600" s="22" t="s">
        <v>244</v>
      </c>
      <c r="L600" s="22" t="s">
        <v>4892</v>
      </c>
      <c r="M600" s="22" t="s">
        <v>4893</v>
      </c>
      <c r="N600" s="22" t="s">
        <v>4915</v>
      </c>
      <c r="O600" s="22" t="s">
        <v>4916</v>
      </c>
      <c r="P600" s="22" t="s">
        <v>4917</v>
      </c>
      <c r="Q600" s="15">
        <v>37.24</v>
      </c>
      <c r="R600" s="16">
        <v>0</v>
      </c>
      <c r="S600" s="15">
        <v>8.61</v>
      </c>
      <c r="T600" s="15">
        <v>28.63</v>
      </c>
      <c r="U600" s="16">
        <f t="shared" si="49"/>
        <v>37.239999999999995</v>
      </c>
      <c r="V600" s="415">
        <v>100</v>
      </c>
      <c r="W600" s="61">
        <v>100</v>
      </c>
      <c r="X600" s="440" t="s">
        <v>4897</v>
      </c>
      <c r="Y600" s="14">
        <v>3</v>
      </c>
      <c r="Z600" s="14">
        <v>4</v>
      </c>
      <c r="AA600" s="14">
        <v>1</v>
      </c>
      <c r="AB600" s="14">
        <v>60</v>
      </c>
      <c r="AC600" s="14" t="s">
        <v>4918</v>
      </c>
      <c r="AD600" s="15">
        <v>32.82</v>
      </c>
      <c r="AE600" s="14">
        <v>5</v>
      </c>
      <c r="AF600" s="301">
        <v>100</v>
      </c>
      <c r="AG600" s="14" t="s">
        <v>3759</v>
      </c>
      <c r="AH600" s="14" t="s">
        <v>4905</v>
      </c>
      <c r="AI600" s="14">
        <v>80</v>
      </c>
      <c r="AJ600" s="14" t="s">
        <v>4919</v>
      </c>
      <c r="AK600" s="14" t="s">
        <v>4907</v>
      </c>
      <c r="AL600" s="14">
        <v>10</v>
      </c>
      <c r="AM600" s="14" t="s">
        <v>4920</v>
      </c>
      <c r="AN600" s="14" t="s">
        <v>4921</v>
      </c>
      <c r="AO600" s="14">
        <v>5</v>
      </c>
      <c r="AP600" s="14" t="s">
        <v>4910</v>
      </c>
      <c r="AQ600" s="14" t="s">
        <v>4911</v>
      </c>
      <c r="AR600" s="14">
        <v>5</v>
      </c>
      <c r="AS600" s="22"/>
      <c r="AT600" s="22"/>
      <c r="AU600" s="22"/>
      <c r="AV600" s="22"/>
      <c r="AW600" s="22"/>
      <c r="AX600" s="22"/>
      <c r="AY600" s="22"/>
      <c r="AZ600" s="22"/>
      <c r="BA600" s="85"/>
      <c r="BB600" s="32"/>
      <c r="BC600" s="32"/>
      <c r="BD600" s="32"/>
      <c r="BE600" s="32"/>
      <c r="BF600" s="32"/>
      <c r="BG600" s="32"/>
      <c r="BH600" s="32"/>
      <c r="BI600" s="32"/>
      <c r="BJ600" s="32"/>
      <c r="BK600" s="32"/>
      <c r="BL600" s="32"/>
      <c r="BM600" s="32"/>
    </row>
    <row r="601" spans="1:65" ht="120" customHeight="1" x14ac:dyDescent="0.25">
      <c r="A601" s="86">
        <v>302</v>
      </c>
      <c r="B601" s="22" t="s">
        <v>4887</v>
      </c>
      <c r="C601" s="22">
        <v>4</v>
      </c>
      <c r="D601" s="23"/>
      <c r="E601" s="22" t="s">
        <v>4912</v>
      </c>
      <c r="F601" s="22">
        <v>14575</v>
      </c>
      <c r="G601" s="22" t="s">
        <v>4922</v>
      </c>
      <c r="H601" s="22">
        <v>2019</v>
      </c>
      <c r="I601" s="22" t="s">
        <v>4923</v>
      </c>
      <c r="J601" s="57">
        <v>40833.4</v>
      </c>
      <c r="K601" s="22" t="s">
        <v>76</v>
      </c>
      <c r="L601" s="22" t="s">
        <v>4892</v>
      </c>
      <c r="M601" s="22" t="s">
        <v>4893</v>
      </c>
      <c r="N601" s="22" t="s">
        <v>4924</v>
      </c>
      <c r="O601" s="22" t="s">
        <v>4925</v>
      </c>
      <c r="P601" s="22" t="s">
        <v>4926</v>
      </c>
      <c r="Q601" s="15">
        <v>29.01</v>
      </c>
      <c r="R601" s="16">
        <v>0</v>
      </c>
      <c r="S601" s="15">
        <v>1.1000000000000001</v>
      </c>
      <c r="T601" s="15">
        <v>27.91</v>
      </c>
      <c r="U601" s="16">
        <f t="shared" si="49"/>
        <v>29.01</v>
      </c>
      <c r="V601" s="415">
        <v>100</v>
      </c>
      <c r="W601" s="61">
        <v>100</v>
      </c>
      <c r="X601" s="440" t="s">
        <v>4897</v>
      </c>
      <c r="Y601" s="14">
        <v>4</v>
      </c>
      <c r="Z601" s="14">
        <v>8</v>
      </c>
      <c r="AA601" s="14">
        <v>2</v>
      </c>
      <c r="AB601" s="14">
        <v>10</v>
      </c>
      <c r="AC601" s="14" t="s">
        <v>4927</v>
      </c>
      <c r="AD601" s="15">
        <v>32.82</v>
      </c>
      <c r="AE601" s="14">
        <v>5</v>
      </c>
      <c r="AF601" s="301">
        <v>100</v>
      </c>
      <c r="AG601" s="14" t="s">
        <v>3759</v>
      </c>
      <c r="AH601" s="14" t="s">
        <v>4905</v>
      </c>
      <c r="AI601" s="14">
        <v>80</v>
      </c>
      <c r="AJ601" s="14" t="s">
        <v>4908</v>
      </c>
      <c r="AK601" s="14" t="s">
        <v>4909</v>
      </c>
      <c r="AL601" s="14">
        <v>10</v>
      </c>
      <c r="AM601" s="14" t="s">
        <v>4928</v>
      </c>
      <c r="AN601" s="14" t="s">
        <v>4929</v>
      </c>
      <c r="AO601" s="14">
        <v>5</v>
      </c>
      <c r="AP601" s="14" t="s">
        <v>4910</v>
      </c>
      <c r="AQ601" s="14" t="s">
        <v>4911</v>
      </c>
      <c r="AR601" s="14">
        <v>5</v>
      </c>
      <c r="AS601" s="22"/>
      <c r="AT601" s="22"/>
      <c r="AU601" s="22"/>
      <c r="AV601" s="22"/>
      <c r="AW601" s="22"/>
      <c r="AX601" s="22"/>
      <c r="AY601" s="22"/>
      <c r="AZ601" s="22"/>
      <c r="BA601" s="85"/>
      <c r="BB601" s="32"/>
      <c r="BC601" s="32"/>
      <c r="BD601" s="32"/>
      <c r="BE601" s="32"/>
      <c r="BF601" s="32"/>
      <c r="BG601" s="32"/>
      <c r="BH601" s="32"/>
      <c r="BI601" s="32"/>
      <c r="BJ601" s="32"/>
      <c r="BK601" s="32"/>
      <c r="BL601" s="32"/>
      <c r="BM601" s="32"/>
    </row>
    <row r="602" spans="1:65" ht="120" customHeight="1" x14ac:dyDescent="0.25">
      <c r="A602" s="86">
        <v>302</v>
      </c>
      <c r="B602" s="22" t="s">
        <v>4887</v>
      </c>
      <c r="C602" s="22">
        <v>5</v>
      </c>
      <c r="D602" s="23"/>
      <c r="E602" s="22" t="s">
        <v>4912</v>
      </c>
      <c r="F602" s="22">
        <v>14575</v>
      </c>
      <c r="G602" s="22" t="s">
        <v>4930</v>
      </c>
      <c r="H602" s="22">
        <v>2020</v>
      </c>
      <c r="I602" s="22" t="s">
        <v>4931</v>
      </c>
      <c r="J602" s="57">
        <v>135716.76999999999</v>
      </c>
      <c r="K602" s="22" t="s">
        <v>306</v>
      </c>
      <c r="L602" s="22" t="s">
        <v>4892</v>
      </c>
      <c r="M602" s="22" t="s">
        <v>4893</v>
      </c>
      <c r="N602" s="22" t="s">
        <v>4932</v>
      </c>
      <c r="O602" s="22" t="s">
        <v>4933</v>
      </c>
      <c r="P602" s="22" t="s">
        <v>4934</v>
      </c>
      <c r="Q602" s="16">
        <v>39.94</v>
      </c>
      <c r="R602" s="16">
        <v>4.7699999999999996</v>
      </c>
      <c r="S602" s="14">
        <v>2.35</v>
      </c>
      <c r="T602" s="14">
        <v>32.82</v>
      </c>
      <c r="U602" s="16">
        <f t="shared" si="49"/>
        <v>39.94</v>
      </c>
      <c r="V602" s="415">
        <v>100</v>
      </c>
      <c r="W602" s="61">
        <v>100</v>
      </c>
      <c r="X602" s="440" t="s">
        <v>4897</v>
      </c>
      <c r="Y602" s="14">
        <v>3</v>
      </c>
      <c r="Z602" s="14">
        <v>4</v>
      </c>
      <c r="AA602" s="14">
        <v>6</v>
      </c>
      <c r="AB602" s="14">
        <v>11</v>
      </c>
      <c r="AC602" s="14" t="s">
        <v>4935</v>
      </c>
      <c r="AD602" s="15">
        <v>32.82</v>
      </c>
      <c r="AE602" s="14">
        <v>5</v>
      </c>
      <c r="AF602" s="301">
        <v>100</v>
      </c>
      <c r="AG602" s="14" t="s">
        <v>3759</v>
      </c>
      <c r="AH602" s="14" t="s">
        <v>4905</v>
      </c>
      <c r="AI602" s="14">
        <v>60</v>
      </c>
      <c r="AJ602" s="14" t="s">
        <v>4908</v>
      </c>
      <c r="AK602" s="14" t="s">
        <v>4909</v>
      </c>
      <c r="AL602" s="14">
        <v>20</v>
      </c>
      <c r="AM602" s="14" t="s">
        <v>4928</v>
      </c>
      <c r="AN602" s="14" t="s">
        <v>4929</v>
      </c>
      <c r="AO602" s="14">
        <v>10</v>
      </c>
      <c r="AP602" s="14" t="s">
        <v>4936</v>
      </c>
      <c r="AQ602" s="14" t="s">
        <v>4937</v>
      </c>
      <c r="AR602" s="14">
        <v>10</v>
      </c>
      <c r="AS602" s="22"/>
      <c r="AT602" s="22"/>
      <c r="AU602" s="22"/>
      <c r="AV602" s="22"/>
      <c r="AW602" s="22"/>
      <c r="AX602" s="22"/>
      <c r="AY602" s="22"/>
      <c r="AZ602" s="22"/>
      <c r="BA602" s="85"/>
      <c r="BB602" s="32"/>
      <c r="BC602" s="32"/>
      <c r="BD602" s="32"/>
      <c r="BE602" s="32"/>
      <c r="BF602" s="32"/>
      <c r="BG602" s="32"/>
      <c r="BH602" s="32"/>
      <c r="BI602" s="32"/>
      <c r="BJ602" s="32"/>
      <c r="BK602" s="32"/>
      <c r="BL602" s="32"/>
      <c r="BM602" s="32"/>
    </row>
    <row r="603" spans="1:65" ht="120" customHeight="1" x14ac:dyDescent="0.25">
      <c r="A603" s="86">
        <v>302</v>
      </c>
      <c r="B603" s="22" t="s">
        <v>4887</v>
      </c>
      <c r="C603" s="22">
        <v>6</v>
      </c>
      <c r="D603" s="23"/>
      <c r="E603" s="22" t="s">
        <v>4912</v>
      </c>
      <c r="F603" s="22">
        <v>14575</v>
      </c>
      <c r="G603" s="22" t="s">
        <v>4938</v>
      </c>
      <c r="H603" s="22">
        <v>2023</v>
      </c>
      <c r="I603" s="22" t="s">
        <v>4939</v>
      </c>
      <c r="J603" s="57">
        <v>606522.05000000005</v>
      </c>
      <c r="K603" s="22" t="s">
        <v>373</v>
      </c>
      <c r="L603" s="22" t="s">
        <v>4892</v>
      </c>
      <c r="M603" s="22" t="s">
        <v>4893</v>
      </c>
      <c r="N603" s="22" t="s">
        <v>4940</v>
      </c>
      <c r="O603" s="22" t="s">
        <v>4941</v>
      </c>
      <c r="P603" s="22" t="s">
        <v>4942</v>
      </c>
      <c r="Q603" s="16">
        <v>78.75</v>
      </c>
      <c r="R603" s="16">
        <v>36.35</v>
      </c>
      <c r="S603" s="14">
        <v>29.24</v>
      </c>
      <c r="T603" s="14">
        <v>13.16</v>
      </c>
      <c r="U603" s="16">
        <f t="shared" si="49"/>
        <v>78.75</v>
      </c>
      <c r="V603" s="415">
        <v>100</v>
      </c>
      <c r="W603" s="61">
        <v>55.94</v>
      </c>
      <c r="X603" s="440" t="s">
        <v>4897</v>
      </c>
      <c r="Y603" s="14">
        <v>5</v>
      </c>
      <c r="Z603" s="14">
        <v>3</v>
      </c>
      <c r="AA603" s="14">
        <v>5</v>
      </c>
      <c r="AB603" s="14">
        <v>5</v>
      </c>
      <c r="AC603" s="14" t="s">
        <v>4943</v>
      </c>
      <c r="AD603" s="15">
        <v>32.82</v>
      </c>
      <c r="AE603" s="14">
        <v>5</v>
      </c>
      <c r="AF603" s="301">
        <v>100</v>
      </c>
      <c r="AG603" s="14" t="s">
        <v>3759</v>
      </c>
      <c r="AH603" s="14" t="s">
        <v>4905</v>
      </c>
      <c r="AI603" s="14">
        <v>80</v>
      </c>
      <c r="AJ603" s="14" t="s">
        <v>4906</v>
      </c>
      <c r="AK603" s="14" t="s">
        <v>4907</v>
      </c>
      <c r="AL603" s="14">
        <v>10</v>
      </c>
      <c r="AM603" s="14" t="s">
        <v>4928</v>
      </c>
      <c r="AN603" s="14" t="s">
        <v>4929</v>
      </c>
      <c r="AO603" s="14">
        <v>5</v>
      </c>
      <c r="AP603" s="14" t="s">
        <v>4936</v>
      </c>
      <c r="AQ603" s="14" t="s">
        <v>4937</v>
      </c>
      <c r="AR603" s="14">
        <v>5</v>
      </c>
      <c r="AS603" s="22"/>
      <c r="AT603" s="22"/>
      <c r="AU603" s="22"/>
      <c r="AV603" s="22"/>
      <c r="AW603" s="22"/>
      <c r="AX603" s="22"/>
      <c r="AY603" s="22"/>
      <c r="AZ603" s="22"/>
      <c r="BA603" s="85"/>
      <c r="BB603" s="32"/>
      <c r="BC603" s="32"/>
      <c r="BD603" s="32"/>
      <c r="BE603" s="32"/>
      <c r="BF603" s="32"/>
      <c r="BG603" s="32"/>
      <c r="BH603" s="32"/>
      <c r="BI603" s="32"/>
      <c r="BJ603" s="32"/>
      <c r="BK603" s="32"/>
      <c r="BL603" s="32"/>
      <c r="BM603" s="32"/>
    </row>
    <row r="604" spans="1:65" ht="120" customHeight="1" x14ac:dyDescent="0.25">
      <c r="A604" s="86">
        <v>334</v>
      </c>
      <c r="B604" s="22" t="s">
        <v>4944</v>
      </c>
      <c r="C604" s="22">
        <v>1</v>
      </c>
      <c r="D604" s="23" t="s">
        <v>4945</v>
      </c>
      <c r="E604" s="23" t="s">
        <v>4946</v>
      </c>
      <c r="F604" s="23">
        <v>13343</v>
      </c>
      <c r="G604" s="23" t="s">
        <v>4947</v>
      </c>
      <c r="H604" s="22">
        <v>2004</v>
      </c>
      <c r="I604" s="23" t="s">
        <v>4948</v>
      </c>
      <c r="J604" s="57">
        <v>80104.36</v>
      </c>
      <c r="K604" s="23" t="s">
        <v>155</v>
      </c>
      <c r="L604" s="22" t="s">
        <v>4949</v>
      </c>
      <c r="M604" s="22" t="s">
        <v>4950</v>
      </c>
      <c r="N604" s="23" t="s">
        <v>4951</v>
      </c>
      <c r="O604" s="23" t="s">
        <v>4952</v>
      </c>
      <c r="P604" s="23">
        <v>91804</v>
      </c>
      <c r="Q604" s="87">
        <v>60.15</v>
      </c>
      <c r="R604" s="87">
        <v>9.42</v>
      </c>
      <c r="S604" s="87">
        <v>6.38</v>
      </c>
      <c r="T604" s="87">
        <v>44.35</v>
      </c>
      <c r="U604" s="87">
        <f t="shared" si="49"/>
        <v>60.150000000000006</v>
      </c>
      <c r="V604" s="420">
        <v>80</v>
      </c>
      <c r="W604" s="128">
        <v>100</v>
      </c>
      <c r="X604" s="445" t="s">
        <v>4953</v>
      </c>
      <c r="Y604" s="22">
        <v>2</v>
      </c>
      <c r="Z604" s="22">
        <v>5</v>
      </c>
      <c r="AA604" s="22">
        <v>1</v>
      </c>
      <c r="AB604" s="22">
        <v>17</v>
      </c>
      <c r="AC604" s="22">
        <v>24</v>
      </c>
      <c r="AD604" s="22"/>
      <c r="AE604" s="22">
        <v>5</v>
      </c>
      <c r="AF604" s="13">
        <v>100</v>
      </c>
      <c r="AG604" s="23"/>
      <c r="AH604" s="23"/>
      <c r="AI604" s="22"/>
      <c r="AJ604" s="23"/>
      <c r="AK604" s="23"/>
      <c r="AL604" s="22"/>
      <c r="AM604" s="22"/>
      <c r="AN604" s="22"/>
      <c r="AO604" s="22"/>
      <c r="AP604" s="22"/>
      <c r="AQ604" s="22"/>
      <c r="AR604" s="22"/>
      <c r="AS604" s="22"/>
      <c r="AT604" s="22"/>
      <c r="AU604" s="22"/>
      <c r="AV604" s="22"/>
      <c r="AW604" s="22"/>
      <c r="AX604" s="22"/>
      <c r="AY604" s="22"/>
      <c r="AZ604" s="22"/>
      <c r="BA604" s="85"/>
      <c r="BB604" s="32"/>
      <c r="BC604" s="32"/>
      <c r="BD604" s="32"/>
      <c r="BE604" s="32"/>
      <c r="BF604" s="32"/>
      <c r="BG604" s="32"/>
      <c r="BH604" s="32"/>
      <c r="BI604" s="32"/>
      <c r="BJ604" s="32"/>
      <c r="BK604" s="32"/>
      <c r="BL604" s="32"/>
      <c r="BM604" s="32"/>
    </row>
    <row r="605" spans="1:65" ht="120" customHeight="1" x14ac:dyDescent="0.25">
      <c r="A605" s="86">
        <v>334</v>
      </c>
      <c r="B605" s="22" t="s">
        <v>4944</v>
      </c>
      <c r="C605" s="22">
        <v>1</v>
      </c>
      <c r="D605" s="23" t="s">
        <v>4900</v>
      </c>
      <c r="E605" s="22" t="s">
        <v>4954</v>
      </c>
      <c r="F605" s="22">
        <v>1324</v>
      </c>
      <c r="G605" s="23" t="s">
        <v>4955</v>
      </c>
      <c r="H605" s="22">
        <v>2007</v>
      </c>
      <c r="I605" s="23" t="s">
        <v>4956</v>
      </c>
      <c r="J605" s="88">
        <v>124380.07</v>
      </c>
      <c r="K605" s="23" t="s">
        <v>109</v>
      </c>
      <c r="L605" s="22" t="s">
        <v>4949</v>
      </c>
      <c r="M605" s="22" t="s">
        <v>4950</v>
      </c>
      <c r="N605" s="23" t="s">
        <v>4957</v>
      </c>
      <c r="O605" s="23" t="s">
        <v>4958</v>
      </c>
      <c r="P605" s="23">
        <v>102090</v>
      </c>
      <c r="Q605" s="87">
        <v>68.14</v>
      </c>
      <c r="R605" s="87">
        <v>14.63</v>
      </c>
      <c r="S605" s="87">
        <v>9.16</v>
      </c>
      <c r="T605" s="87">
        <v>44.35</v>
      </c>
      <c r="U605" s="87">
        <f t="shared" si="49"/>
        <v>68.14</v>
      </c>
      <c r="V605" s="420">
        <v>0</v>
      </c>
      <c r="W605" s="128">
        <v>100</v>
      </c>
      <c r="X605" s="445" t="s">
        <v>4953</v>
      </c>
      <c r="Y605" s="22">
        <v>3</v>
      </c>
      <c r="Z605" s="22">
        <v>3</v>
      </c>
      <c r="AA605" s="22">
        <v>4</v>
      </c>
      <c r="AB605" s="22">
        <v>17</v>
      </c>
      <c r="AC605" s="22">
        <v>29</v>
      </c>
      <c r="AD605" s="22"/>
      <c r="AE605" s="22">
        <v>5</v>
      </c>
      <c r="AF605" s="13">
        <v>100</v>
      </c>
      <c r="AG605" s="23"/>
      <c r="AH605" s="23"/>
      <c r="AI605" s="22"/>
      <c r="AJ605" s="23"/>
      <c r="AK605" s="23"/>
      <c r="AL605" s="22"/>
      <c r="AM605" s="22"/>
      <c r="AN605" s="22"/>
      <c r="AO605" s="22"/>
      <c r="AP605" s="22"/>
      <c r="AQ605" s="22"/>
      <c r="AR605" s="22"/>
      <c r="AS605" s="22"/>
      <c r="AT605" s="22"/>
      <c r="AU605" s="22"/>
      <c r="AV605" s="22"/>
      <c r="AW605" s="22"/>
      <c r="AX605" s="22"/>
      <c r="AY605" s="22"/>
      <c r="AZ605" s="22"/>
      <c r="BA605" s="85"/>
      <c r="BB605" s="32"/>
      <c r="BC605" s="32"/>
      <c r="BD605" s="32"/>
      <c r="BE605" s="32"/>
      <c r="BF605" s="32"/>
      <c r="BG605" s="32"/>
      <c r="BH605" s="32"/>
      <c r="BI605" s="32"/>
      <c r="BJ605" s="32"/>
      <c r="BK605" s="32"/>
      <c r="BL605" s="32"/>
      <c r="BM605" s="32"/>
    </row>
    <row r="606" spans="1:65" ht="120" customHeight="1" x14ac:dyDescent="0.25">
      <c r="A606" s="86">
        <v>334</v>
      </c>
      <c r="B606" s="22" t="s">
        <v>4944</v>
      </c>
      <c r="C606" s="22">
        <v>1</v>
      </c>
      <c r="D606" s="23" t="s">
        <v>4945</v>
      </c>
      <c r="E606" s="23" t="s">
        <v>4946</v>
      </c>
      <c r="F606" s="23">
        <v>13343</v>
      </c>
      <c r="G606" s="23" t="s">
        <v>4959</v>
      </c>
      <c r="H606" s="22">
        <v>2007</v>
      </c>
      <c r="I606" s="23" t="s">
        <v>4960</v>
      </c>
      <c r="J606" s="88">
        <v>149642.26</v>
      </c>
      <c r="K606" s="23" t="s">
        <v>109</v>
      </c>
      <c r="L606" s="22" t="s">
        <v>4949</v>
      </c>
      <c r="M606" s="22" t="s">
        <v>4950</v>
      </c>
      <c r="N606" s="23" t="s">
        <v>4961</v>
      </c>
      <c r="O606" s="23" t="s">
        <v>4962</v>
      </c>
      <c r="P606" s="23">
        <v>107963</v>
      </c>
      <c r="Q606" s="87">
        <v>69.86</v>
      </c>
      <c r="R606" s="87">
        <v>17.600000000000001</v>
      </c>
      <c r="S606" s="87">
        <v>7.91</v>
      </c>
      <c r="T606" s="87">
        <v>44.35</v>
      </c>
      <c r="U606" s="87">
        <f t="shared" si="49"/>
        <v>69.86</v>
      </c>
      <c r="V606" s="420">
        <v>100</v>
      </c>
      <c r="W606" s="128">
        <v>100</v>
      </c>
      <c r="X606" s="445" t="s">
        <v>4953</v>
      </c>
      <c r="Y606" s="22">
        <v>3</v>
      </c>
      <c r="Z606" s="22">
        <v>4</v>
      </c>
      <c r="AA606" s="22">
        <v>7</v>
      </c>
      <c r="AB606" s="22">
        <v>17</v>
      </c>
      <c r="AC606" s="22">
        <v>26</v>
      </c>
      <c r="AD606" s="22"/>
      <c r="AE606" s="22">
        <v>5</v>
      </c>
      <c r="AF606" s="13">
        <v>100</v>
      </c>
      <c r="AG606" s="23"/>
      <c r="AH606" s="23"/>
      <c r="AI606" s="22"/>
      <c r="AJ606" s="23"/>
      <c r="AK606" s="23"/>
      <c r="AL606" s="22"/>
      <c r="AM606" s="22"/>
      <c r="AN606" s="22"/>
      <c r="AO606" s="22"/>
      <c r="AP606" s="22"/>
      <c r="AQ606" s="22"/>
      <c r="AR606" s="22"/>
      <c r="AS606" s="22"/>
      <c r="AT606" s="22"/>
      <c r="AU606" s="22"/>
      <c r="AV606" s="22"/>
      <c r="AW606" s="22"/>
      <c r="AX606" s="22"/>
      <c r="AY606" s="22"/>
      <c r="AZ606" s="22"/>
      <c r="BA606" s="85"/>
      <c r="BB606" s="32"/>
      <c r="BC606" s="32"/>
      <c r="BD606" s="32"/>
      <c r="BE606" s="32"/>
      <c r="BF606" s="32"/>
      <c r="BG606" s="32"/>
      <c r="BH606" s="32"/>
      <c r="BI606" s="32"/>
      <c r="BJ606" s="32"/>
      <c r="BK606" s="32"/>
      <c r="BL606" s="32"/>
      <c r="BM606" s="32"/>
    </row>
    <row r="607" spans="1:65" ht="120" customHeight="1" x14ac:dyDescent="0.25">
      <c r="A607" s="86">
        <v>334</v>
      </c>
      <c r="B607" s="22" t="s">
        <v>4944</v>
      </c>
      <c r="C607" s="22">
        <v>3</v>
      </c>
      <c r="D607" s="23" t="s">
        <v>4963</v>
      </c>
      <c r="E607" s="22" t="s">
        <v>4964</v>
      </c>
      <c r="F607" s="22">
        <v>5328</v>
      </c>
      <c r="G607" s="23" t="s">
        <v>4965</v>
      </c>
      <c r="H607" s="22">
        <v>2008</v>
      </c>
      <c r="I607" s="23" t="s">
        <v>4966</v>
      </c>
      <c r="J607" s="57">
        <v>201585.8</v>
      </c>
      <c r="K607" s="23" t="s">
        <v>109</v>
      </c>
      <c r="L607" s="22" t="s">
        <v>4949</v>
      </c>
      <c r="M607" s="22" t="s">
        <v>4950</v>
      </c>
      <c r="N607" s="23" t="s">
        <v>4967</v>
      </c>
      <c r="O607" s="23" t="s">
        <v>4968</v>
      </c>
      <c r="P607" s="23">
        <v>108244</v>
      </c>
      <c r="Q607" s="87">
        <v>76.180000000000007</v>
      </c>
      <c r="R607" s="87">
        <v>23.72</v>
      </c>
      <c r="S607" s="87">
        <v>8.11</v>
      </c>
      <c r="T607" s="87">
        <v>44.35</v>
      </c>
      <c r="U607" s="87">
        <f t="shared" si="49"/>
        <v>76.180000000000007</v>
      </c>
      <c r="V607" s="420">
        <v>60</v>
      </c>
      <c r="W607" s="128">
        <v>100</v>
      </c>
      <c r="X607" s="445" t="s">
        <v>4953</v>
      </c>
      <c r="Y607" s="22">
        <v>4</v>
      </c>
      <c r="Z607" s="22">
        <v>8</v>
      </c>
      <c r="AA607" s="22">
        <v>2</v>
      </c>
      <c r="AB607" s="22">
        <v>17</v>
      </c>
      <c r="AC607" s="22">
        <v>31</v>
      </c>
      <c r="AD607" s="22"/>
      <c r="AE607" s="22">
        <v>5</v>
      </c>
      <c r="AF607" s="13">
        <v>0</v>
      </c>
      <c r="AG607" s="22"/>
      <c r="AH607" s="22"/>
      <c r="AI607" s="22"/>
      <c r="AJ607" s="23"/>
      <c r="AK607" s="23"/>
      <c r="AL607" s="22"/>
      <c r="AM607" s="22"/>
      <c r="AN607" s="22"/>
      <c r="AO607" s="22"/>
      <c r="AP607" s="22"/>
      <c r="AQ607" s="22"/>
      <c r="AR607" s="22"/>
      <c r="AS607" s="22"/>
      <c r="AT607" s="22"/>
      <c r="AU607" s="22"/>
      <c r="AV607" s="22"/>
      <c r="AW607" s="22"/>
      <c r="AX607" s="22"/>
      <c r="AY607" s="22"/>
      <c r="AZ607" s="22"/>
      <c r="BA607" s="85"/>
      <c r="BB607" s="32"/>
      <c r="BC607" s="32"/>
      <c r="BD607" s="32"/>
      <c r="BE607" s="32"/>
      <c r="BF607" s="32"/>
      <c r="BG607" s="32"/>
      <c r="BH607" s="32"/>
      <c r="BI607" s="32"/>
      <c r="BJ607" s="32"/>
      <c r="BK607" s="32"/>
      <c r="BL607" s="32"/>
      <c r="BM607" s="32"/>
    </row>
    <row r="608" spans="1:65" ht="120" customHeight="1" x14ac:dyDescent="0.25">
      <c r="A608" s="86">
        <v>334</v>
      </c>
      <c r="B608" s="22" t="s">
        <v>4944</v>
      </c>
      <c r="C608" s="22">
        <v>1</v>
      </c>
      <c r="D608" s="23" t="s">
        <v>4945</v>
      </c>
      <c r="E608" s="23" t="s">
        <v>4946</v>
      </c>
      <c r="F608" s="23">
        <v>13343</v>
      </c>
      <c r="G608" s="23" t="s">
        <v>4969</v>
      </c>
      <c r="H608" s="22">
        <v>2008</v>
      </c>
      <c r="I608" s="83" t="s">
        <v>4970</v>
      </c>
      <c r="J608" s="88">
        <v>140377.67000000001</v>
      </c>
      <c r="K608" s="89" t="s">
        <v>87</v>
      </c>
      <c r="L608" s="22" t="s">
        <v>4949</v>
      </c>
      <c r="M608" s="22" t="s">
        <v>4950</v>
      </c>
      <c r="N608" s="23" t="s">
        <v>4971</v>
      </c>
      <c r="O608" s="23" t="s">
        <v>4972</v>
      </c>
      <c r="P608" s="23">
        <v>113029</v>
      </c>
      <c r="Q608" s="87">
        <v>68.94</v>
      </c>
      <c r="R608" s="87">
        <v>16.52</v>
      </c>
      <c r="S608" s="87">
        <v>8.07</v>
      </c>
      <c r="T608" s="87">
        <v>44.35</v>
      </c>
      <c r="U608" s="87">
        <f t="shared" si="49"/>
        <v>68.94</v>
      </c>
      <c r="V608" s="420">
        <v>100</v>
      </c>
      <c r="W608" s="128">
        <v>100</v>
      </c>
      <c r="X608" s="445" t="s">
        <v>4953</v>
      </c>
      <c r="Y608" s="22">
        <v>2</v>
      </c>
      <c r="Z608" s="22">
        <v>5</v>
      </c>
      <c r="AA608" s="22">
        <v>1</v>
      </c>
      <c r="AB608" s="22">
        <v>17</v>
      </c>
      <c r="AC608" s="22">
        <v>25</v>
      </c>
      <c r="AD608" s="22"/>
      <c r="AE608" s="22">
        <v>5</v>
      </c>
      <c r="AF608" s="13">
        <v>60</v>
      </c>
      <c r="AG608" s="23"/>
      <c r="AH608" s="23"/>
      <c r="AI608" s="22"/>
      <c r="AJ608" s="23"/>
      <c r="AK608" s="23"/>
      <c r="AL608" s="22"/>
      <c r="AM608" s="22"/>
      <c r="AN608" s="22"/>
      <c r="AO608" s="22"/>
      <c r="AP608" s="22"/>
      <c r="AQ608" s="22"/>
      <c r="AR608" s="22"/>
      <c r="AS608" s="22"/>
      <c r="AT608" s="22"/>
      <c r="AU608" s="22"/>
      <c r="AV608" s="22"/>
      <c r="AW608" s="22"/>
      <c r="AX608" s="22"/>
      <c r="AY608" s="22"/>
      <c r="AZ608" s="22"/>
      <c r="BA608" s="85"/>
      <c r="BB608" s="32"/>
      <c r="BC608" s="32"/>
      <c r="BD608" s="32"/>
      <c r="BE608" s="32"/>
      <c r="BF608" s="32"/>
      <c r="BG608" s="32"/>
      <c r="BH608" s="32"/>
      <c r="BI608" s="32"/>
      <c r="BJ608" s="32"/>
      <c r="BK608" s="32"/>
      <c r="BL608" s="32"/>
      <c r="BM608" s="32"/>
    </row>
    <row r="609" spans="1:65" ht="120" customHeight="1" x14ac:dyDescent="0.25">
      <c r="A609" s="86">
        <v>334</v>
      </c>
      <c r="B609" s="22" t="s">
        <v>4944</v>
      </c>
      <c r="C609" s="22">
        <v>6</v>
      </c>
      <c r="D609" s="23" t="s">
        <v>4973</v>
      </c>
      <c r="E609" s="22" t="s">
        <v>4974</v>
      </c>
      <c r="F609" s="22">
        <v>18987</v>
      </c>
      <c r="G609" s="23" t="s">
        <v>4975</v>
      </c>
      <c r="H609" s="22">
        <v>2010</v>
      </c>
      <c r="I609" s="83" t="s">
        <v>4976</v>
      </c>
      <c r="J609" s="57">
        <v>131237.98000000001</v>
      </c>
      <c r="K609" s="89" t="s">
        <v>87</v>
      </c>
      <c r="L609" s="22" t="s">
        <v>4949</v>
      </c>
      <c r="M609" s="22" t="s">
        <v>4950</v>
      </c>
      <c r="N609" s="23" t="s">
        <v>4977</v>
      </c>
      <c r="O609" s="23" t="s">
        <v>4978</v>
      </c>
      <c r="P609" s="23">
        <v>112439</v>
      </c>
      <c r="Q609" s="87">
        <v>70.05</v>
      </c>
      <c r="R609" s="87">
        <v>15.44</v>
      </c>
      <c r="S609" s="87">
        <v>10.26</v>
      </c>
      <c r="T609" s="87">
        <v>44.35</v>
      </c>
      <c r="U609" s="87">
        <f t="shared" si="49"/>
        <v>70.05</v>
      </c>
      <c r="V609" s="420">
        <v>100</v>
      </c>
      <c r="W609" s="128">
        <v>100</v>
      </c>
      <c r="X609" s="445" t="s">
        <v>4953</v>
      </c>
      <c r="Y609" s="22">
        <v>4</v>
      </c>
      <c r="Z609" s="22">
        <v>8</v>
      </c>
      <c r="AA609" s="22">
        <v>2</v>
      </c>
      <c r="AB609" s="22">
        <v>17</v>
      </c>
      <c r="AC609" s="22">
        <v>27</v>
      </c>
      <c r="AD609" s="22"/>
      <c r="AE609" s="22">
        <v>5</v>
      </c>
      <c r="AF609" s="13">
        <v>100</v>
      </c>
      <c r="AG609" s="23"/>
      <c r="AH609" s="22"/>
      <c r="AI609" s="22"/>
      <c r="AJ609" s="23"/>
      <c r="AK609" s="23"/>
      <c r="AL609" s="22"/>
      <c r="AM609" s="22"/>
      <c r="AN609" s="22"/>
      <c r="AO609" s="22"/>
      <c r="AP609" s="22"/>
      <c r="AQ609" s="22"/>
      <c r="AR609" s="22"/>
      <c r="AS609" s="22"/>
      <c r="AT609" s="22"/>
      <c r="AU609" s="22"/>
      <c r="AV609" s="22"/>
      <c r="AW609" s="22"/>
      <c r="AX609" s="22"/>
      <c r="AY609" s="22"/>
      <c r="AZ609" s="22"/>
      <c r="BA609" s="85"/>
      <c r="BB609" s="32"/>
      <c r="BC609" s="32"/>
      <c r="BD609" s="32"/>
      <c r="BE609" s="32"/>
      <c r="BF609" s="32"/>
      <c r="BG609" s="32"/>
      <c r="BH609" s="32"/>
      <c r="BI609" s="32"/>
      <c r="BJ609" s="32"/>
      <c r="BK609" s="32"/>
      <c r="BL609" s="32"/>
      <c r="BM609" s="32"/>
    </row>
    <row r="610" spans="1:65" ht="120" customHeight="1" x14ac:dyDescent="0.25">
      <c r="A610" s="86">
        <v>334</v>
      </c>
      <c r="B610" s="22" t="s">
        <v>4944</v>
      </c>
      <c r="C610" s="22">
        <v>1</v>
      </c>
      <c r="D610" s="23" t="s">
        <v>4979</v>
      </c>
      <c r="E610" s="22" t="s">
        <v>4980</v>
      </c>
      <c r="F610" s="22">
        <v>11040</v>
      </c>
      <c r="G610" s="23" t="s">
        <v>4981</v>
      </c>
      <c r="H610" s="22">
        <v>2010</v>
      </c>
      <c r="I610" s="83" t="s">
        <v>4982</v>
      </c>
      <c r="J610" s="57">
        <v>35001.599999999999</v>
      </c>
      <c r="K610" s="89" t="s">
        <v>4983</v>
      </c>
      <c r="L610" s="22" t="s">
        <v>4984</v>
      </c>
      <c r="M610" s="22" t="s">
        <v>4985</v>
      </c>
      <c r="N610" s="23" t="s">
        <v>4986</v>
      </c>
      <c r="O610" s="23" t="s">
        <v>4987</v>
      </c>
      <c r="P610" s="23">
        <v>119053</v>
      </c>
      <c r="Q610" s="87">
        <v>54.737835294117644</v>
      </c>
      <c r="R610" s="87">
        <f>+J610/5/1700</f>
        <v>4.117835294117647</v>
      </c>
      <c r="S610" s="87">
        <v>6.27</v>
      </c>
      <c r="T610" s="87">
        <v>44.35</v>
      </c>
      <c r="U610" s="87">
        <f t="shared" si="49"/>
        <v>54.737835294117644</v>
      </c>
      <c r="V610" s="420">
        <v>100</v>
      </c>
      <c r="W610" s="128">
        <v>100</v>
      </c>
      <c r="X610" s="445" t="s">
        <v>4953</v>
      </c>
      <c r="Y610" s="22">
        <v>4</v>
      </c>
      <c r="Z610" s="22">
        <v>7</v>
      </c>
      <c r="AA610" s="22">
        <v>5</v>
      </c>
      <c r="AB610" s="22">
        <v>17</v>
      </c>
      <c r="AC610" s="22">
        <v>30</v>
      </c>
      <c r="AD610" s="22"/>
      <c r="AE610" s="22">
        <v>5</v>
      </c>
      <c r="AF610" s="13">
        <v>100</v>
      </c>
      <c r="AG610" s="23"/>
      <c r="AH610" s="23"/>
      <c r="AI610" s="22"/>
      <c r="AJ610" s="23"/>
      <c r="AK610" s="23"/>
      <c r="AL610" s="22"/>
      <c r="AM610" s="22"/>
      <c r="AN610" s="22"/>
      <c r="AO610" s="22"/>
      <c r="AP610" s="22"/>
      <c r="AQ610" s="22"/>
      <c r="AR610" s="22"/>
      <c r="AS610" s="22"/>
      <c r="AT610" s="22"/>
      <c r="AU610" s="22"/>
      <c r="AV610" s="22"/>
      <c r="AW610" s="22"/>
      <c r="AX610" s="22"/>
      <c r="AY610" s="22"/>
      <c r="AZ610" s="22"/>
      <c r="BA610" s="85"/>
      <c r="BB610" s="32"/>
      <c r="BC610" s="32"/>
      <c r="BD610" s="32"/>
      <c r="BE610" s="32"/>
      <c r="BF610" s="32"/>
      <c r="BG610" s="32"/>
      <c r="BH610" s="32"/>
      <c r="BI610" s="32"/>
      <c r="BJ610" s="32"/>
      <c r="BK610" s="32"/>
      <c r="BL610" s="32"/>
      <c r="BM610" s="32"/>
    </row>
    <row r="611" spans="1:65" ht="120" customHeight="1" x14ac:dyDescent="0.25">
      <c r="A611" s="86">
        <v>334</v>
      </c>
      <c r="B611" s="22" t="s">
        <v>4944</v>
      </c>
      <c r="C611" s="22">
        <v>1</v>
      </c>
      <c r="D611" s="23" t="s">
        <v>4979</v>
      </c>
      <c r="E611" s="22" t="s">
        <v>4980</v>
      </c>
      <c r="F611" s="22">
        <v>11040</v>
      </c>
      <c r="G611" s="23" t="s">
        <v>4988</v>
      </c>
      <c r="H611" s="22">
        <v>2012</v>
      </c>
      <c r="I611" s="23" t="s">
        <v>4989</v>
      </c>
      <c r="J611" s="57">
        <v>89260.26</v>
      </c>
      <c r="K611" s="22" t="s">
        <v>244</v>
      </c>
      <c r="L611" s="22" t="s">
        <v>4984</v>
      </c>
      <c r="M611" s="22" t="s">
        <v>4985</v>
      </c>
      <c r="N611" s="23" t="s">
        <v>4990</v>
      </c>
      <c r="O611" s="23" t="s">
        <v>4991</v>
      </c>
      <c r="P611" s="22" t="s">
        <v>4992</v>
      </c>
      <c r="Q611" s="82">
        <v>58.48</v>
      </c>
      <c r="R611" s="82">
        <v>7.65</v>
      </c>
      <c r="S611" s="82">
        <v>6.46</v>
      </c>
      <c r="T611" s="82">
        <v>44.35</v>
      </c>
      <c r="U611" s="87">
        <f t="shared" si="49"/>
        <v>58.46</v>
      </c>
      <c r="V611" s="420">
        <v>100</v>
      </c>
      <c r="W611" s="128">
        <v>100</v>
      </c>
      <c r="X611" s="445" t="s">
        <v>4953</v>
      </c>
      <c r="Y611" s="22">
        <v>4</v>
      </c>
      <c r="Z611" s="22">
        <v>7</v>
      </c>
      <c r="AA611" s="22">
        <v>5</v>
      </c>
      <c r="AB611" s="22">
        <v>17</v>
      </c>
      <c r="AC611" s="22">
        <v>39</v>
      </c>
      <c r="AD611" s="22"/>
      <c r="AE611" s="22">
        <v>5</v>
      </c>
      <c r="AF611" s="13">
        <v>100</v>
      </c>
      <c r="AG611" s="22"/>
      <c r="AH611" s="23"/>
      <c r="AI611" s="22"/>
      <c r="AJ611" s="23"/>
      <c r="AK611" s="23"/>
      <c r="AL611" s="22"/>
      <c r="AM611" s="22"/>
      <c r="AN611" s="22"/>
      <c r="AO611" s="22"/>
      <c r="AP611" s="22"/>
      <c r="AQ611" s="22"/>
      <c r="AR611" s="22"/>
      <c r="AS611" s="22"/>
      <c r="AT611" s="22"/>
      <c r="AU611" s="22"/>
      <c r="AV611" s="22"/>
      <c r="AW611" s="22"/>
      <c r="AX611" s="22"/>
      <c r="AY611" s="22"/>
      <c r="AZ611" s="22"/>
      <c r="BA611" s="85"/>
      <c r="BB611" s="32"/>
      <c r="BC611" s="32"/>
      <c r="BD611" s="32"/>
      <c r="BE611" s="32"/>
      <c r="BF611" s="32"/>
      <c r="BG611" s="32"/>
      <c r="BH611" s="32"/>
      <c r="BI611" s="32"/>
      <c r="BJ611" s="32"/>
      <c r="BK611" s="32"/>
      <c r="BL611" s="32"/>
      <c r="BM611" s="32"/>
    </row>
    <row r="612" spans="1:65" ht="120" customHeight="1" x14ac:dyDescent="0.25">
      <c r="A612" s="86">
        <v>334</v>
      </c>
      <c r="B612" s="22" t="s">
        <v>4944</v>
      </c>
      <c r="C612" s="22">
        <v>7</v>
      </c>
      <c r="D612" s="23" t="s">
        <v>4993</v>
      </c>
      <c r="E612" s="22" t="s">
        <v>4994</v>
      </c>
      <c r="F612" s="23">
        <v>19125</v>
      </c>
      <c r="G612" s="23" t="s">
        <v>4995</v>
      </c>
      <c r="H612" s="22">
        <v>2020</v>
      </c>
      <c r="I612" s="23" t="s">
        <v>4996</v>
      </c>
      <c r="J612" s="57">
        <v>94190.8</v>
      </c>
      <c r="K612" s="22" t="s">
        <v>306</v>
      </c>
      <c r="L612" s="22" t="s">
        <v>4949</v>
      </c>
      <c r="M612" s="22" t="s">
        <v>4950</v>
      </c>
      <c r="N612" s="23" t="s">
        <v>4997</v>
      </c>
      <c r="O612" s="23" t="s">
        <v>4998</v>
      </c>
      <c r="P612" s="22">
        <v>143171</v>
      </c>
      <c r="Q612" s="82">
        <v>53.42</v>
      </c>
      <c r="R612" s="82">
        <v>3.2</v>
      </c>
      <c r="S612" s="82">
        <v>6.48</v>
      </c>
      <c r="T612" s="82">
        <v>44.69</v>
      </c>
      <c r="U612" s="87">
        <f t="shared" si="49"/>
        <v>54.37</v>
      </c>
      <c r="V612" s="421">
        <v>50</v>
      </c>
      <c r="W612" s="128">
        <v>100</v>
      </c>
      <c r="X612" s="445" t="s">
        <v>4953</v>
      </c>
      <c r="Y612" s="22">
        <v>4</v>
      </c>
      <c r="Z612" s="22">
        <v>7</v>
      </c>
      <c r="AA612" s="22">
        <v>5</v>
      </c>
      <c r="AB612" s="22">
        <v>10</v>
      </c>
      <c r="AC612" s="22">
        <v>24</v>
      </c>
      <c r="AD612" s="22"/>
      <c r="AE612" s="22">
        <v>5</v>
      </c>
      <c r="AF612" s="13">
        <v>100</v>
      </c>
      <c r="AG612" s="22"/>
      <c r="AH612" s="22"/>
      <c r="AI612" s="22"/>
      <c r="AJ612" s="23"/>
      <c r="AK612" s="23"/>
      <c r="AL612" s="22"/>
      <c r="AM612" s="22"/>
      <c r="AN612" s="22"/>
      <c r="AO612" s="22"/>
      <c r="AP612" s="22"/>
      <c r="AQ612" s="22"/>
      <c r="AR612" s="22"/>
      <c r="AS612" s="22"/>
      <c r="AT612" s="22"/>
      <c r="AU612" s="22"/>
      <c r="AV612" s="22"/>
      <c r="AW612" s="22"/>
      <c r="AX612" s="22"/>
      <c r="AY612" s="22"/>
      <c r="AZ612" s="22"/>
      <c r="BA612" s="85"/>
      <c r="BB612" s="32"/>
      <c r="BC612" s="32"/>
      <c r="BD612" s="32"/>
      <c r="BE612" s="32"/>
      <c r="BF612" s="32"/>
      <c r="BG612" s="32"/>
      <c r="BH612" s="32"/>
      <c r="BI612" s="32"/>
      <c r="BJ612" s="32"/>
      <c r="BK612" s="32"/>
      <c r="BL612" s="32"/>
      <c r="BM612" s="32"/>
    </row>
    <row r="613" spans="1:65" ht="120" customHeight="1" x14ac:dyDescent="0.25">
      <c r="A613" s="86">
        <v>334</v>
      </c>
      <c r="B613" s="22" t="s">
        <v>4944</v>
      </c>
      <c r="C613" s="22">
        <v>1</v>
      </c>
      <c r="D613" s="23" t="s">
        <v>4945</v>
      </c>
      <c r="E613" s="23" t="s">
        <v>4946</v>
      </c>
      <c r="F613" s="23">
        <v>13343</v>
      </c>
      <c r="G613" s="22" t="s">
        <v>4999</v>
      </c>
      <c r="H613" s="22">
        <v>2020</v>
      </c>
      <c r="I613" s="22" t="s">
        <v>5000</v>
      </c>
      <c r="J613" s="57">
        <v>124049.55</v>
      </c>
      <c r="K613" s="22" t="s">
        <v>306</v>
      </c>
      <c r="L613" s="22" t="s">
        <v>4949</v>
      </c>
      <c r="M613" s="22" t="s">
        <v>4950</v>
      </c>
      <c r="N613" s="22" t="s">
        <v>5001</v>
      </c>
      <c r="O613" s="22" t="s">
        <v>5002</v>
      </c>
      <c r="P613" s="22">
        <v>142927</v>
      </c>
      <c r="Q613" s="82">
        <v>57.48</v>
      </c>
      <c r="R613" s="82">
        <v>2.2999999999999998</v>
      </c>
      <c r="S613" s="82">
        <v>6.5</v>
      </c>
      <c r="T613" s="82">
        <v>44.68</v>
      </c>
      <c r="U613" s="87">
        <f t="shared" si="49"/>
        <v>53.480000000000004</v>
      </c>
      <c r="V613" s="421">
        <v>50</v>
      </c>
      <c r="W613" s="128">
        <v>100</v>
      </c>
      <c r="X613" s="445" t="s">
        <v>4953</v>
      </c>
      <c r="Y613" s="22">
        <v>4</v>
      </c>
      <c r="Z613" s="22">
        <v>7</v>
      </c>
      <c r="AA613" s="22">
        <v>4</v>
      </c>
      <c r="AB613" s="22">
        <v>17</v>
      </c>
      <c r="AC613" s="22">
        <v>67</v>
      </c>
      <c r="AD613" s="22"/>
      <c r="AE613" s="22">
        <v>5</v>
      </c>
      <c r="AF613" s="13">
        <v>60</v>
      </c>
      <c r="AG613" s="22"/>
      <c r="AH613" s="23"/>
      <c r="AI613" s="22"/>
      <c r="AJ613" s="23"/>
      <c r="AK613" s="22"/>
      <c r="AL613" s="22"/>
      <c r="AM613" s="22"/>
      <c r="AN613" s="22"/>
      <c r="AO613" s="22"/>
      <c r="AP613" s="22"/>
      <c r="AQ613" s="22"/>
      <c r="AR613" s="22"/>
      <c r="AS613" s="22"/>
      <c r="AT613" s="22"/>
      <c r="AU613" s="22"/>
      <c r="AV613" s="22"/>
      <c r="AW613" s="22"/>
      <c r="AX613" s="22"/>
      <c r="AY613" s="22"/>
      <c r="AZ613" s="22"/>
      <c r="BA613" s="85"/>
      <c r="BB613" s="32"/>
      <c r="BC613" s="32"/>
      <c r="BD613" s="32"/>
      <c r="BE613" s="32"/>
      <c r="BF613" s="32"/>
      <c r="BG613" s="32"/>
      <c r="BH613" s="32"/>
      <c r="BI613" s="32"/>
      <c r="BJ613" s="32"/>
      <c r="BK613" s="32"/>
      <c r="BL613" s="32"/>
      <c r="BM613" s="32"/>
    </row>
    <row r="614" spans="1:65" ht="120" customHeight="1" x14ac:dyDescent="0.25">
      <c r="A614" s="86">
        <v>334</v>
      </c>
      <c r="B614" s="22" t="s">
        <v>4944</v>
      </c>
      <c r="C614" s="22">
        <v>1</v>
      </c>
      <c r="D614" s="23" t="s">
        <v>4900</v>
      </c>
      <c r="E614" s="22" t="s">
        <v>4954</v>
      </c>
      <c r="F614" s="22">
        <v>1324</v>
      </c>
      <c r="G614" s="22" t="s">
        <v>5003</v>
      </c>
      <c r="H614" s="22">
        <v>2020</v>
      </c>
      <c r="I614" s="22" t="s">
        <v>5004</v>
      </c>
      <c r="J614" s="57">
        <v>45556.92</v>
      </c>
      <c r="K614" s="22" t="s">
        <v>306</v>
      </c>
      <c r="L614" s="22" t="s">
        <v>4949</v>
      </c>
      <c r="M614" s="22" t="s">
        <v>4950</v>
      </c>
      <c r="N614" s="22" t="s">
        <v>5005</v>
      </c>
      <c r="O614" s="22" t="s">
        <v>5006</v>
      </c>
      <c r="P614" s="22">
        <v>143046</v>
      </c>
      <c r="Q614" s="82">
        <v>57</v>
      </c>
      <c r="R614" s="82">
        <v>5.36</v>
      </c>
      <c r="S614" s="82">
        <v>6.96</v>
      </c>
      <c r="T614" s="82">
        <v>44.68</v>
      </c>
      <c r="U614" s="87">
        <f t="shared" si="49"/>
        <v>57</v>
      </c>
      <c r="V614" s="421">
        <v>50</v>
      </c>
      <c r="W614" s="128">
        <v>100</v>
      </c>
      <c r="X614" s="445" t="s">
        <v>4953</v>
      </c>
      <c r="Y614" s="22">
        <v>4</v>
      </c>
      <c r="Z614" s="22">
        <v>6</v>
      </c>
      <c r="AA614" s="22">
        <v>3</v>
      </c>
      <c r="AB614" s="22">
        <v>35</v>
      </c>
      <c r="AC614" s="22">
        <v>75</v>
      </c>
      <c r="AD614" s="22"/>
      <c r="AE614" s="22">
        <v>5</v>
      </c>
      <c r="AF614" s="13">
        <v>100</v>
      </c>
      <c r="AG614" s="22"/>
      <c r="AH614" s="22"/>
      <c r="AI614" s="22"/>
      <c r="AJ614" s="23"/>
      <c r="AK614" s="22"/>
      <c r="AL614" s="22"/>
      <c r="AM614" s="22"/>
      <c r="AN614" s="22"/>
      <c r="AO614" s="22"/>
      <c r="AP614" s="22"/>
      <c r="AQ614" s="22"/>
      <c r="AR614" s="22"/>
      <c r="AS614" s="22"/>
      <c r="AT614" s="22"/>
      <c r="AU614" s="22"/>
      <c r="AV614" s="22"/>
      <c r="AW614" s="22"/>
      <c r="AX614" s="22"/>
      <c r="AY614" s="22"/>
      <c r="AZ614" s="22"/>
      <c r="BA614" s="85"/>
      <c r="BB614" s="32"/>
      <c r="BC614" s="32"/>
      <c r="BD614" s="32"/>
      <c r="BE614" s="32"/>
      <c r="BF614" s="32"/>
      <c r="BG614" s="32"/>
      <c r="BH614" s="32"/>
      <c r="BI614" s="32"/>
      <c r="BJ614" s="32"/>
      <c r="BK614" s="32"/>
      <c r="BL614" s="32"/>
      <c r="BM614" s="32"/>
    </row>
    <row r="615" spans="1:65" ht="120" customHeight="1" x14ac:dyDescent="0.25">
      <c r="A615" s="86">
        <v>334</v>
      </c>
      <c r="B615" s="22" t="s">
        <v>4944</v>
      </c>
      <c r="C615" s="22">
        <v>1</v>
      </c>
      <c r="D615" s="23" t="s">
        <v>4979</v>
      </c>
      <c r="E615" s="22" t="s">
        <v>4980</v>
      </c>
      <c r="F615" s="22">
        <v>11040</v>
      </c>
      <c r="G615" s="22" t="s">
        <v>5007</v>
      </c>
      <c r="H615" s="22">
        <v>2020</v>
      </c>
      <c r="I615" s="22" t="s">
        <v>5008</v>
      </c>
      <c r="J615" s="57">
        <v>79378.679999999993</v>
      </c>
      <c r="K615" s="22" t="s">
        <v>306</v>
      </c>
      <c r="L615" s="22" t="s">
        <v>4984</v>
      </c>
      <c r="M615" s="22" t="s">
        <v>4985</v>
      </c>
      <c r="N615" s="23" t="s">
        <v>5009</v>
      </c>
      <c r="O615" s="23" t="s">
        <v>5010</v>
      </c>
      <c r="P615" s="22" t="s">
        <v>5011</v>
      </c>
      <c r="Q615" s="90" t="s">
        <v>5012</v>
      </c>
      <c r="R615" s="82" t="s">
        <v>5013</v>
      </c>
      <c r="S615" s="57" t="s">
        <v>5014</v>
      </c>
      <c r="T615" s="57" t="s">
        <v>5015</v>
      </c>
      <c r="U615" s="87" t="e">
        <f t="shared" si="49"/>
        <v>#VALUE!</v>
      </c>
      <c r="V615" s="421">
        <v>50</v>
      </c>
      <c r="W615" s="128">
        <v>100</v>
      </c>
      <c r="X615" s="445" t="s">
        <v>4953</v>
      </c>
      <c r="Y615" s="22">
        <v>4</v>
      </c>
      <c r="Z615" s="22">
        <v>8</v>
      </c>
      <c r="AA615" s="22">
        <v>2</v>
      </c>
      <c r="AB615" s="22">
        <v>10</v>
      </c>
      <c r="AC615" s="22">
        <v>40</v>
      </c>
      <c r="AD615" s="22"/>
      <c r="AE615" s="22">
        <v>5</v>
      </c>
      <c r="AF615" s="13">
        <v>30</v>
      </c>
      <c r="AG615" s="22"/>
      <c r="AH615" s="22"/>
      <c r="AI615" s="22"/>
      <c r="AJ615" s="23"/>
      <c r="AK615" s="22"/>
      <c r="AL615" s="22"/>
      <c r="AM615" s="22"/>
      <c r="AN615" s="22"/>
      <c r="AO615" s="22"/>
      <c r="AP615" s="22"/>
      <c r="AQ615" s="22"/>
      <c r="AR615" s="22"/>
      <c r="AS615" s="22"/>
      <c r="AT615" s="22"/>
      <c r="AU615" s="22"/>
      <c r="AV615" s="22"/>
      <c r="AW615" s="22"/>
      <c r="AX615" s="22"/>
      <c r="AY615" s="22"/>
      <c r="AZ615" s="22"/>
      <c r="BA615" s="85"/>
      <c r="BB615" s="32"/>
      <c r="BC615" s="32"/>
      <c r="BD615" s="32"/>
      <c r="BE615" s="32"/>
      <c r="BF615" s="32"/>
      <c r="BG615" s="32"/>
      <c r="BH615" s="32"/>
      <c r="BI615" s="32"/>
      <c r="BJ615" s="32"/>
      <c r="BK615" s="32"/>
      <c r="BL615" s="32"/>
      <c r="BM615" s="32"/>
    </row>
    <row r="616" spans="1:65" ht="120" customHeight="1" x14ac:dyDescent="0.25">
      <c r="A616" s="86">
        <v>334</v>
      </c>
      <c r="B616" s="22" t="s">
        <v>4944</v>
      </c>
      <c r="C616" s="22">
        <v>1</v>
      </c>
      <c r="D616" s="23" t="s">
        <v>4945</v>
      </c>
      <c r="E616" s="22" t="s">
        <v>4946</v>
      </c>
      <c r="F616" s="23">
        <v>13343</v>
      </c>
      <c r="G616" s="22" t="s">
        <v>5016</v>
      </c>
      <c r="H616" s="22">
        <v>2022</v>
      </c>
      <c r="I616" s="23" t="s">
        <v>5017</v>
      </c>
      <c r="J616" s="57">
        <v>48394.28</v>
      </c>
      <c r="K616" s="22" t="s">
        <v>312</v>
      </c>
      <c r="L616" s="22" t="s">
        <v>4984</v>
      </c>
      <c r="M616" s="22" t="s">
        <v>4985</v>
      </c>
      <c r="N616" s="22" t="s">
        <v>5018</v>
      </c>
      <c r="O616" s="23" t="s">
        <v>5019</v>
      </c>
      <c r="P616" s="23">
        <v>1500025</v>
      </c>
      <c r="Q616" s="57">
        <v>54.51</v>
      </c>
      <c r="R616" s="82">
        <v>4.34</v>
      </c>
      <c r="S616" s="22">
        <v>6.38</v>
      </c>
      <c r="T616" s="22">
        <v>44.68</v>
      </c>
      <c r="U616" s="87">
        <f t="shared" si="49"/>
        <v>55.4</v>
      </c>
      <c r="V616" s="421">
        <v>50</v>
      </c>
      <c r="W616" s="128">
        <v>86.67</v>
      </c>
      <c r="X616" s="445" t="s">
        <v>4953</v>
      </c>
      <c r="Y616" s="22">
        <v>4</v>
      </c>
      <c r="Z616" s="22">
        <v>7</v>
      </c>
      <c r="AA616" s="22">
        <v>4</v>
      </c>
      <c r="AB616" s="22">
        <v>17</v>
      </c>
      <c r="AC616" s="22">
        <v>84</v>
      </c>
      <c r="AD616" s="22"/>
      <c r="AE616" s="22">
        <v>5</v>
      </c>
      <c r="AF616" s="13">
        <v>50</v>
      </c>
      <c r="AG616" s="22"/>
      <c r="AH616" s="22"/>
      <c r="AI616" s="22"/>
      <c r="AJ616" s="23"/>
      <c r="AK616" s="22"/>
      <c r="AL616" s="22"/>
      <c r="AM616" s="22"/>
      <c r="AN616" s="22"/>
      <c r="AO616" s="22"/>
      <c r="AP616" s="22"/>
      <c r="AQ616" s="22"/>
      <c r="AR616" s="22"/>
      <c r="AS616" s="22"/>
      <c r="AT616" s="22"/>
      <c r="AU616" s="22"/>
      <c r="AV616" s="22"/>
      <c r="AW616" s="22"/>
      <c r="AX616" s="22"/>
      <c r="AY616" s="22"/>
      <c r="AZ616" s="22"/>
      <c r="BA616" s="85"/>
      <c r="BB616" s="32"/>
      <c r="BC616" s="32"/>
      <c r="BD616" s="32"/>
      <c r="BE616" s="32"/>
      <c r="BF616" s="32"/>
      <c r="BG616" s="32"/>
      <c r="BH616" s="32"/>
      <c r="BI616" s="32"/>
      <c r="BJ616" s="32"/>
      <c r="BK616" s="32"/>
      <c r="BL616" s="32"/>
      <c r="BM616" s="32"/>
    </row>
    <row r="617" spans="1:65" ht="120" customHeight="1" x14ac:dyDescent="0.25">
      <c r="A617" s="86">
        <v>334</v>
      </c>
      <c r="B617" s="22" t="s">
        <v>4944</v>
      </c>
      <c r="C617" s="22">
        <v>1</v>
      </c>
      <c r="D617" s="23" t="s">
        <v>4979</v>
      </c>
      <c r="E617" s="22" t="s">
        <v>4980</v>
      </c>
      <c r="F617" s="22">
        <v>11040</v>
      </c>
      <c r="G617" s="23" t="s">
        <v>5020</v>
      </c>
      <c r="H617" s="22">
        <v>2023</v>
      </c>
      <c r="I617" s="22" t="s">
        <v>5021</v>
      </c>
      <c r="J617" s="57">
        <v>91349.94</v>
      </c>
      <c r="K617" s="22" t="s">
        <v>453</v>
      </c>
      <c r="L617" s="22" t="s">
        <v>4984</v>
      </c>
      <c r="M617" s="22" t="s">
        <v>5022</v>
      </c>
      <c r="N617" s="22" t="s">
        <v>5023</v>
      </c>
      <c r="O617" s="22" t="s">
        <v>5024</v>
      </c>
      <c r="P617" s="22">
        <v>157895</v>
      </c>
      <c r="Q617" s="82">
        <v>56</v>
      </c>
      <c r="R617" s="82">
        <v>4.3600000000000003</v>
      </c>
      <c r="S617" s="82">
        <v>6.96</v>
      </c>
      <c r="T617" s="82">
        <v>44.68</v>
      </c>
      <c r="U617" s="87">
        <f t="shared" si="49"/>
        <v>56</v>
      </c>
      <c r="V617" s="421">
        <v>50</v>
      </c>
      <c r="W617" s="128">
        <v>46.67</v>
      </c>
      <c r="X617" s="445" t="s">
        <v>4953</v>
      </c>
      <c r="Y617" s="22">
        <v>2</v>
      </c>
      <c r="Z617" s="22">
        <v>1</v>
      </c>
      <c r="AA617" s="22">
        <v>3</v>
      </c>
      <c r="AB617" s="22">
        <v>11</v>
      </c>
      <c r="AC617" s="22">
        <v>192</v>
      </c>
      <c r="AD617" s="22"/>
      <c r="AE617" s="22">
        <v>5</v>
      </c>
      <c r="AF617" s="13">
        <v>60</v>
      </c>
      <c r="AG617" s="22"/>
      <c r="AH617" s="22"/>
      <c r="AI617" s="22"/>
      <c r="AJ617" s="23"/>
      <c r="AK617" s="22"/>
      <c r="AL617" s="22"/>
      <c r="AM617" s="22"/>
      <c r="AN617" s="22"/>
      <c r="AO617" s="22"/>
      <c r="AP617" s="22"/>
      <c r="AQ617" s="22"/>
      <c r="AR617" s="22"/>
      <c r="AS617" s="22"/>
      <c r="AT617" s="22"/>
      <c r="AU617" s="22"/>
      <c r="AV617" s="22"/>
      <c r="AW617" s="22"/>
      <c r="AX617" s="22"/>
      <c r="AY617" s="22"/>
      <c r="AZ617" s="22"/>
      <c r="BA617" s="85"/>
      <c r="BB617" s="32"/>
      <c r="BC617" s="32"/>
      <c r="BD617" s="32"/>
      <c r="BE617" s="32"/>
      <c r="BF617" s="32"/>
      <c r="BG617" s="32"/>
      <c r="BH617" s="32"/>
      <c r="BI617" s="32"/>
      <c r="BJ617" s="32"/>
      <c r="BK617" s="32"/>
      <c r="BL617" s="32"/>
      <c r="BM617" s="32"/>
    </row>
    <row r="618" spans="1:65" ht="120" customHeight="1" x14ac:dyDescent="0.25">
      <c r="A618" s="86">
        <v>334</v>
      </c>
      <c r="B618" s="22" t="s">
        <v>4944</v>
      </c>
      <c r="C618" s="22">
        <v>1</v>
      </c>
      <c r="D618" s="23" t="s">
        <v>4945</v>
      </c>
      <c r="E618" s="23" t="s">
        <v>4946</v>
      </c>
      <c r="F618" s="23">
        <v>13343</v>
      </c>
      <c r="G618" s="23" t="s">
        <v>5025</v>
      </c>
      <c r="H618" s="22">
        <v>2024</v>
      </c>
      <c r="I618" s="23" t="s">
        <v>5026</v>
      </c>
      <c r="J618" s="57">
        <v>189306.3</v>
      </c>
      <c r="K618" s="22" t="s">
        <v>373</v>
      </c>
      <c r="L618" s="22" t="s">
        <v>4949</v>
      </c>
      <c r="M618" s="22" t="s">
        <v>4950</v>
      </c>
      <c r="N618" s="23" t="s">
        <v>5027</v>
      </c>
      <c r="O618" s="23" t="s">
        <v>5028</v>
      </c>
      <c r="P618" s="22" t="s">
        <v>5029</v>
      </c>
      <c r="Q618" s="22">
        <v>68.14</v>
      </c>
      <c r="R618" s="82" t="s">
        <v>5030</v>
      </c>
      <c r="S618" s="57" t="s">
        <v>5031</v>
      </c>
      <c r="T618" s="22" t="s">
        <v>5032</v>
      </c>
      <c r="U618" s="87" t="e">
        <f t="shared" si="49"/>
        <v>#VALUE!</v>
      </c>
      <c r="V618" s="421">
        <v>0</v>
      </c>
      <c r="W618" s="128">
        <v>30</v>
      </c>
      <c r="X618" s="445" t="s">
        <v>4953</v>
      </c>
      <c r="Y618" s="22">
        <v>4</v>
      </c>
      <c r="Z618" s="22">
        <v>6</v>
      </c>
      <c r="AA618" s="22">
        <v>3</v>
      </c>
      <c r="AB618" s="22">
        <v>17</v>
      </c>
      <c r="AC618" s="22">
        <v>11</v>
      </c>
      <c r="AD618" s="22"/>
      <c r="AE618" s="22">
        <v>5</v>
      </c>
      <c r="AF618" s="13">
        <v>30</v>
      </c>
      <c r="AG618" s="22"/>
      <c r="AH618" s="22"/>
      <c r="AI618" s="22"/>
      <c r="AJ618" s="23"/>
      <c r="AK618" s="22"/>
      <c r="AL618" s="22"/>
      <c r="AM618" s="22"/>
      <c r="AN618" s="22"/>
      <c r="AO618" s="22"/>
      <c r="AP618" s="22"/>
      <c r="AQ618" s="22"/>
      <c r="AR618" s="22"/>
      <c r="AS618" s="22"/>
      <c r="AT618" s="22"/>
      <c r="AU618" s="22"/>
      <c r="AV618" s="22"/>
      <c r="AW618" s="22"/>
      <c r="AX618" s="22"/>
      <c r="AY618" s="22"/>
      <c r="AZ618" s="22"/>
      <c r="BA618" s="85"/>
      <c r="BB618" s="32"/>
      <c r="BC618" s="32"/>
      <c r="BD618" s="32"/>
      <c r="BE618" s="32"/>
      <c r="BF618" s="32"/>
      <c r="BG618" s="32"/>
      <c r="BH618" s="32"/>
      <c r="BI618" s="32"/>
      <c r="BJ618" s="32"/>
      <c r="BK618" s="32"/>
      <c r="BL618" s="32"/>
      <c r="BM618" s="32"/>
    </row>
    <row r="619" spans="1:65" ht="120" customHeight="1" x14ac:dyDescent="0.25">
      <c r="A619" s="86">
        <v>381</v>
      </c>
      <c r="B619" s="22" t="s">
        <v>5033</v>
      </c>
      <c r="C619" s="22">
        <v>30</v>
      </c>
      <c r="D619" s="23"/>
      <c r="E619" s="22" t="s">
        <v>5034</v>
      </c>
      <c r="F619" s="22">
        <v>6013</v>
      </c>
      <c r="G619" s="22" t="s">
        <v>5035</v>
      </c>
      <c r="H619" s="22">
        <v>2003</v>
      </c>
      <c r="I619" s="22" t="s">
        <v>5036</v>
      </c>
      <c r="J619" s="57">
        <v>459021.87</v>
      </c>
      <c r="K619" s="22" t="s">
        <v>155</v>
      </c>
      <c r="L619" s="22" t="s">
        <v>5037</v>
      </c>
      <c r="M619" s="22" t="s">
        <v>5038</v>
      </c>
      <c r="N619" s="22" t="s">
        <v>5039</v>
      </c>
      <c r="O619" s="22" t="s">
        <v>5040</v>
      </c>
      <c r="P619" s="22" t="s">
        <v>5041</v>
      </c>
      <c r="Q619" s="22" t="s">
        <v>5042</v>
      </c>
      <c r="R619" s="82" t="s">
        <v>5043</v>
      </c>
      <c r="S619" s="22"/>
      <c r="T619" s="22" t="s">
        <v>5042</v>
      </c>
      <c r="U619" s="82" t="s">
        <v>5042</v>
      </c>
      <c r="V619" s="421">
        <v>10</v>
      </c>
      <c r="W619" s="128">
        <v>100</v>
      </c>
      <c r="X619" s="225" t="s">
        <v>5044</v>
      </c>
      <c r="Y619" s="22">
        <v>4</v>
      </c>
      <c r="Z619" s="22">
        <v>6</v>
      </c>
      <c r="AA619" s="22">
        <v>1</v>
      </c>
      <c r="AB619" s="22">
        <v>35</v>
      </c>
      <c r="AC619" s="22" t="s">
        <v>155</v>
      </c>
      <c r="AD619" s="22" t="s">
        <v>5045</v>
      </c>
      <c r="AE619" s="22">
        <v>5</v>
      </c>
      <c r="AF619" s="86"/>
      <c r="AG619" s="22"/>
      <c r="AH619" s="22"/>
      <c r="AI619" s="22"/>
      <c r="AJ619" s="22"/>
      <c r="AK619" s="22"/>
      <c r="AL619" s="22"/>
      <c r="AM619" s="22"/>
      <c r="AN619" s="22"/>
      <c r="AO619" s="22"/>
      <c r="AP619" s="22"/>
      <c r="AQ619" s="22"/>
      <c r="AR619" s="22"/>
      <c r="AS619" s="22"/>
      <c r="AT619" s="22"/>
      <c r="AU619" s="22"/>
      <c r="AV619" s="22"/>
      <c r="AW619" s="22"/>
      <c r="AX619" s="22"/>
      <c r="AY619" s="22"/>
      <c r="AZ619" s="22"/>
      <c r="BA619" s="85"/>
      <c r="BB619" s="32"/>
      <c r="BC619" s="32"/>
      <c r="BD619" s="32"/>
      <c r="BE619" s="32"/>
      <c r="BF619" s="32"/>
      <c r="BG619" s="32"/>
      <c r="BH619" s="32"/>
      <c r="BI619" s="32"/>
      <c r="BJ619" s="32"/>
      <c r="BK619" s="32"/>
      <c r="BL619" s="32"/>
      <c r="BM619" s="32"/>
    </row>
    <row r="620" spans="1:65" ht="120" customHeight="1" x14ac:dyDescent="0.25">
      <c r="A620" s="86">
        <v>381</v>
      </c>
      <c r="B620" s="22" t="s">
        <v>5033</v>
      </c>
      <c r="C620" s="22">
        <v>32</v>
      </c>
      <c r="D620" s="23"/>
      <c r="E620" s="22" t="s">
        <v>5046</v>
      </c>
      <c r="F620" s="22">
        <v>3702</v>
      </c>
      <c r="G620" s="22" t="s">
        <v>5047</v>
      </c>
      <c r="H620" s="22" t="s">
        <v>5048</v>
      </c>
      <c r="I620" s="22" t="s">
        <v>5049</v>
      </c>
      <c r="J620" s="57">
        <v>132820.73000000001</v>
      </c>
      <c r="K620" s="22" t="s">
        <v>155</v>
      </c>
      <c r="L620" s="22" t="s">
        <v>5050</v>
      </c>
      <c r="M620" s="22" t="s">
        <v>5051</v>
      </c>
      <c r="N620" s="22" t="s">
        <v>5052</v>
      </c>
      <c r="O620" s="22" t="s">
        <v>5053</v>
      </c>
      <c r="P620" s="22"/>
      <c r="Q620" s="82">
        <v>21</v>
      </c>
      <c r="R620" s="82">
        <v>0</v>
      </c>
      <c r="S620" s="82">
        <v>18000</v>
      </c>
      <c r="T620" s="82">
        <v>18000</v>
      </c>
      <c r="U620" s="82">
        <f t="shared" ref="U620:U683" si="50">R620+S620+T620</f>
        <v>36000</v>
      </c>
      <c r="V620" s="421">
        <v>100</v>
      </c>
      <c r="W620" s="128">
        <v>100</v>
      </c>
      <c r="X620" s="225" t="s">
        <v>5054</v>
      </c>
      <c r="Y620" s="22">
        <v>2</v>
      </c>
      <c r="Z620" s="22">
        <v>2</v>
      </c>
      <c r="AA620" s="22">
        <v>3</v>
      </c>
      <c r="AB620" s="22">
        <v>11</v>
      </c>
      <c r="AC620" s="22"/>
      <c r="AD620" s="22" t="s">
        <v>5055</v>
      </c>
      <c r="AE620" s="22">
        <v>5</v>
      </c>
      <c r="AF620" s="86"/>
      <c r="AG620" s="22"/>
      <c r="AH620" s="22"/>
      <c r="AI620" s="22"/>
      <c r="AJ620" s="22"/>
      <c r="AK620" s="22"/>
      <c r="AL620" s="22"/>
      <c r="AM620" s="22"/>
      <c r="AN620" s="22"/>
      <c r="AO620" s="22"/>
      <c r="AP620" s="22"/>
      <c r="AQ620" s="22"/>
      <c r="AR620" s="22"/>
      <c r="AS620" s="22"/>
      <c r="AT620" s="22"/>
      <c r="AU620" s="22"/>
      <c r="AV620" s="22"/>
      <c r="AW620" s="22"/>
      <c r="AX620" s="22"/>
      <c r="AY620" s="22"/>
      <c r="AZ620" s="22"/>
      <c r="BA620" s="85"/>
      <c r="BB620" s="32"/>
      <c r="BC620" s="32"/>
      <c r="BD620" s="32"/>
      <c r="BE620" s="32"/>
      <c r="BF620" s="32"/>
      <c r="BG620" s="32"/>
      <c r="BH620" s="32"/>
      <c r="BI620" s="32"/>
      <c r="BJ620" s="32"/>
      <c r="BK620" s="32"/>
      <c r="BL620" s="32"/>
      <c r="BM620" s="32"/>
    </row>
    <row r="621" spans="1:65" ht="120" customHeight="1" x14ac:dyDescent="0.25">
      <c r="A621" s="86">
        <v>381</v>
      </c>
      <c r="B621" s="22" t="s">
        <v>5033</v>
      </c>
      <c r="C621" s="22">
        <v>14</v>
      </c>
      <c r="D621" s="23"/>
      <c r="E621" s="22" t="s">
        <v>5056</v>
      </c>
      <c r="F621" s="22">
        <v>16345</v>
      </c>
      <c r="G621" s="22" t="s">
        <v>5057</v>
      </c>
      <c r="H621" s="22">
        <v>2002</v>
      </c>
      <c r="I621" s="22" t="s">
        <v>5058</v>
      </c>
      <c r="J621" s="57">
        <v>105201</v>
      </c>
      <c r="K621" s="22" t="s">
        <v>155</v>
      </c>
      <c r="L621" s="22" t="s">
        <v>5059</v>
      </c>
      <c r="M621" s="22" t="s">
        <v>5060</v>
      </c>
      <c r="N621" s="22" t="s">
        <v>5061</v>
      </c>
      <c r="O621" s="22" t="s">
        <v>5062</v>
      </c>
      <c r="P621" s="22" t="s">
        <v>5063</v>
      </c>
      <c r="Q621" s="82">
        <v>75</v>
      </c>
      <c r="R621" s="82">
        <v>0</v>
      </c>
      <c r="S621" s="82">
        <v>35</v>
      </c>
      <c r="T621" s="82">
        <v>30</v>
      </c>
      <c r="U621" s="82">
        <f t="shared" si="50"/>
        <v>65</v>
      </c>
      <c r="V621" s="421">
        <v>55</v>
      </c>
      <c r="W621" s="128">
        <v>100</v>
      </c>
      <c r="X621" s="225" t="s">
        <v>5064</v>
      </c>
      <c r="Y621" s="22">
        <v>6</v>
      </c>
      <c r="Z621" s="22">
        <v>4</v>
      </c>
      <c r="AA621" s="22">
        <v>7</v>
      </c>
      <c r="AB621" s="22" t="s">
        <v>5065</v>
      </c>
      <c r="AC621" s="22" t="s">
        <v>155</v>
      </c>
      <c r="AD621" s="22" t="s">
        <v>5066</v>
      </c>
      <c r="AE621" s="22">
        <v>5</v>
      </c>
      <c r="AF621" s="86"/>
      <c r="AG621" s="22"/>
      <c r="AH621" s="22"/>
      <c r="AI621" s="22"/>
      <c r="AJ621" s="22"/>
      <c r="AK621" s="22"/>
      <c r="AL621" s="22"/>
      <c r="AM621" s="22"/>
      <c r="AN621" s="22"/>
      <c r="AO621" s="22"/>
      <c r="AP621" s="22"/>
      <c r="AQ621" s="22"/>
      <c r="AR621" s="22"/>
      <c r="AS621" s="22"/>
      <c r="AT621" s="22"/>
      <c r="AU621" s="22"/>
      <c r="AV621" s="22"/>
      <c r="AW621" s="22"/>
      <c r="AX621" s="22"/>
      <c r="AY621" s="22"/>
      <c r="AZ621" s="22"/>
      <c r="BA621" s="85"/>
      <c r="BB621" s="32"/>
      <c r="BC621" s="32"/>
      <c r="BD621" s="32"/>
      <c r="BE621" s="32"/>
      <c r="BF621" s="32"/>
      <c r="BG621" s="32"/>
      <c r="BH621" s="32"/>
      <c r="BI621" s="32"/>
      <c r="BJ621" s="32"/>
      <c r="BK621" s="32"/>
      <c r="BL621" s="32"/>
      <c r="BM621" s="32"/>
    </row>
    <row r="622" spans="1:65" ht="120" customHeight="1" x14ac:dyDescent="0.25">
      <c r="A622" s="86">
        <v>381</v>
      </c>
      <c r="B622" s="22" t="s">
        <v>5033</v>
      </c>
      <c r="C622" s="22">
        <v>20</v>
      </c>
      <c r="D622" s="23"/>
      <c r="E622" s="22" t="s">
        <v>5067</v>
      </c>
      <c r="F622" s="22">
        <v>28143</v>
      </c>
      <c r="G622" s="22" t="s">
        <v>5068</v>
      </c>
      <c r="H622" s="22">
        <v>2002</v>
      </c>
      <c r="I622" s="22" t="s">
        <v>5069</v>
      </c>
      <c r="J622" s="57">
        <v>107800</v>
      </c>
      <c r="K622" s="22" t="s">
        <v>155</v>
      </c>
      <c r="L622" s="22" t="s">
        <v>5070</v>
      </c>
      <c r="M622" s="22" t="s">
        <v>5071</v>
      </c>
      <c r="N622" s="22" t="s">
        <v>5072</v>
      </c>
      <c r="O622" s="22" t="s">
        <v>5073</v>
      </c>
      <c r="P622" s="22" t="s">
        <v>5074</v>
      </c>
      <c r="Q622" s="82">
        <v>25</v>
      </c>
      <c r="R622" s="82">
        <v>0</v>
      </c>
      <c r="S622" s="82">
        <v>15</v>
      </c>
      <c r="T622" s="82">
        <v>10</v>
      </c>
      <c r="U622" s="82">
        <f t="shared" si="50"/>
        <v>25</v>
      </c>
      <c r="V622" s="421">
        <v>60</v>
      </c>
      <c r="W622" s="128">
        <v>100</v>
      </c>
      <c r="X622" s="225" t="s">
        <v>5075</v>
      </c>
      <c r="Y622" s="22">
        <v>4</v>
      </c>
      <c r="Z622" s="22">
        <v>6</v>
      </c>
      <c r="AA622" s="22">
        <v>3</v>
      </c>
      <c r="AB622" s="22">
        <v>4</v>
      </c>
      <c r="AC622" s="22" t="s">
        <v>155</v>
      </c>
      <c r="AD622" s="22" t="s">
        <v>5076</v>
      </c>
      <c r="AE622" s="22">
        <v>5</v>
      </c>
      <c r="AF622" s="86"/>
      <c r="AG622" s="22"/>
      <c r="AH622" s="22"/>
      <c r="AI622" s="22"/>
      <c r="AJ622" s="22"/>
      <c r="AK622" s="22"/>
      <c r="AL622" s="22"/>
      <c r="AM622" s="22"/>
      <c r="AN622" s="22"/>
      <c r="AO622" s="22"/>
      <c r="AP622" s="22"/>
      <c r="AQ622" s="22"/>
      <c r="AR622" s="22"/>
      <c r="AS622" s="22"/>
      <c r="AT622" s="22"/>
      <c r="AU622" s="22"/>
      <c r="AV622" s="22"/>
      <c r="AW622" s="22"/>
      <c r="AX622" s="22"/>
      <c r="AY622" s="22"/>
      <c r="AZ622" s="22"/>
      <c r="BA622" s="85"/>
      <c r="BB622" s="32"/>
      <c r="BC622" s="32"/>
      <c r="BD622" s="32"/>
      <c r="BE622" s="32"/>
      <c r="BF622" s="32"/>
      <c r="BG622" s="32"/>
      <c r="BH622" s="32"/>
      <c r="BI622" s="32"/>
      <c r="BJ622" s="32"/>
      <c r="BK622" s="32"/>
      <c r="BL622" s="32"/>
      <c r="BM622" s="32"/>
    </row>
    <row r="623" spans="1:65" ht="120" customHeight="1" x14ac:dyDescent="0.25">
      <c r="A623" s="86">
        <v>381</v>
      </c>
      <c r="B623" s="22" t="s">
        <v>5033</v>
      </c>
      <c r="C623" s="22">
        <v>29</v>
      </c>
      <c r="D623" s="23"/>
      <c r="E623" s="22" t="s">
        <v>5077</v>
      </c>
      <c r="F623" s="22">
        <v>10331</v>
      </c>
      <c r="G623" s="22" t="s">
        <v>5078</v>
      </c>
      <c r="H623" s="22">
        <v>2002</v>
      </c>
      <c r="I623" s="22" t="s">
        <v>5079</v>
      </c>
      <c r="J623" s="57">
        <v>96075</v>
      </c>
      <c r="K623" s="22" t="s">
        <v>155</v>
      </c>
      <c r="L623" s="22" t="s">
        <v>5080</v>
      </c>
      <c r="M623" s="22" t="s">
        <v>5081</v>
      </c>
      <c r="N623" s="22" t="s">
        <v>5082</v>
      </c>
      <c r="O623" s="22" t="s">
        <v>5083</v>
      </c>
      <c r="P623" s="22" t="s">
        <v>5084</v>
      </c>
      <c r="Q623" s="82">
        <v>500</v>
      </c>
      <c r="R623" s="82">
        <v>0</v>
      </c>
      <c r="S623" s="82">
        <v>5000</v>
      </c>
      <c r="T623" s="82">
        <v>25</v>
      </c>
      <c r="U623" s="82">
        <f t="shared" si="50"/>
        <v>5025</v>
      </c>
      <c r="V623" s="421"/>
      <c r="W623" s="128">
        <v>100</v>
      </c>
      <c r="X623" s="225" t="s">
        <v>5085</v>
      </c>
      <c r="Y623" s="22">
        <v>1</v>
      </c>
      <c r="Z623" s="22">
        <v>4</v>
      </c>
      <c r="AA623" s="22">
        <v>3</v>
      </c>
      <c r="AB623" s="22">
        <v>17.62</v>
      </c>
      <c r="AC623" s="22" t="s">
        <v>155</v>
      </c>
      <c r="AD623" s="22"/>
      <c r="AE623" s="22">
        <v>5</v>
      </c>
      <c r="AF623" s="86"/>
      <c r="AG623" s="22"/>
      <c r="AH623" s="22"/>
      <c r="AI623" s="22"/>
      <c r="AJ623" s="22"/>
      <c r="AK623" s="22"/>
      <c r="AL623" s="22"/>
      <c r="AM623" s="22"/>
      <c r="AN623" s="22"/>
      <c r="AO623" s="22"/>
      <c r="AP623" s="22"/>
      <c r="AQ623" s="22"/>
      <c r="AR623" s="22"/>
      <c r="AS623" s="22"/>
      <c r="AT623" s="22"/>
      <c r="AU623" s="22"/>
      <c r="AV623" s="22"/>
      <c r="AW623" s="22"/>
      <c r="AX623" s="22"/>
      <c r="AY623" s="22"/>
      <c r="AZ623" s="22"/>
      <c r="BA623" s="85"/>
      <c r="BB623" s="32"/>
      <c r="BC623" s="32"/>
      <c r="BD623" s="32"/>
      <c r="BE623" s="32"/>
      <c r="BF623" s="32"/>
      <c r="BG623" s="32"/>
      <c r="BH623" s="32"/>
      <c r="BI623" s="32"/>
      <c r="BJ623" s="32"/>
      <c r="BK623" s="32"/>
      <c r="BL623" s="32"/>
      <c r="BM623" s="32"/>
    </row>
    <row r="624" spans="1:65" ht="120" customHeight="1" x14ac:dyDescent="0.25">
      <c r="A624" s="86">
        <v>381</v>
      </c>
      <c r="B624" s="22" t="s">
        <v>5033</v>
      </c>
      <c r="C624" s="22">
        <v>15</v>
      </c>
      <c r="D624" s="23"/>
      <c r="E624" s="22" t="s">
        <v>5086</v>
      </c>
      <c r="F624" s="22">
        <v>5201</v>
      </c>
      <c r="G624" s="22" t="s">
        <v>5087</v>
      </c>
      <c r="H624" s="22">
        <v>2002</v>
      </c>
      <c r="I624" s="22" t="s">
        <v>5088</v>
      </c>
      <c r="J624" s="57">
        <v>107426</v>
      </c>
      <c r="K624" s="22" t="s">
        <v>155</v>
      </c>
      <c r="L624" s="22" t="s">
        <v>5089</v>
      </c>
      <c r="M624" s="22" t="s">
        <v>5090</v>
      </c>
      <c r="N624" s="22" t="s">
        <v>5091</v>
      </c>
      <c r="O624" s="22" t="s">
        <v>5092</v>
      </c>
      <c r="P624" s="22" t="s">
        <v>5093</v>
      </c>
      <c r="Q624" s="22">
        <v>834</v>
      </c>
      <c r="R624" s="82">
        <v>0</v>
      </c>
      <c r="S624" s="82">
        <v>730</v>
      </c>
      <c r="T624" s="82">
        <v>104</v>
      </c>
      <c r="U624" s="82">
        <f t="shared" si="50"/>
        <v>834</v>
      </c>
      <c r="V624" s="421">
        <v>70</v>
      </c>
      <c r="W624" s="128">
        <v>100</v>
      </c>
      <c r="X624" s="225"/>
      <c r="Y624" s="22"/>
      <c r="Z624" s="22"/>
      <c r="AA624" s="22"/>
      <c r="AB624" s="22"/>
      <c r="AC624" s="22"/>
      <c r="AD624" s="22"/>
      <c r="AE624" s="22">
        <v>5</v>
      </c>
      <c r="AF624" s="86"/>
      <c r="AG624" s="22"/>
      <c r="AH624" s="22"/>
      <c r="AI624" s="22"/>
      <c r="AJ624" s="22"/>
      <c r="AK624" s="22"/>
      <c r="AL624" s="22"/>
      <c r="AM624" s="22"/>
      <c r="AN624" s="22"/>
      <c r="AO624" s="22"/>
      <c r="AP624" s="22"/>
      <c r="AQ624" s="22"/>
      <c r="AR624" s="22"/>
      <c r="AS624" s="22"/>
      <c r="AT624" s="22"/>
      <c r="AU624" s="22"/>
      <c r="AV624" s="22"/>
      <c r="AW624" s="22"/>
      <c r="AX624" s="22"/>
      <c r="AY624" s="22"/>
      <c r="AZ624" s="22"/>
      <c r="BA624" s="85"/>
      <c r="BB624" s="32"/>
      <c r="BC624" s="32"/>
      <c r="BD624" s="32"/>
      <c r="BE624" s="32"/>
      <c r="BF624" s="32"/>
      <c r="BG624" s="32"/>
      <c r="BH624" s="32"/>
      <c r="BI624" s="32"/>
      <c r="BJ624" s="32"/>
      <c r="BK624" s="32"/>
      <c r="BL624" s="32"/>
      <c r="BM624" s="32"/>
    </row>
    <row r="625" spans="1:65" ht="120" customHeight="1" x14ac:dyDescent="0.25">
      <c r="A625" s="86">
        <v>381</v>
      </c>
      <c r="B625" s="22" t="s">
        <v>5033</v>
      </c>
      <c r="C625" s="22">
        <v>52</v>
      </c>
      <c r="D625" s="23"/>
      <c r="E625" s="22" t="s">
        <v>5094</v>
      </c>
      <c r="F625" s="22">
        <v>13229</v>
      </c>
      <c r="G625" s="22" t="s">
        <v>5095</v>
      </c>
      <c r="H625" s="22">
        <v>2002</v>
      </c>
      <c r="I625" s="22" t="s">
        <v>5096</v>
      </c>
      <c r="J625" s="57">
        <v>72727</v>
      </c>
      <c r="K625" s="22" t="s">
        <v>155</v>
      </c>
      <c r="L625" s="22"/>
      <c r="M625" s="22"/>
      <c r="N625" s="22" t="s">
        <v>5097</v>
      </c>
      <c r="O625" s="22" t="s">
        <v>5098</v>
      </c>
      <c r="P625" s="22" t="s">
        <v>5099</v>
      </c>
      <c r="Q625" s="82">
        <v>0</v>
      </c>
      <c r="R625" s="82">
        <v>0</v>
      </c>
      <c r="S625" s="82">
        <v>0</v>
      </c>
      <c r="T625" s="82">
        <v>0</v>
      </c>
      <c r="U625" s="82">
        <f t="shared" si="50"/>
        <v>0</v>
      </c>
      <c r="V625" s="421"/>
      <c r="W625" s="128">
        <v>100</v>
      </c>
      <c r="X625" s="225"/>
      <c r="Y625" s="22"/>
      <c r="Z625" s="22"/>
      <c r="AA625" s="22"/>
      <c r="AB625" s="22"/>
      <c r="AC625" s="22"/>
      <c r="AD625" s="22"/>
      <c r="AE625" s="22">
        <v>5</v>
      </c>
      <c r="AF625" s="86"/>
      <c r="AG625" s="22"/>
      <c r="AH625" s="22"/>
      <c r="AI625" s="22"/>
      <c r="AJ625" s="22"/>
      <c r="AK625" s="22"/>
      <c r="AL625" s="22"/>
      <c r="AM625" s="22"/>
      <c r="AN625" s="22"/>
      <c r="AO625" s="22"/>
      <c r="AP625" s="22"/>
      <c r="AQ625" s="22"/>
      <c r="AR625" s="22"/>
      <c r="AS625" s="22"/>
      <c r="AT625" s="22"/>
      <c r="AU625" s="22"/>
      <c r="AV625" s="22"/>
      <c r="AW625" s="22"/>
      <c r="AX625" s="22"/>
      <c r="AY625" s="22"/>
      <c r="AZ625" s="22"/>
      <c r="BA625" s="85"/>
      <c r="BB625" s="32"/>
      <c r="BC625" s="32"/>
      <c r="BD625" s="32"/>
      <c r="BE625" s="32"/>
      <c r="BF625" s="32"/>
      <c r="BG625" s="32"/>
      <c r="BH625" s="32"/>
      <c r="BI625" s="32"/>
      <c r="BJ625" s="32"/>
      <c r="BK625" s="32"/>
      <c r="BL625" s="32"/>
      <c r="BM625" s="32"/>
    </row>
    <row r="626" spans="1:65" ht="120" customHeight="1" x14ac:dyDescent="0.25">
      <c r="A626" s="86">
        <v>381</v>
      </c>
      <c r="B626" s="22" t="s">
        <v>5033</v>
      </c>
      <c r="C626" s="22">
        <v>1</v>
      </c>
      <c r="D626" s="23"/>
      <c r="E626" s="22" t="s">
        <v>5100</v>
      </c>
      <c r="F626" s="22">
        <v>13310</v>
      </c>
      <c r="G626" s="22" t="s">
        <v>5101</v>
      </c>
      <c r="H626" s="22">
        <v>2003</v>
      </c>
      <c r="I626" s="22" t="s">
        <v>5102</v>
      </c>
      <c r="J626" s="57">
        <v>41062</v>
      </c>
      <c r="K626" s="22" t="s">
        <v>155</v>
      </c>
      <c r="L626" s="22" t="s">
        <v>5103</v>
      </c>
      <c r="M626" s="22" t="s">
        <v>5104</v>
      </c>
      <c r="N626" s="22" t="s">
        <v>5105</v>
      </c>
      <c r="O626" s="22" t="s">
        <v>5106</v>
      </c>
      <c r="P626" s="22" t="s">
        <v>5107</v>
      </c>
      <c r="Q626" s="22" t="s">
        <v>5108</v>
      </c>
      <c r="R626" s="82" t="s">
        <v>5109</v>
      </c>
      <c r="S626" s="22" t="s">
        <v>5110</v>
      </c>
      <c r="T626" s="22" t="s">
        <v>5111</v>
      </c>
      <c r="U626" s="82" t="e">
        <f t="shared" si="50"/>
        <v>#VALUE!</v>
      </c>
      <c r="V626" s="421">
        <v>30</v>
      </c>
      <c r="W626" s="128">
        <v>100</v>
      </c>
      <c r="X626" s="225"/>
      <c r="Y626" s="22"/>
      <c r="Z626" s="22"/>
      <c r="AA626" s="22"/>
      <c r="AB626" s="22"/>
      <c r="AC626" s="22"/>
      <c r="AD626" s="22"/>
      <c r="AE626" s="22">
        <v>5</v>
      </c>
      <c r="AF626" s="86"/>
      <c r="AG626" s="22"/>
      <c r="AH626" s="22"/>
      <c r="AI626" s="22"/>
      <c r="AJ626" s="22"/>
      <c r="AK626" s="22"/>
      <c r="AL626" s="22"/>
      <c r="AM626" s="22"/>
      <c r="AN626" s="22"/>
      <c r="AO626" s="22"/>
      <c r="AP626" s="22"/>
      <c r="AQ626" s="22"/>
      <c r="AR626" s="22"/>
      <c r="AS626" s="22"/>
      <c r="AT626" s="22"/>
      <c r="AU626" s="22"/>
      <c r="AV626" s="22"/>
      <c r="AW626" s="22"/>
      <c r="AX626" s="22"/>
      <c r="AY626" s="22"/>
      <c r="AZ626" s="22"/>
      <c r="BA626" s="85"/>
      <c r="BB626" s="32"/>
      <c r="BC626" s="32"/>
      <c r="BD626" s="32"/>
      <c r="BE626" s="32"/>
      <c r="BF626" s="32"/>
      <c r="BG626" s="32"/>
      <c r="BH626" s="32"/>
      <c r="BI626" s="32"/>
      <c r="BJ626" s="32"/>
      <c r="BK626" s="32"/>
      <c r="BL626" s="32"/>
      <c r="BM626" s="32"/>
    </row>
    <row r="627" spans="1:65" ht="120" customHeight="1" x14ac:dyDescent="0.25">
      <c r="A627" s="86">
        <v>381</v>
      </c>
      <c r="B627" s="22" t="s">
        <v>5112</v>
      </c>
      <c r="C627" s="22">
        <v>5</v>
      </c>
      <c r="D627" s="23"/>
      <c r="E627" s="22" t="s">
        <v>5113</v>
      </c>
      <c r="F627" s="22">
        <v>11711</v>
      </c>
      <c r="G627" s="22" t="s">
        <v>5114</v>
      </c>
      <c r="H627" s="22">
        <v>2002</v>
      </c>
      <c r="I627" s="22" t="s">
        <v>5115</v>
      </c>
      <c r="J627" s="57">
        <v>54248</v>
      </c>
      <c r="K627" s="22" t="s">
        <v>155</v>
      </c>
      <c r="L627" s="22" t="s">
        <v>5116</v>
      </c>
      <c r="M627" s="22" t="s">
        <v>5117</v>
      </c>
      <c r="N627" s="22" t="s">
        <v>5118</v>
      </c>
      <c r="O627" s="22" t="s">
        <v>5119</v>
      </c>
      <c r="P627" s="22" t="s">
        <v>5120</v>
      </c>
      <c r="Q627" s="82">
        <v>0</v>
      </c>
      <c r="R627" s="82">
        <v>0</v>
      </c>
      <c r="S627" s="82">
        <v>0</v>
      </c>
      <c r="T627" s="82">
        <v>0</v>
      </c>
      <c r="U627" s="82">
        <f t="shared" si="50"/>
        <v>0</v>
      </c>
      <c r="V627" s="421">
        <v>65</v>
      </c>
      <c r="W627" s="128">
        <v>100</v>
      </c>
      <c r="X627" s="225" t="s">
        <v>5121</v>
      </c>
      <c r="Y627" s="22">
        <v>2</v>
      </c>
      <c r="Z627" s="22">
        <v>2</v>
      </c>
      <c r="AA627" s="22">
        <v>2</v>
      </c>
      <c r="AB627" s="22"/>
      <c r="AC627" s="22" t="s">
        <v>155</v>
      </c>
      <c r="AD627" s="22" t="s">
        <v>5122</v>
      </c>
      <c r="AE627" s="22">
        <v>5</v>
      </c>
      <c r="AF627" s="86"/>
      <c r="AG627" s="22"/>
      <c r="AH627" s="22"/>
      <c r="AI627" s="22"/>
      <c r="AJ627" s="22"/>
      <c r="AK627" s="22"/>
      <c r="AL627" s="22"/>
      <c r="AM627" s="22"/>
      <c r="AN627" s="22"/>
      <c r="AO627" s="22"/>
      <c r="AP627" s="22"/>
      <c r="AQ627" s="22"/>
      <c r="AR627" s="22"/>
      <c r="AS627" s="22"/>
      <c r="AT627" s="22"/>
      <c r="AU627" s="22"/>
      <c r="AV627" s="22"/>
      <c r="AW627" s="22"/>
      <c r="AX627" s="22"/>
      <c r="AY627" s="22"/>
      <c r="AZ627" s="22"/>
      <c r="BA627" s="85"/>
      <c r="BB627" s="32"/>
      <c r="BC627" s="32"/>
      <c r="BD627" s="32"/>
      <c r="BE627" s="32"/>
      <c r="BF627" s="32"/>
      <c r="BG627" s="32"/>
      <c r="BH627" s="32"/>
      <c r="BI627" s="32"/>
      <c r="BJ627" s="32"/>
      <c r="BK627" s="32"/>
      <c r="BL627" s="32"/>
      <c r="BM627" s="32"/>
    </row>
    <row r="628" spans="1:65" ht="120" customHeight="1" x14ac:dyDescent="0.25">
      <c r="A628" s="86">
        <v>381</v>
      </c>
      <c r="B628" s="22" t="s">
        <v>5112</v>
      </c>
      <c r="C628" s="22">
        <v>10</v>
      </c>
      <c r="D628" s="23"/>
      <c r="E628" s="22" t="s">
        <v>5123</v>
      </c>
      <c r="F628" s="22">
        <v>2013</v>
      </c>
      <c r="G628" s="22" t="s">
        <v>5124</v>
      </c>
      <c r="H628" s="22">
        <v>2002</v>
      </c>
      <c r="I628" s="22" t="s">
        <v>5125</v>
      </c>
      <c r="J628" s="57">
        <v>34693</v>
      </c>
      <c r="K628" s="22" t="s">
        <v>56</v>
      </c>
      <c r="L628" s="22" t="s">
        <v>5126</v>
      </c>
      <c r="M628" s="22" t="s">
        <v>5127</v>
      </c>
      <c r="N628" s="22" t="s">
        <v>5128</v>
      </c>
      <c r="O628" s="22" t="s">
        <v>5129</v>
      </c>
      <c r="P628" s="22"/>
      <c r="Q628" s="82">
        <v>15.79</v>
      </c>
      <c r="R628" s="82">
        <v>0</v>
      </c>
      <c r="S628" s="82">
        <v>1.4</v>
      </c>
      <c r="T628" s="82">
        <v>14.39</v>
      </c>
      <c r="U628" s="82">
        <f t="shared" si="50"/>
        <v>15.790000000000001</v>
      </c>
      <c r="V628" s="421"/>
      <c r="W628" s="128">
        <v>100</v>
      </c>
      <c r="X628" s="225" t="s">
        <v>5130</v>
      </c>
      <c r="Y628" s="22">
        <v>3</v>
      </c>
      <c r="Z628" s="22">
        <v>4</v>
      </c>
      <c r="AA628" s="22">
        <v>7</v>
      </c>
      <c r="AB628" s="22">
        <v>4</v>
      </c>
      <c r="AC628" s="22" t="s">
        <v>56</v>
      </c>
      <c r="AD628" s="22" t="s">
        <v>5045</v>
      </c>
      <c r="AE628" s="22">
        <v>5</v>
      </c>
      <c r="AF628" s="86"/>
      <c r="AG628" s="22"/>
      <c r="AH628" s="22"/>
      <c r="AI628" s="22"/>
      <c r="AJ628" s="22"/>
      <c r="AK628" s="22"/>
      <c r="AL628" s="22"/>
      <c r="AM628" s="22"/>
      <c r="AN628" s="22"/>
      <c r="AO628" s="22"/>
      <c r="AP628" s="22"/>
      <c r="AQ628" s="22"/>
      <c r="AR628" s="22"/>
      <c r="AS628" s="22"/>
      <c r="AT628" s="22"/>
      <c r="AU628" s="22"/>
      <c r="AV628" s="22"/>
      <c r="AW628" s="22"/>
      <c r="AX628" s="22"/>
      <c r="AY628" s="22"/>
      <c r="AZ628" s="22"/>
      <c r="BA628" s="85"/>
      <c r="BB628" s="32"/>
      <c r="BC628" s="32"/>
      <c r="BD628" s="32"/>
      <c r="BE628" s="32"/>
      <c r="BF628" s="32"/>
      <c r="BG628" s="32"/>
      <c r="BH628" s="32"/>
      <c r="BI628" s="32"/>
      <c r="BJ628" s="32"/>
      <c r="BK628" s="32"/>
      <c r="BL628" s="32"/>
      <c r="BM628" s="32"/>
    </row>
    <row r="629" spans="1:65" ht="120" customHeight="1" x14ac:dyDescent="0.25">
      <c r="A629" s="86">
        <v>381</v>
      </c>
      <c r="B629" s="22" t="s">
        <v>5033</v>
      </c>
      <c r="C629" s="22">
        <v>30</v>
      </c>
      <c r="D629" s="23"/>
      <c r="E629" s="22" t="s">
        <v>5034</v>
      </c>
      <c r="F629" s="22">
        <v>6013</v>
      </c>
      <c r="G629" s="22" t="s">
        <v>5131</v>
      </c>
      <c r="H629" s="22">
        <v>2005</v>
      </c>
      <c r="I629" s="22" t="s">
        <v>5132</v>
      </c>
      <c r="J629" s="57">
        <v>312969.45</v>
      </c>
      <c r="K629" s="22" t="s">
        <v>149</v>
      </c>
      <c r="L629" s="22" t="s">
        <v>5037</v>
      </c>
      <c r="M629" s="22" t="s">
        <v>5038</v>
      </c>
      <c r="N629" s="22" t="s">
        <v>5133</v>
      </c>
      <c r="O629" s="22" t="s">
        <v>5134</v>
      </c>
      <c r="P629" s="22" t="s">
        <v>5135</v>
      </c>
      <c r="Q629" s="22" t="s">
        <v>5136</v>
      </c>
      <c r="R629" s="82">
        <v>0</v>
      </c>
      <c r="S629" s="22"/>
      <c r="T629" s="22" t="s">
        <v>5136</v>
      </c>
      <c r="U629" s="82" t="e">
        <f t="shared" si="50"/>
        <v>#VALUE!</v>
      </c>
      <c r="V629" s="421">
        <v>10</v>
      </c>
      <c r="W629" s="128">
        <v>100</v>
      </c>
      <c r="X629" s="225" t="s">
        <v>5044</v>
      </c>
      <c r="Y629" s="22">
        <v>4</v>
      </c>
      <c r="Z629" s="22">
        <v>6</v>
      </c>
      <c r="AA629" s="22">
        <v>1</v>
      </c>
      <c r="AB629" s="22">
        <v>35</v>
      </c>
      <c r="AC629" s="22" t="s">
        <v>149</v>
      </c>
      <c r="AD629" s="22" t="s">
        <v>5045</v>
      </c>
      <c r="AE629" s="22">
        <v>5</v>
      </c>
      <c r="AF629" s="86"/>
      <c r="AG629" s="22"/>
      <c r="AH629" s="22"/>
      <c r="AI629" s="22"/>
      <c r="AJ629" s="22"/>
      <c r="AK629" s="22"/>
      <c r="AL629" s="22"/>
      <c r="AM629" s="22"/>
      <c r="AN629" s="22"/>
      <c r="AO629" s="22"/>
      <c r="AP629" s="22"/>
      <c r="AQ629" s="22"/>
      <c r="AR629" s="22"/>
      <c r="AS629" s="22"/>
      <c r="AT629" s="22"/>
      <c r="AU629" s="22"/>
      <c r="AV629" s="22"/>
      <c r="AW629" s="22"/>
      <c r="AX629" s="22"/>
      <c r="AY629" s="22"/>
      <c r="AZ629" s="22"/>
      <c r="BA629" s="85"/>
      <c r="BB629" s="32"/>
      <c r="BC629" s="32"/>
      <c r="BD629" s="32"/>
      <c r="BE629" s="32"/>
      <c r="BF629" s="32"/>
      <c r="BG629" s="32"/>
      <c r="BH629" s="32"/>
      <c r="BI629" s="32"/>
      <c r="BJ629" s="32"/>
      <c r="BK629" s="32"/>
      <c r="BL629" s="32"/>
      <c r="BM629" s="32"/>
    </row>
    <row r="630" spans="1:65" ht="120" customHeight="1" x14ac:dyDescent="0.25">
      <c r="A630" s="86">
        <v>381</v>
      </c>
      <c r="B630" s="22" t="s">
        <v>5033</v>
      </c>
      <c r="C630" s="22">
        <v>20</v>
      </c>
      <c r="D630" s="23"/>
      <c r="E630" s="22" t="s">
        <v>5067</v>
      </c>
      <c r="F630" s="22">
        <v>28143</v>
      </c>
      <c r="G630" s="22" t="s">
        <v>5137</v>
      </c>
      <c r="H630" s="22">
        <v>2005</v>
      </c>
      <c r="I630" s="22" t="s">
        <v>5138</v>
      </c>
      <c r="J630" s="57">
        <v>133707</v>
      </c>
      <c r="K630" s="22" t="s">
        <v>149</v>
      </c>
      <c r="L630" s="22" t="s">
        <v>5070</v>
      </c>
      <c r="M630" s="22" t="s">
        <v>5071</v>
      </c>
      <c r="N630" s="22" t="s">
        <v>5139</v>
      </c>
      <c r="O630" s="22" t="s">
        <v>5140</v>
      </c>
      <c r="P630" s="22" t="s">
        <v>5141</v>
      </c>
      <c r="Q630" s="82">
        <v>60</v>
      </c>
      <c r="R630" s="82">
        <v>0</v>
      </c>
      <c r="S630" s="82">
        <v>40</v>
      </c>
      <c r="T630" s="82">
        <v>20</v>
      </c>
      <c r="U630" s="82">
        <f t="shared" si="50"/>
        <v>60</v>
      </c>
      <c r="V630" s="421">
        <v>60</v>
      </c>
      <c r="W630" s="128">
        <v>100</v>
      </c>
      <c r="X630" s="225" t="s">
        <v>5075</v>
      </c>
      <c r="Y630" s="22">
        <v>4</v>
      </c>
      <c r="Z630" s="22">
        <v>6</v>
      </c>
      <c r="AA630" s="22">
        <v>3</v>
      </c>
      <c r="AB630" s="22">
        <v>4</v>
      </c>
      <c r="AC630" s="22" t="s">
        <v>149</v>
      </c>
      <c r="AD630" s="22" t="s">
        <v>5076</v>
      </c>
      <c r="AE630" s="22">
        <v>5</v>
      </c>
      <c r="AF630" s="86"/>
      <c r="AG630" s="22"/>
      <c r="AH630" s="22"/>
      <c r="AI630" s="22"/>
      <c r="AJ630" s="22"/>
      <c r="AK630" s="22"/>
      <c r="AL630" s="22"/>
      <c r="AM630" s="22"/>
      <c r="AN630" s="22"/>
      <c r="AO630" s="22"/>
      <c r="AP630" s="22"/>
      <c r="AQ630" s="22"/>
      <c r="AR630" s="22"/>
      <c r="AS630" s="22"/>
      <c r="AT630" s="22"/>
      <c r="AU630" s="22"/>
      <c r="AV630" s="22"/>
      <c r="AW630" s="22"/>
      <c r="AX630" s="22"/>
      <c r="AY630" s="22"/>
      <c r="AZ630" s="22"/>
      <c r="BA630" s="85"/>
      <c r="BB630" s="32"/>
      <c r="BC630" s="32"/>
      <c r="BD630" s="32"/>
      <c r="BE630" s="32"/>
      <c r="BF630" s="32"/>
      <c r="BG630" s="32"/>
      <c r="BH630" s="32"/>
      <c r="BI630" s="32"/>
      <c r="BJ630" s="32"/>
      <c r="BK630" s="32"/>
      <c r="BL630" s="32"/>
      <c r="BM630" s="32"/>
    </row>
    <row r="631" spans="1:65" ht="120" customHeight="1" x14ac:dyDescent="0.25">
      <c r="A631" s="86">
        <v>381</v>
      </c>
      <c r="B631" s="22" t="s">
        <v>5033</v>
      </c>
      <c r="C631" s="22">
        <v>32</v>
      </c>
      <c r="D631" s="23"/>
      <c r="E631" s="22" t="s">
        <v>5142</v>
      </c>
      <c r="F631" s="22">
        <v>15666</v>
      </c>
      <c r="G631" s="22" t="s">
        <v>5143</v>
      </c>
      <c r="H631" s="22">
        <v>2005</v>
      </c>
      <c r="I631" s="22" t="s">
        <v>5144</v>
      </c>
      <c r="J631" s="57">
        <v>208646</v>
      </c>
      <c r="K631" s="22" t="s">
        <v>149</v>
      </c>
      <c r="L631" s="22" t="s">
        <v>5145</v>
      </c>
      <c r="M631" s="22" t="s">
        <v>5146</v>
      </c>
      <c r="N631" s="22" t="s">
        <v>5147</v>
      </c>
      <c r="O631" s="22" t="s">
        <v>5148</v>
      </c>
      <c r="P631" s="22" t="s">
        <v>5149</v>
      </c>
      <c r="Q631" s="82">
        <v>15.25</v>
      </c>
      <c r="R631" s="82">
        <v>0</v>
      </c>
      <c r="S631" s="82">
        <v>6000</v>
      </c>
      <c r="T631" s="82">
        <v>18000</v>
      </c>
      <c r="U631" s="82">
        <f t="shared" si="50"/>
        <v>24000</v>
      </c>
      <c r="V631" s="421">
        <v>100</v>
      </c>
      <c r="W631" s="128">
        <v>100</v>
      </c>
      <c r="X631" s="225" t="s">
        <v>5054</v>
      </c>
      <c r="Y631" s="22">
        <v>4</v>
      </c>
      <c r="Z631" s="22">
        <v>5</v>
      </c>
      <c r="AA631" s="22">
        <v>5</v>
      </c>
      <c r="AB631" s="22">
        <v>10</v>
      </c>
      <c r="AC631" s="22"/>
      <c r="AD631" s="22" t="s">
        <v>5150</v>
      </c>
      <c r="AE631" s="22">
        <v>5</v>
      </c>
      <c r="AF631" s="86"/>
      <c r="AG631" s="22"/>
      <c r="AH631" s="22"/>
      <c r="AI631" s="22"/>
      <c r="AJ631" s="22"/>
      <c r="AK631" s="22"/>
      <c r="AL631" s="22"/>
      <c r="AM631" s="22"/>
      <c r="AN631" s="22"/>
      <c r="AO631" s="22"/>
      <c r="AP631" s="22"/>
      <c r="AQ631" s="22"/>
      <c r="AR631" s="22"/>
      <c r="AS631" s="22"/>
      <c r="AT631" s="22"/>
      <c r="AU631" s="22"/>
      <c r="AV631" s="22"/>
      <c r="AW631" s="22"/>
      <c r="AX631" s="22"/>
      <c r="AY631" s="22"/>
      <c r="AZ631" s="22"/>
      <c r="BA631" s="85"/>
      <c r="BB631" s="32"/>
      <c r="BC631" s="32"/>
      <c r="BD631" s="32"/>
      <c r="BE631" s="32"/>
      <c r="BF631" s="32"/>
      <c r="BG631" s="32"/>
      <c r="BH631" s="32"/>
      <c r="BI631" s="32"/>
      <c r="BJ631" s="32"/>
      <c r="BK631" s="32"/>
      <c r="BL631" s="32"/>
      <c r="BM631" s="32"/>
    </row>
    <row r="632" spans="1:65" ht="120" customHeight="1" x14ac:dyDescent="0.25">
      <c r="A632" s="86">
        <v>381</v>
      </c>
      <c r="B632" s="22" t="s">
        <v>5112</v>
      </c>
      <c r="C632" s="22">
        <v>10</v>
      </c>
      <c r="D632" s="23"/>
      <c r="E632" s="22" t="s">
        <v>5123</v>
      </c>
      <c r="F632" s="22">
        <v>2013</v>
      </c>
      <c r="G632" s="22" t="s">
        <v>5151</v>
      </c>
      <c r="H632" s="22">
        <v>2005</v>
      </c>
      <c r="I632" s="22"/>
      <c r="J632" s="57" t="s">
        <v>5152</v>
      </c>
      <c r="K632" s="22" t="s">
        <v>149</v>
      </c>
      <c r="L632" s="22" t="s">
        <v>5126</v>
      </c>
      <c r="M632" s="22" t="s">
        <v>5127</v>
      </c>
      <c r="N632" s="22" t="s">
        <v>5153</v>
      </c>
      <c r="O632" s="22" t="s">
        <v>5154</v>
      </c>
      <c r="P632" s="22" t="s">
        <v>5155</v>
      </c>
      <c r="Q632" s="82">
        <v>34.42</v>
      </c>
      <c r="R632" s="82">
        <v>0</v>
      </c>
      <c r="S632" s="82">
        <v>10</v>
      </c>
      <c r="T632" s="82">
        <v>10</v>
      </c>
      <c r="U632" s="82">
        <f t="shared" si="50"/>
        <v>20</v>
      </c>
      <c r="V632" s="421"/>
      <c r="W632" s="128">
        <v>100</v>
      </c>
      <c r="X632" s="225" t="s">
        <v>5130</v>
      </c>
      <c r="Y632" s="22">
        <v>3</v>
      </c>
      <c r="Z632" s="22">
        <v>4</v>
      </c>
      <c r="AA632" s="22">
        <v>7</v>
      </c>
      <c r="AB632" s="22">
        <v>4</v>
      </c>
      <c r="AC632" s="22" t="s">
        <v>149</v>
      </c>
      <c r="AD632" s="22" t="s">
        <v>5150</v>
      </c>
      <c r="AE632" s="22">
        <v>5</v>
      </c>
      <c r="AF632" s="86"/>
      <c r="AG632" s="22"/>
      <c r="AH632" s="22"/>
      <c r="AI632" s="22"/>
      <c r="AJ632" s="22"/>
      <c r="AK632" s="22"/>
      <c r="AL632" s="22"/>
      <c r="AM632" s="22"/>
      <c r="AN632" s="22"/>
      <c r="AO632" s="22"/>
      <c r="AP632" s="22"/>
      <c r="AQ632" s="22"/>
      <c r="AR632" s="22"/>
      <c r="AS632" s="22"/>
      <c r="AT632" s="22"/>
      <c r="AU632" s="22"/>
      <c r="AV632" s="22"/>
      <c r="AW632" s="22"/>
      <c r="AX632" s="22"/>
      <c r="AY632" s="22"/>
      <c r="AZ632" s="22"/>
      <c r="BA632" s="85"/>
      <c r="BB632" s="32"/>
      <c r="BC632" s="32"/>
      <c r="BD632" s="32"/>
      <c r="BE632" s="32"/>
      <c r="BF632" s="32"/>
      <c r="BG632" s="32"/>
      <c r="BH632" s="32"/>
      <c r="BI632" s="32"/>
      <c r="BJ632" s="32"/>
      <c r="BK632" s="32"/>
      <c r="BL632" s="32"/>
      <c r="BM632" s="32"/>
    </row>
    <row r="633" spans="1:65" ht="120" customHeight="1" x14ac:dyDescent="0.25">
      <c r="A633" s="86">
        <v>381</v>
      </c>
      <c r="B633" s="22" t="s">
        <v>5033</v>
      </c>
      <c r="C633" s="22">
        <v>4</v>
      </c>
      <c r="D633" s="23"/>
      <c r="E633" s="22" t="s">
        <v>5156</v>
      </c>
      <c r="F633" s="22">
        <v>8279</v>
      </c>
      <c r="G633" s="22" t="s">
        <v>5157</v>
      </c>
      <c r="H633" s="22">
        <v>2005</v>
      </c>
      <c r="I633" s="22" t="s">
        <v>5158</v>
      </c>
      <c r="J633" s="57">
        <v>101110</v>
      </c>
      <c r="K633" s="22" t="s">
        <v>149</v>
      </c>
      <c r="L633" s="22" t="s">
        <v>5159</v>
      </c>
      <c r="M633" s="22" t="s">
        <v>5160</v>
      </c>
      <c r="N633" s="22" t="s">
        <v>5161</v>
      </c>
      <c r="O633" s="22" t="s">
        <v>5162</v>
      </c>
      <c r="P633" s="22" t="s">
        <v>5163</v>
      </c>
      <c r="Q633" s="82">
        <v>30</v>
      </c>
      <c r="R633" s="82">
        <v>0</v>
      </c>
      <c r="S633" s="82">
        <v>0</v>
      </c>
      <c r="T633" s="82">
        <v>0</v>
      </c>
      <c r="U633" s="82">
        <f t="shared" si="50"/>
        <v>0</v>
      </c>
      <c r="V633" s="421">
        <v>0</v>
      </c>
      <c r="W633" s="128">
        <v>100</v>
      </c>
      <c r="X633" s="225" t="s">
        <v>5164</v>
      </c>
      <c r="Y633" s="22">
        <v>3</v>
      </c>
      <c r="Z633" s="22">
        <v>4</v>
      </c>
      <c r="AA633" s="22">
        <v>7</v>
      </c>
      <c r="AB633" s="22">
        <v>11</v>
      </c>
      <c r="AC633" s="22" t="s">
        <v>149</v>
      </c>
      <c r="AD633" s="22" t="s">
        <v>5165</v>
      </c>
      <c r="AE633" s="22">
        <v>5</v>
      </c>
      <c r="AF633" s="86"/>
      <c r="AG633" s="22"/>
      <c r="AH633" s="22"/>
      <c r="AI633" s="22"/>
      <c r="AJ633" s="22"/>
      <c r="AK633" s="22"/>
      <c r="AL633" s="22"/>
      <c r="AM633" s="22"/>
      <c r="AN633" s="22"/>
      <c r="AO633" s="22"/>
      <c r="AP633" s="22"/>
      <c r="AQ633" s="22"/>
      <c r="AR633" s="22"/>
      <c r="AS633" s="22"/>
      <c r="AT633" s="22"/>
      <c r="AU633" s="22"/>
      <c r="AV633" s="22"/>
      <c r="AW633" s="22"/>
      <c r="AX633" s="22"/>
      <c r="AY633" s="22"/>
      <c r="AZ633" s="22"/>
      <c r="BA633" s="85"/>
      <c r="BB633" s="32"/>
      <c r="BC633" s="32"/>
      <c r="BD633" s="32"/>
      <c r="BE633" s="32"/>
      <c r="BF633" s="32"/>
      <c r="BG633" s="32"/>
      <c r="BH633" s="32"/>
      <c r="BI633" s="32"/>
      <c r="BJ633" s="32"/>
      <c r="BK633" s="32"/>
      <c r="BL633" s="32"/>
      <c r="BM633" s="32"/>
    </row>
    <row r="634" spans="1:65" ht="120" customHeight="1" x14ac:dyDescent="0.25">
      <c r="A634" s="86">
        <v>381</v>
      </c>
      <c r="B634" s="22" t="s">
        <v>5033</v>
      </c>
      <c r="C634" s="22">
        <v>29</v>
      </c>
      <c r="D634" s="23"/>
      <c r="E634" s="22" t="s">
        <v>5077</v>
      </c>
      <c r="F634" s="22">
        <v>10331</v>
      </c>
      <c r="G634" s="22" t="s">
        <v>5166</v>
      </c>
      <c r="H634" s="22">
        <v>2004</v>
      </c>
      <c r="I634" s="22" t="s">
        <v>5167</v>
      </c>
      <c r="J634" s="57">
        <v>29472.78</v>
      </c>
      <c r="K634" s="22" t="s">
        <v>149</v>
      </c>
      <c r="L634" s="22" t="s">
        <v>5168</v>
      </c>
      <c r="M634" s="22" t="s">
        <v>5081</v>
      </c>
      <c r="N634" s="22" t="s">
        <v>5169</v>
      </c>
      <c r="O634" s="22" t="s">
        <v>5170</v>
      </c>
      <c r="P634" s="22" t="s">
        <v>5171</v>
      </c>
      <c r="Q634" s="82">
        <v>15</v>
      </c>
      <c r="R634" s="82">
        <v>0</v>
      </c>
      <c r="S634" s="82">
        <v>500</v>
      </c>
      <c r="T634" s="82">
        <v>15</v>
      </c>
      <c r="U634" s="82">
        <f t="shared" si="50"/>
        <v>515</v>
      </c>
      <c r="V634" s="421"/>
      <c r="W634" s="128">
        <v>100</v>
      </c>
      <c r="X634" s="225" t="s">
        <v>5085</v>
      </c>
      <c r="Y634" s="22">
        <v>3</v>
      </c>
      <c r="Z634" s="22">
        <v>4</v>
      </c>
      <c r="AA634" s="22">
        <v>7</v>
      </c>
      <c r="AB634" s="22">
        <v>17</v>
      </c>
      <c r="AC634" s="22" t="s">
        <v>149</v>
      </c>
      <c r="AD634" s="22"/>
      <c r="AE634" s="22">
        <v>5</v>
      </c>
      <c r="AF634" s="86"/>
      <c r="AG634" s="22"/>
      <c r="AH634" s="22"/>
      <c r="AI634" s="22"/>
      <c r="AJ634" s="22"/>
      <c r="AK634" s="22"/>
      <c r="AL634" s="22"/>
      <c r="AM634" s="22"/>
      <c r="AN634" s="22"/>
      <c r="AO634" s="22"/>
      <c r="AP634" s="22"/>
      <c r="AQ634" s="22"/>
      <c r="AR634" s="22"/>
      <c r="AS634" s="22"/>
      <c r="AT634" s="22"/>
      <c r="AU634" s="22"/>
      <c r="AV634" s="22"/>
      <c r="AW634" s="22"/>
      <c r="AX634" s="22"/>
      <c r="AY634" s="22"/>
      <c r="AZ634" s="22"/>
      <c r="BA634" s="85"/>
      <c r="BB634" s="32"/>
      <c r="BC634" s="32"/>
      <c r="BD634" s="32"/>
      <c r="BE634" s="32"/>
      <c r="BF634" s="32"/>
      <c r="BG634" s="32"/>
      <c r="BH634" s="32"/>
      <c r="BI634" s="32"/>
      <c r="BJ634" s="32"/>
      <c r="BK634" s="32"/>
      <c r="BL634" s="32"/>
      <c r="BM634" s="32"/>
    </row>
    <row r="635" spans="1:65" ht="120" customHeight="1" x14ac:dyDescent="0.25">
      <c r="A635" s="86">
        <v>381</v>
      </c>
      <c r="B635" s="22" t="s">
        <v>5033</v>
      </c>
      <c r="C635" s="22">
        <v>29</v>
      </c>
      <c r="D635" s="23"/>
      <c r="E635" s="22" t="s">
        <v>5077</v>
      </c>
      <c r="F635" s="22">
        <v>10331</v>
      </c>
      <c r="G635" s="22" t="s">
        <v>5172</v>
      </c>
      <c r="H635" s="22">
        <v>2005</v>
      </c>
      <c r="I635" s="22" t="s">
        <v>5173</v>
      </c>
      <c r="J635" s="57">
        <v>30584.42</v>
      </c>
      <c r="K635" s="22" t="s">
        <v>149</v>
      </c>
      <c r="L635" s="22" t="s">
        <v>5168</v>
      </c>
      <c r="M635" s="22" t="s">
        <v>5081</v>
      </c>
      <c r="N635" s="22" t="s">
        <v>5174</v>
      </c>
      <c r="O635" s="22" t="s">
        <v>5175</v>
      </c>
      <c r="P635" s="22" t="s">
        <v>5176</v>
      </c>
      <c r="Q635" s="82">
        <v>25</v>
      </c>
      <c r="R635" s="82">
        <v>0</v>
      </c>
      <c r="S635" s="82">
        <v>1500</v>
      </c>
      <c r="T635" s="82">
        <v>15</v>
      </c>
      <c r="U635" s="82">
        <f t="shared" si="50"/>
        <v>1515</v>
      </c>
      <c r="V635" s="421"/>
      <c r="W635" s="128">
        <v>100</v>
      </c>
      <c r="X635" s="225" t="s">
        <v>5085</v>
      </c>
      <c r="Y635" s="22">
        <v>3</v>
      </c>
      <c r="Z635" s="22">
        <v>4</v>
      </c>
      <c r="AA635" s="22">
        <v>7</v>
      </c>
      <c r="AB635" s="22">
        <v>17</v>
      </c>
      <c r="AC635" s="22" t="s">
        <v>149</v>
      </c>
      <c r="AD635" s="22"/>
      <c r="AE635" s="22">
        <v>5</v>
      </c>
      <c r="AF635" s="86"/>
      <c r="AG635" s="22"/>
      <c r="AH635" s="22"/>
      <c r="AI635" s="22"/>
      <c r="AJ635" s="22"/>
      <c r="AK635" s="22"/>
      <c r="AL635" s="22"/>
      <c r="AM635" s="22"/>
      <c r="AN635" s="22"/>
      <c r="AO635" s="22"/>
      <c r="AP635" s="22"/>
      <c r="AQ635" s="22"/>
      <c r="AR635" s="22"/>
      <c r="AS635" s="22"/>
      <c r="AT635" s="22"/>
      <c r="AU635" s="22"/>
      <c r="AV635" s="22"/>
      <c r="AW635" s="22"/>
      <c r="AX635" s="22"/>
      <c r="AY635" s="22"/>
      <c r="AZ635" s="22"/>
      <c r="BA635" s="85"/>
      <c r="BB635" s="32"/>
      <c r="BC635" s="32"/>
      <c r="BD635" s="32"/>
      <c r="BE635" s="32"/>
      <c r="BF635" s="32"/>
      <c r="BG635" s="32"/>
      <c r="BH635" s="32"/>
      <c r="BI635" s="32"/>
      <c r="BJ635" s="32"/>
      <c r="BK635" s="32"/>
      <c r="BL635" s="32"/>
      <c r="BM635" s="32"/>
    </row>
    <row r="636" spans="1:65" ht="120" customHeight="1" x14ac:dyDescent="0.25">
      <c r="A636" s="86">
        <v>381</v>
      </c>
      <c r="B636" s="22" t="s">
        <v>5033</v>
      </c>
      <c r="C636" s="22">
        <v>14</v>
      </c>
      <c r="D636" s="23"/>
      <c r="E636" s="22" t="s">
        <v>5177</v>
      </c>
      <c r="F636" s="22">
        <v>8289</v>
      </c>
      <c r="G636" s="22" t="s">
        <v>5178</v>
      </c>
      <c r="H636" s="22">
        <v>2004</v>
      </c>
      <c r="I636" s="22" t="s">
        <v>5179</v>
      </c>
      <c r="J636" s="57">
        <v>69097</v>
      </c>
      <c r="K636" s="22" t="s">
        <v>149</v>
      </c>
      <c r="L636" s="22" t="s">
        <v>5180</v>
      </c>
      <c r="M636" s="22" t="s">
        <v>5181</v>
      </c>
      <c r="N636" s="22" t="s">
        <v>5182</v>
      </c>
      <c r="O636" s="22" t="s">
        <v>5183</v>
      </c>
      <c r="P636" s="22" t="s">
        <v>5184</v>
      </c>
      <c r="Q636" s="82">
        <v>0</v>
      </c>
      <c r="R636" s="82">
        <v>0</v>
      </c>
      <c r="S636" s="82">
        <v>0</v>
      </c>
      <c r="T636" s="82">
        <v>0</v>
      </c>
      <c r="U636" s="82">
        <f t="shared" si="50"/>
        <v>0</v>
      </c>
      <c r="V636" s="421"/>
      <c r="W636" s="128">
        <v>100</v>
      </c>
      <c r="X636" s="225" t="s">
        <v>5185</v>
      </c>
      <c r="Y636" s="22">
        <v>2</v>
      </c>
      <c r="Z636" s="22">
        <v>5</v>
      </c>
      <c r="AA636" s="22">
        <v>7</v>
      </c>
      <c r="AB636" s="22">
        <v>4</v>
      </c>
      <c r="AC636" s="22" t="s">
        <v>149</v>
      </c>
      <c r="AD636" s="22"/>
      <c r="AE636" s="22">
        <v>5</v>
      </c>
      <c r="AF636" s="86"/>
      <c r="AG636" s="22"/>
      <c r="AH636" s="22"/>
      <c r="AI636" s="22"/>
      <c r="AJ636" s="22"/>
      <c r="AK636" s="22"/>
      <c r="AL636" s="22"/>
      <c r="AM636" s="22"/>
      <c r="AN636" s="22"/>
      <c r="AO636" s="22"/>
      <c r="AP636" s="22"/>
      <c r="AQ636" s="22"/>
      <c r="AR636" s="22"/>
      <c r="AS636" s="22"/>
      <c r="AT636" s="22"/>
      <c r="AU636" s="22"/>
      <c r="AV636" s="22"/>
      <c r="AW636" s="22"/>
      <c r="AX636" s="22"/>
      <c r="AY636" s="22"/>
      <c r="AZ636" s="22"/>
      <c r="BA636" s="85"/>
      <c r="BB636" s="32"/>
      <c r="BC636" s="32"/>
      <c r="BD636" s="32"/>
      <c r="BE636" s="32"/>
      <c r="BF636" s="32"/>
      <c r="BG636" s="32"/>
      <c r="BH636" s="32"/>
      <c r="BI636" s="32"/>
      <c r="BJ636" s="32"/>
      <c r="BK636" s="32"/>
      <c r="BL636" s="32"/>
      <c r="BM636" s="32"/>
    </row>
    <row r="637" spans="1:65" ht="120" customHeight="1" x14ac:dyDescent="0.25">
      <c r="A637" s="86">
        <v>381</v>
      </c>
      <c r="B637" s="22" t="s">
        <v>5033</v>
      </c>
      <c r="C637" s="22">
        <v>12</v>
      </c>
      <c r="D637" s="23"/>
      <c r="E637" s="22" t="s">
        <v>5186</v>
      </c>
      <c r="F637" s="22">
        <v>7705</v>
      </c>
      <c r="G637" s="22" t="s">
        <v>5187</v>
      </c>
      <c r="H637" s="22">
        <v>2005</v>
      </c>
      <c r="I637" s="22" t="s">
        <v>5188</v>
      </c>
      <c r="J637" s="57">
        <v>51198</v>
      </c>
      <c r="K637" s="22" t="s">
        <v>149</v>
      </c>
      <c r="L637" s="22" t="s">
        <v>5189</v>
      </c>
      <c r="M637" s="22" t="s">
        <v>5190</v>
      </c>
      <c r="N637" s="22" t="s">
        <v>5191</v>
      </c>
      <c r="O637" s="22" t="s">
        <v>5192</v>
      </c>
      <c r="P637" s="22" t="s">
        <v>5193</v>
      </c>
      <c r="Q637" s="82">
        <v>0</v>
      </c>
      <c r="R637" s="82">
        <v>0</v>
      </c>
      <c r="S637" s="82">
        <v>0</v>
      </c>
      <c r="T637" s="82">
        <v>0</v>
      </c>
      <c r="U637" s="82">
        <f t="shared" si="50"/>
        <v>0</v>
      </c>
      <c r="V637" s="421"/>
      <c r="W637" s="128">
        <v>100</v>
      </c>
      <c r="X637" s="225" t="s">
        <v>5194</v>
      </c>
      <c r="Y637" s="22">
        <v>6</v>
      </c>
      <c r="Z637" s="22">
        <v>1</v>
      </c>
      <c r="AA637" s="22">
        <v>1</v>
      </c>
      <c r="AB637" s="22">
        <v>14</v>
      </c>
      <c r="AC637" s="22">
        <v>255</v>
      </c>
      <c r="AD637" s="22">
        <v>0</v>
      </c>
      <c r="AE637" s="22">
        <v>5</v>
      </c>
      <c r="AF637" s="86"/>
      <c r="AG637" s="22"/>
      <c r="AH637" s="22"/>
      <c r="AI637" s="22"/>
      <c r="AJ637" s="22"/>
      <c r="AK637" s="22"/>
      <c r="AL637" s="22"/>
      <c r="AM637" s="22"/>
      <c r="AN637" s="22"/>
      <c r="AO637" s="22"/>
      <c r="AP637" s="22"/>
      <c r="AQ637" s="22"/>
      <c r="AR637" s="22"/>
      <c r="AS637" s="22"/>
      <c r="AT637" s="22"/>
      <c r="AU637" s="22"/>
      <c r="AV637" s="22"/>
      <c r="AW637" s="22"/>
      <c r="AX637" s="22"/>
      <c r="AY637" s="22"/>
      <c r="AZ637" s="22"/>
      <c r="BA637" s="85"/>
      <c r="BB637" s="32"/>
      <c r="BC637" s="32"/>
      <c r="BD637" s="32"/>
      <c r="BE637" s="32"/>
      <c r="BF637" s="32"/>
      <c r="BG637" s="32"/>
      <c r="BH637" s="32"/>
      <c r="BI637" s="32"/>
      <c r="BJ637" s="32"/>
      <c r="BK637" s="32"/>
      <c r="BL637" s="32"/>
      <c r="BM637" s="32"/>
    </row>
    <row r="638" spans="1:65" ht="120" customHeight="1" x14ac:dyDescent="0.25">
      <c r="A638" s="86">
        <v>381</v>
      </c>
      <c r="B638" s="22" t="s">
        <v>5033</v>
      </c>
      <c r="C638" s="22">
        <v>20</v>
      </c>
      <c r="D638" s="23"/>
      <c r="E638" s="22" t="s">
        <v>5195</v>
      </c>
      <c r="F638" s="22">
        <v>9275</v>
      </c>
      <c r="G638" s="22" t="s">
        <v>5196</v>
      </c>
      <c r="H638" s="22">
        <v>2005</v>
      </c>
      <c r="I638" s="22" t="s">
        <v>5197</v>
      </c>
      <c r="J638" s="57">
        <v>53557</v>
      </c>
      <c r="K638" s="22" t="s">
        <v>149</v>
      </c>
      <c r="L638" s="22" t="s">
        <v>5070</v>
      </c>
      <c r="M638" s="22" t="s">
        <v>5071</v>
      </c>
      <c r="N638" s="22" t="s">
        <v>5198</v>
      </c>
      <c r="O638" s="22" t="s">
        <v>5199</v>
      </c>
      <c r="P638" s="22" t="s">
        <v>5200</v>
      </c>
      <c r="Q638" s="82">
        <v>45</v>
      </c>
      <c r="R638" s="82">
        <v>0</v>
      </c>
      <c r="S638" s="82">
        <v>25</v>
      </c>
      <c r="T638" s="82">
        <v>20</v>
      </c>
      <c r="U638" s="82">
        <f t="shared" si="50"/>
        <v>45</v>
      </c>
      <c r="V638" s="421">
        <v>60</v>
      </c>
      <c r="W638" s="128">
        <v>100</v>
      </c>
      <c r="X638" s="225" t="s">
        <v>5194</v>
      </c>
      <c r="Y638" s="22">
        <v>4</v>
      </c>
      <c r="Z638" s="22">
        <v>6</v>
      </c>
      <c r="AA638" s="22">
        <v>5</v>
      </c>
      <c r="AB638" s="22">
        <v>4</v>
      </c>
      <c r="AC638" s="22" t="s">
        <v>149</v>
      </c>
      <c r="AD638" s="22" t="s">
        <v>5076</v>
      </c>
      <c r="AE638" s="22">
        <v>5</v>
      </c>
      <c r="AF638" s="86"/>
      <c r="AG638" s="22"/>
      <c r="AH638" s="22"/>
      <c r="AI638" s="22"/>
      <c r="AJ638" s="22"/>
      <c r="AK638" s="22"/>
      <c r="AL638" s="22"/>
      <c r="AM638" s="22"/>
      <c r="AN638" s="22"/>
      <c r="AO638" s="22"/>
      <c r="AP638" s="22"/>
      <c r="AQ638" s="22"/>
      <c r="AR638" s="22"/>
      <c r="AS638" s="22"/>
      <c r="AT638" s="22"/>
      <c r="AU638" s="22"/>
      <c r="AV638" s="22"/>
      <c r="AW638" s="22"/>
      <c r="AX638" s="22"/>
      <c r="AY638" s="22"/>
      <c r="AZ638" s="22"/>
      <c r="BA638" s="85"/>
      <c r="BB638" s="32"/>
      <c r="BC638" s="32"/>
      <c r="BD638" s="32"/>
      <c r="BE638" s="32"/>
      <c r="BF638" s="32"/>
      <c r="BG638" s="32"/>
      <c r="BH638" s="32"/>
      <c r="BI638" s="32"/>
      <c r="BJ638" s="32"/>
      <c r="BK638" s="32"/>
      <c r="BL638" s="32"/>
      <c r="BM638" s="32"/>
    </row>
    <row r="639" spans="1:65" ht="120" customHeight="1" x14ac:dyDescent="0.25">
      <c r="A639" s="86">
        <v>381</v>
      </c>
      <c r="B639" s="22" t="s">
        <v>5033</v>
      </c>
      <c r="C639" s="22">
        <v>12</v>
      </c>
      <c r="D639" s="23"/>
      <c r="E639" s="22" t="s">
        <v>5201</v>
      </c>
      <c r="F639" s="22">
        <v>4041</v>
      </c>
      <c r="G639" s="22" t="s">
        <v>5202</v>
      </c>
      <c r="H639" s="22">
        <v>2005</v>
      </c>
      <c r="I639" s="22" t="s">
        <v>5203</v>
      </c>
      <c r="J639" s="57">
        <v>51639</v>
      </c>
      <c r="K639" s="22" t="s">
        <v>149</v>
      </c>
      <c r="L639" s="22" t="s">
        <v>5189</v>
      </c>
      <c r="M639" s="22" t="s">
        <v>5204</v>
      </c>
      <c r="N639" s="22" t="s">
        <v>5205</v>
      </c>
      <c r="O639" s="22" t="s">
        <v>5206</v>
      </c>
      <c r="P639" s="22" t="s">
        <v>5207</v>
      </c>
      <c r="Q639" s="82">
        <v>0</v>
      </c>
      <c r="R639" s="82">
        <v>0</v>
      </c>
      <c r="S639" s="82">
        <v>0</v>
      </c>
      <c r="T639" s="82">
        <v>0</v>
      </c>
      <c r="U639" s="82">
        <f t="shared" si="50"/>
        <v>0</v>
      </c>
      <c r="V639" s="421">
        <v>0</v>
      </c>
      <c r="W639" s="128">
        <v>100</v>
      </c>
      <c r="X639" s="225" t="s">
        <v>5194</v>
      </c>
      <c r="Y639" s="22">
        <v>6</v>
      </c>
      <c r="Z639" s="22">
        <v>1</v>
      </c>
      <c r="AA639" s="22">
        <v>2</v>
      </c>
      <c r="AB639" s="22" t="s">
        <v>5208</v>
      </c>
      <c r="AC639" s="22">
        <v>256</v>
      </c>
      <c r="AD639" s="22">
        <v>0</v>
      </c>
      <c r="AE639" s="22">
        <v>4</v>
      </c>
      <c r="AF639" s="86"/>
      <c r="AG639" s="22"/>
      <c r="AH639" s="22"/>
      <c r="AI639" s="22"/>
      <c r="AJ639" s="22"/>
      <c r="AK639" s="22"/>
      <c r="AL639" s="22"/>
      <c r="AM639" s="22"/>
      <c r="AN639" s="22"/>
      <c r="AO639" s="22"/>
      <c r="AP639" s="22"/>
      <c r="AQ639" s="22"/>
      <c r="AR639" s="22"/>
      <c r="AS639" s="22"/>
      <c r="AT639" s="22"/>
      <c r="AU639" s="22"/>
      <c r="AV639" s="22"/>
      <c r="AW639" s="22"/>
      <c r="AX639" s="22"/>
      <c r="AY639" s="22"/>
      <c r="AZ639" s="22"/>
      <c r="BA639" s="85"/>
      <c r="BB639" s="32"/>
      <c r="BC639" s="32"/>
      <c r="BD639" s="32"/>
      <c r="BE639" s="32"/>
      <c r="BF639" s="32"/>
      <c r="BG639" s="32"/>
      <c r="BH639" s="32"/>
      <c r="BI639" s="32"/>
      <c r="BJ639" s="32"/>
      <c r="BK639" s="32"/>
      <c r="BL639" s="32"/>
      <c r="BM639" s="32"/>
    </row>
    <row r="640" spans="1:65" ht="120" customHeight="1" x14ac:dyDescent="0.25">
      <c r="A640" s="86">
        <v>381</v>
      </c>
      <c r="B640" s="22" t="s">
        <v>5033</v>
      </c>
      <c r="C640" s="22">
        <v>33</v>
      </c>
      <c r="D640" s="23"/>
      <c r="E640" s="22" t="s">
        <v>5209</v>
      </c>
      <c r="F640" s="22">
        <v>7002</v>
      </c>
      <c r="G640" s="22" t="s">
        <v>5210</v>
      </c>
      <c r="H640" s="22">
        <v>2005</v>
      </c>
      <c r="I640" s="22" t="s">
        <v>5211</v>
      </c>
      <c r="J640" s="57">
        <v>50532</v>
      </c>
      <c r="K640" s="22" t="s">
        <v>149</v>
      </c>
      <c r="L640" s="22" t="s">
        <v>5212</v>
      </c>
      <c r="M640" s="22" t="s">
        <v>5213</v>
      </c>
      <c r="N640" s="22" t="s">
        <v>5214</v>
      </c>
      <c r="O640" s="22" t="s">
        <v>5215</v>
      </c>
      <c r="P640" s="22" t="s">
        <v>5216</v>
      </c>
      <c r="Q640" s="82">
        <v>0</v>
      </c>
      <c r="R640" s="82">
        <v>0</v>
      </c>
      <c r="S640" s="82">
        <v>45</v>
      </c>
      <c r="T640" s="82">
        <v>50</v>
      </c>
      <c r="U640" s="82">
        <f t="shared" si="50"/>
        <v>95</v>
      </c>
      <c r="V640" s="421">
        <v>100</v>
      </c>
      <c r="W640" s="128">
        <v>100</v>
      </c>
      <c r="X640" s="225" t="s">
        <v>5217</v>
      </c>
      <c r="Y640" s="22">
        <v>3</v>
      </c>
      <c r="Z640" s="22">
        <v>3</v>
      </c>
      <c r="AA640" s="22">
        <v>1</v>
      </c>
      <c r="AB640" s="22" t="s">
        <v>5218</v>
      </c>
      <c r="AC640" s="22" t="s">
        <v>149</v>
      </c>
      <c r="AD640" s="22"/>
      <c r="AE640" s="22">
        <v>5</v>
      </c>
      <c r="AF640" s="86"/>
      <c r="AG640" s="22"/>
      <c r="AH640" s="22"/>
      <c r="AI640" s="22"/>
      <c r="AJ640" s="22"/>
      <c r="AK640" s="22"/>
      <c r="AL640" s="22"/>
      <c r="AM640" s="22"/>
      <c r="AN640" s="22"/>
      <c r="AO640" s="22"/>
      <c r="AP640" s="22"/>
      <c r="AQ640" s="22"/>
      <c r="AR640" s="22"/>
      <c r="AS640" s="22"/>
      <c r="AT640" s="22"/>
      <c r="AU640" s="22"/>
      <c r="AV640" s="22"/>
      <c r="AW640" s="22"/>
      <c r="AX640" s="22"/>
      <c r="AY640" s="22"/>
      <c r="AZ640" s="22"/>
      <c r="BA640" s="85"/>
      <c r="BB640" s="32"/>
      <c r="BC640" s="32"/>
      <c r="BD640" s="32"/>
      <c r="BE640" s="32"/>
      <c r="BF640" s="32"/>
      <c r="BG640" s="32"/>
      <c r="BH640" s="32"/>
      <c r="BI640" s="32"/>
      <c r="BJ640" s="32"/>
      <c r="BK640" s="32"/>
      <c r="BL640" s="32"/>
      <c r="BM640" s="32"/>
    </row>
    <row r="641" spans="1:65" ht="120" customHeight="1" x14ac:dyDescent="0.25">
      <c r="A641" s="86">
        <v>381</v>
      </c>
      <c r="B641" s="22" t="s">
        <v>5033</v>
      </c>
      <c r="C641" s="22">
        <v>12</v>
      </c>
      <c r="D641" s="23"/>
      <c r="E641" s="22" t="s">
        <v>5186</v>
      </c>
      <c r="F641" s="22">
        <v>7705</v>
      </c>
      <c r="G641" s="22" t="s">
        <v>5219</v>
      </c>
      <c r="H641" s="22">
        <v>2005</v>
      </c>
      <c r="I641" s="22" t="s">
        <v>5220</v>
      </c>
      <c r="J641" s="57">
        <v>50168</v>
      </c>
      <c r="K641" s="22" t="s">
        <v>149</v>
      </c>
      <c r="L641" s="22" t="s">
        <v>5189</v>
      </c>
      <c r="M641" s="22" t="s">
        <v>5190</v>
      </c>
      <c r="N641" s="22" t="s">
        <v>5221</v>
      </c>
      <c r="O641" s="22" t="s">
        <v>5222</v>
      </c>
      <c r="P641" s="22" t="s">
        <v>5223</v>
      </c>
      <c r="Q641" s="82">
        <v>0</v>
      </c>
      <c r="R641" s="82">
        <v>0</v>
      </c>
      <c r="S641" s="82">
        <v>0</v>
      </c>
      <c r="T641" s="82">
        <v>0</v>
      </c>
      <c r="U641" s="82">
        <f t="shared" si="50"/>
        <v>0</v>
      </c>
      <c r="V641" s="421">
        <v>0</v>
      </c>
      <c r="W641" s="128">
        <v>100</v>
      </c>
      <c r="X641" s="225" t="s">
        <v>5194</v>
      </c>
      <c r="Y641" s="22">
        <v>6</v>
      </c>
      <c r="Z641" s="22">
        <v>1</v>
      </c>
      <c r="AA641" s="22">
        <v>2</v>
      </c>
      <c r="AB641" s="22">
        <v>14.19</v>
      </c>
      <c r="AC641" s="22">
        <v>254</v>
      </c>
      <c r="AD641" s="22">
        <v>0</v>
      </c>
      <c r="AE641" s="22">
        <v>5</v>
      </c>
      <c r="AF641" s="86"/>
      <c r="AG641" s="22"/>
      <c r="AH641" s="22"/>
      <c r="AI641" s="22"/>
      <c r="AJ641" s="22"/>
      <c r="AK641" s="22"/>
      <c r="AL641" s="22"/>
      <c r="AM641" s="22"/>
      <c r="AN641" s="22"/>
      <c r="AO641" s="22"/>
      <c r="AP641" s="22"/>
      <c r="AQ641" s="22"/>
      <c r="AR641" s="22"/>
      <c r="AS641" s="22"/>
      <c r="AT641" s="22"/>
      <c r="AU641" s="22"/>
      <c r="AV641" s="22"/>
      <c r="AW641" s="22"/>
      <c r="AX641" s="22"/>
      <c r="AY641" s="22"/>
      <c r="AZ641" s="22"/>
      <c r="BA641" s="85"/>
      <c r="BB641" s="32"/>
      <c r="BC641" s="32"/>
      <c r="BD641" s="32"/>
      <c r="BE641" s="32"/>
      <c r="BF641" s="32"/>
      <c r="BG641" s="32"/>
      <c r="BH641" s="32"/>
      <c r="BI641" s="32"/>
      <c r="BJ641" s="32"/>
      <c r="BK641" s="32"/>
      <c r="BL641" s="32"/>
      <c r="BM641" s="32"/>
    </row>
    <row r="642" spans="1:65" ht="120" customHeight="1" x14ac:dyDescent="0.25">
      <c r="A642" s="86">
        <v>381</v>
      </c>
      <c r="B642" s="22" t="s">
        <v>5033</v>
      </c>
      <c r="C642" s="22">
        <v>12</v>
      </c>
      <c r="D642" s="23"/>
      <c r="E642" s="22" t="s">
        <v>5224</v>
      </c>
      <c r="F642" s="22">
        <v>8992</v>
      </c>
      <c r="G642" s="22" t="s">
        <v>5225</v>
      </c>
      <c r="H642" s="22">
        <v>2005</v>
      </c>
      <c r="I642" s="22" t="s">
        <v>5226</v>
      </c>
      <c r="J642" s="57">
        <v>48308</v>
      </c>
      <c r="K642" s="22" t="s">
        <v>149</v>
      </c>
      <c r="L642" s="22" t="s">
        <v>5189</v>
      </c>
      <c r="M642" s="22" t="s">
        <v>5227</v>
      </c>
      <c r="N642" s="22" t="s">
        <v>5228</v>
      </c>
      <c r="O642" s="22" t="s">
        <v>5229</v>
      </c>
      <c r="P642" s="22" t="s">
        <v>5230</v>
      </c>
      <c r="Q642" s="82">
        <v>0</v>
      </c>
      <c r="R642" s="82">
        <v>0</v>
      </c>
      <c r="S642" s="82">
        <v>0</v>
      </c>
      <c r="T642" s="82">
        <v>0</v>
      </c>
      <c r="U642" s="82">
        <f t="shared" si="50"/>
        <v>0</v>
      </c>
      <c r="V642" s="421">
        <v>0</v>
      </c>
      <c r="W642" s="128">
        <v>100</v>
      </c>
      <c r="X642" s="225" t="s">
        <v>5194</v>
      </c>
      <c r="Y642" s="22">
        <v>6</v>
      </c>
      <c r="Z642" s="22">
        <v>1</v>
      </c>
      <c r="AA642" s="22">
        <v>1</v>
      </c>
      <c r="AB642" s="22" t="s">
        <v>5208</v>
      </c>
      <c r="AC642" s="22">
        <v>253</v>
      </c>
      <c r="AD642" s="22">
        <v>0</v>
      </c>
      <c r="AE642" s="22">
        <v>5</v>
      </c>
      <c r="AF642" s="86"/>
      <c r="AG642" s="22"/>
      <c r="AH642" s="22"/>
      <c r="AI642" s="22"/>
      <c r="AJ642" s="22"/>
      <c r="AK642" s="22"/>
      <c r="AL642" s="22"/>
      <c r="AM642" s="22"/>
      <c r="AN642" s="22"/>
      <c r="AO642" s="22"/>
      <c r="AP642" s="22"/>
      <c r="AQ642" s="22"/>
      <c r="AR642" s="22"/>
      <c r="AS642" s="22"/>
      <c r="AT642" s="22"/>
      <c r="AU642" s="22"/>
      <c r="AV642" s="22"/>
      <c r="AW642" s="22"/>
      <c r="AX642" s="22"/>
      <c r="AY642" s="22"/>
      <c r="AZ642" s="22"/>
      <c r="BA642" s="85"/>
      <c r="BB642" s="32"/>
      <c r="BC642" s="32"/>
      <c r="BD642" s="32"/>
      <c r="BE642" s="32"/>
      <c r="BF642" s="32"/>
      <c r="BG642" s="32"/>
      <c r="BH642" s="32"/>
      <c r="BI642" s="32"/>
      <c r="BJ642" s="32"/>
      <c r="BK642" s="32"/>
      <c r="BL642" s="32"/>
      <c r="BM642" s="32"/>
    </row>
    <row r="643" spans="1:65" ht="120" customHeight="1" x14ac:dyDescent="0.25">
      <c r="A643" s="86">
        <v>381</v>
      </c>
      <c r="B643" s="22" t="s">
        <v>5033</v>
      </c>
      <c r="C643" s="22">
        <v>15</v>
      </c>
      <c r="D643" s="23"/>
      <c r="E643" s="22" t="s">
        <v>5231</v>
      </c>
      <c r="F643" s="22">
        <v>5232</v>
      </c>
      <c r="G643" s="22" t="s">
        <v>5232</v>
      </c>
      <c r="H643" s="22">
        <v>2005</v>
      </c>
      <c r="I643" s="22" t="s">
        <v>5233</v>
      </c>
      <c r="J643" s="57">
        <v>41037</v>
      </c>
      <c r="K643" s="22" t="s">
        <v>149</v>
      </c>
      <c r="L643" s="22" t="s">
        <v>5234</v>
      </c>
      <c r="M643" s="22" t="s">
        <v>5235</v>
      </c>
      <c r="N643" s="22"/>
      <c r="O643" s="22"/>
      <c r="P643" s="22" t="s">
        <v>5236</v>
      </c>
      <c r="Q643" s="82">
        <v>60</v>
      </c>
      <c r="R643" s="82">
        <v>0</v>
      </c>
      <c r="S643" s="82">
        <v>27</v>
      </c>
      <c r="T643" s="82">
        <v>28</v>
      </c>
      <c r="U643" s="82">
        <f t="shared" si="50"/>
        <v>55</v>
      </c>
      <c r="V643" s="421">
        <v>70</v>
      </c>
      <c r="W643" s="128">
        <v>100</v>
      </c>
      <c r="X643" s="225"/>
      <c r="Y643" s="22">
        <v>4</v>
      </c>
      <c r="Z643" s="22">
        <v>7</v>
      </c>
      <c r="AA643" s="22">
        <v>5</v>
      </c>
      <c r="AB643" s="22">
        <v>17</v>
      </c>
      <c r="AC643" s="22" t="s">
        <v>149</v>
      </c>
      <c r="AD643" s="22"/>
      <c r="AE643" s="22">
        <v>5</v>
      </c>
      <c r="AF643" s="86"/>
      <c r="AG643" s="22"/>
      <c r="AH643" s="22"/>
      <c r="AI643" s="22"/>
      <c r="AJ643" s="22"/>
      <c r="AK643" s="22"/>
      <c r="AL643" s="22"/>
      <c r="AM643" s="22"/>
      <c r="AN643" s="22"/>
      <c r="AO643" s="22"/>
      <c r="AP643" s="22"/>
      <c r="AQ643" s="22"/>
      <c r="AR643" s="22"/>
      <c r="AS643" s="22"/>
      <c r="AT643" s="22"/>
      <c r="AU643" s="22"/>
      <c r="AV643" s="22"/>
      <c r="AW643" s="22"/>
      <c r="AX643" s="22"/>
      <c r="AY643" s="22"/>
      <c r="AZ643" s="22"/>
      <c r="BA643" s="85"/>
      <c r="BB643" s="32"/>
      <c r="BC643" s="32"/>
      <c r="BD643" s="32"/>
      <c r="BE643" s="32"/>
      <c r="BF643" s="32"/>
      <c r="BG643" s="32"/>
      <c r="BH643" s="32"/>
      <c r="BI643" s="32"/>
      <c r="BJ643" s="32"/>
      <c r="BK643" s="32"/>
      <c r="BL643" s="32"/>
      <c r="BM643" s="32"/>
    </row>
    <row r="644" spans="1:65" ht="120" customHeight="1" x14ac:dyDescent="0.25">
      <c r="A644" s="86">
        <v>381</v>
      </c>
      <c r="B644" s="22" t="s">
        <v>5033</v>
      </c>
      <c r="C644" s="22">
        <v>5</v>
      </c>
      <c r="D644" s="23"/>
      <c r="E644" s="22" t="s">
        <v>5113</v>
      </c>
      <c r="F644" s="22">
        <v>11711</v>
      </c>
      <c r="G644" s="22" t="s">
        <v>5237</v>
      </c>
      <c r="H644" s="22">
        <v>2007</v>
      </c>
      <c r="I644" s="22" t="s">
        <v>5238</v>
      </c>
      <c r="J644" s="57">
        <v>42928</v>
      </c>
      <c r="K644" s="22" t="s">
        <v>109</v>
      </c>
      <c r="L644" s="22" t="s">
        <v>5116</v>
      </c>
      <c r="M644" s="22" t="s">
        <v>5117</v>
      </c>
      <c r="N644" s="22" t="s">
        <v>5239</v>
      </c>
      <c r="O644" s="22" t="s">
        <v>5240</v>
      </c>
      <c r="P644" s="22" t="s">
        <v>5241</v>
      </c>
      <c r="Q644" s="82">
        <v>0</v>
      </c>
      <c r="R644" s="82">
        <v>0</v>
      </c>
      <c r="S644" s="82">
        <v>0</v>
      </c>
      <c r="T644" s="82">
        <v>0</v>
      </c>
      <c r="U644" s="82">
        <f t="shared" si="50"/>
        <v>0</v>
      </c>
      <c r="V644" s="421"/>
      <c r="W644" s="128">
        <v>100</v>
      </c>
      <c r="X644" s="225" t="s">
        <v>5121</v>
      </c>
      <c r="Y644" s="22">
        <v>4</v>
      </c>
      <c r="Z644" s="22">
        <v>6</v>
      </c>
      <c r="AA644" s="22">
        <v>2</v>
      </c>
      <c r="AB644" s="22">
        <v>4</v>
      </c>
      <c r="AC644" s="22" t="s">
        <v>109</v>
      </c>
      <c r="AD644" s="22" t="s">
        <v>5122</v>
      </c>
      <c r="AE644" s="22">
        <v>5</v>
      </c>
      <c r="AF644" s="86"/>
      <c r="AG644" s="22"/>
      <c r="AH644" s="22"/>
      <c r="AI644" s="22"/>
      <c r="AJ644" s="22"/>
      <c r="AK644" s="22"/>
      <c r="AL644" s="22"/>
      <c r="AM644" s="22"/>
      <c r="AN644" s="22"/>
      <c r="AO644" s="22"/>
      <c r="AP644" s="22"/>
      <c r="AQ644" s="22"/>
      <c r="AR644" s="22"/>
      <c r="AS644" s="22"/>
      <c r="AT644" s="22"/>
      <c r="AU644" s="22"/>
      <c r="AV644" s="22"/>
      <c r="AW644" s="22"/>
      <c r="AX644" s="22"/>
      <c r="AY644" s="22"/>
      <c r="AZ644" s="22"/>
      <c r="BA644" s="85"/>
      <c r="BB644" s="32"/>
      <c r="BC644" s="32"/>
      <c r="BD644" s="32"/>
      <c r="BE644" s="32"/>
      <c r="BF644" s="32"/>
      <c r="BG644" s="32"/>
      <c r="BH644" s="32"/>
      <c r="BI644" s="32"/>
      <c r="BJ644" s="32"/>
      <c r="BK644" s="32"/>
      <c r="BL644" s="32"/>
      <c r="BM644" s="32"/>
    </row>
    <row r="645" spans="1:65" ht="120" customHeight="1" x14ac:dyDescent="0.25">
      <c r="A645" s="86">
        <v>381</v>
      </c>
      <c r="B645" s="22" t="s">
        <v>5033</v>
      </c>
      <c r="C645" s="22">
        <v>5</v>
      </c>
      <c r="D645" s="23"/>
      <c r="E645" s="22" t="s">
        <v>5113</v>
      </c>
      <c r="F645" s="22">
        <v>11711</v>
      </c>
      <c r="G645" s="22" t="s">
        <v>5242</v>
      </c>
      <c r="H645" s="22">
        <v>2007</v>
      </c>
      <c r="I645" s="22" t="s">
        <v>5243</v>
      </c>
      <c r="J645" s="57">
        <v>25196</v>
      </c>
      <c r="K645" s="22" t="s">
        <v>109</v>
      </c>
      <c r="L645" s="22" t="s">
        <v>5116</v>
      </c>
      <c r="M645" s="22" t="s">
        <v>5117</v>
      </c>
      <c r="N645" s="22" t="s">
        <v>5244</v>
      </c>
      <c r="O645" s="22" t="s">
        <v>5245</v>
      </c>
      <c r="P645" s="22" t="s">
        <v>5246</v>
      </c>
      <c r="Q645" s="82">
        <v>0</v>
      </c>
      <c r="R645" s="82">
        <v>0</v>
      </c>
      <c r="S645" s="82">
        <v>0</v>
      </c>
      <c r="T645" s="82">
        <v>0</v>
      </c>
      <c r="U645" s="82">
        <f t="shared" si="50"/>
        <v>0</v>
      </c>
      <c r="V645" s="421">
        <v>60</v>
      </c>
      <c r="W645" s="128">
        <v>100</v>
      </c>
      <c r="X645" s="225" t="s">
        <v>5121</v>
      </c>
      <c r="Y645" s="22"/>
      <c r="Z645" s="22"/>
      <c r="AA645" s="22"/>
      <c r="AB645" s="22">
        <v>4</v>
      </c>
      <c r="AC645" s="22"/>
      <c r="AD645" s="22"/>
      <c r="AE645" s="22">
        <v>5</v>
      </c>
      <c r="AF645" s="86"/>
      <c r="AG645" s="22"/>
      <c r="AH645" s="22"/>
      <c r="AI645" s="22"/>
      <c r="AJ645" s="22"/>
      <c r="AK645" s="22"/>
      <c r="AL645" s="22"/>
      <c r="AM645" s="22"/>
      <c r="AN645" s="22"/>
      <c r="AO645" s="22"/>
      <c r="AP645" s="22"/>
      <c r="AQ645" s="22"/>
      <c r="AR645" s="22"/>
      <c r="AS645" s="22"/>
      <c r="AT645" s="22"/>
      <c r="AU645" s="22"/>
      <c r="AV645" s="22"/>
      <c r="AW645" s="22"/>
      <c r="AX645" s="22"/>
      <c r="AY645" s="22"/>
      <c r="AZ645" s="22"/>
      <c r="BA645" s="85"/>
      <c r="BB645" s="32"/>
      <c r="BC645" s="32"/>
      <c r="BD645" s="32"/>
      <c r="BE645" s="32"/>
      <c r="BF645" s="32"/>
      <c r="BG645" s="32"/>
      <c r="BH645" s="32"/>
      <c r="BI645" s="32"/>
      <c r="BJ645" s="32"/>
      <c r="BK645" s="32"/>
      <c r="BL645" s="32"/>
      <c r="BM645" s="32"/>
    </row>
    <row r="646" spans="1:65" ht="120" customHeight="1" x14ac:dyDescent="0.25">
      <c r="A646" s="86">
        <v>381</v>
      </c>
      <c r="B646" s="22" t="s">
        <v>5033</v>
      </c>
      <c r="C646" s="22">
        <v>10</v>
      </c>
      <c r="D646" s="23"/>
      <c r="E646" s="22" t="s">
        <v>5247</v>
      </c>
      <c r="F646" s="22">
        <v>18326</v>
      </c>
      <c r="G646" s="22" t="s">
        <v>5248</v>
      </c>
      <c r="H646" s="22" t="s">
        <v>5249</v>
      </c>
      <c r="I646" s="22" t="s">
        <v>5250</v>
      </c>
      <c r="J646" s="57">
        <v>31036.05414</v>
      </c>
      <c r="K646" s="22" t="s">
        <v>5251</v>
      </c>
      <c r="L646" s="22" t="s">
        <v>5252</v>
      </c>
      <c r="M646" s="22" t="s">
        <v>5253</v>
      </c>
      <c r="N646" s="22" t="s">
        <v>5254</v>
      </c>
      <c r="O646" s="22" t="s">
        <v>5255</v>
      </c>
      <c r="P646" s="22" t="s">
        <v>5256</v>
      </c>
      <c r="Q646" s="82">
        <v>1.55</v>
      </c>
      <c r="R646" s="82">
        <v>0</v>
      </c>
      <c r="S646" s="82">
        <v>1800</v>
      </c>
      <c r="T646" s="82">
        <v>827</v>
      </c>
      <c r="U646" s="82">
        <f t="shared" si="50"/>
        <v>2627</v>
      </c>
      <c r="V646" s="421">
        <v>90</v>
      </c>
      <c r="W646" s="128">
        <v>100</v>
      </c>
      <c r="X646" s="225" t="s">
        <v>5130</v>
      </c>
      <c r="Y646" s="22">
        <v>3</v>
      </c>
      <c r="Z646" s="22">
        <v>4</v>
      </c>
      <c r="AA646" s="22">
        <v>7</v>
      </c>
      <c r="AB646" s="22">
        <v>4</v>
      </c>
      <c r="AC646" s="22" t="s">
        <v>109</v>
      </c>
      <c r="AD646" s="22" t="s">
        <v>5045</v>
      </c>
      <c r="AE646" s="22">
        <v>5</v>
      </c>
      <c r="AF646" s="86">
        <v>70</v>
      </c>
      <c r="AG646" s="22" t="s">
        <v>3084</v>
      </c>
      <c r="AH646" s="22" t="s">
        <v>4605</v>
      </c>
      <c r="AI646" s="22">
        <v>50</v>
      </c>
      <c r="AJ646" s="22" t="s">
        <v>1546</v>
      </c>
      <c r="AK646" s="22" t="s">
        <v>5257</v>
      </c>
      <c r="AL646" s="22">
        <v>50</v>
      </c>
      <c r="AM646" s="22"/>
      <c r="AN646" s="22"/>
      <c r="AO646" s="22"/>
      <c r="AP646" s="22"/>
      <c r="AQ646" s="22"/>
      <c r="AR646" s="22"/>
      <c r="AS646" s="22"/>
      <c r="AT646" s="22"/>
      <c r="AU646" s="22"/>
      <c r="AV646" s="22"/>
      <c r="AW646" s="22"/>
      <c r="AX646" s="22"/>
      <c r="AY646" s="22"/>
      <c r="AZ646" s="22"/>
      <c r="BA646" s="85"/>
      <c r="BB646" s="32"/>
      <c r="BC646" s="32"/>
      <c r="BD646" s="32"/>
      <c r="BE646" s="32"/>
      <c r="BF646" s="32"/>
      <c r="BG646" s="32"/>
      <c r="BH646" s="32"/>
      <c r="BI646" s="32"/>
      <c r="BJ646" s="32"/>
      <c r="BK646" s="32"/>
      <c r="BL646" s="32"/>
      <c r="BM646" s="32"/>
    </row>
    <row r="647" spans="1:65" ht="120" customHeight="1" x14ac:dyDescent="0.25">
      <c r="A647" s="86">
        <v>381</v>
      </c>
      <c r="B647" s="22" t="s">
        <v>5033</v>
      </c>
      <c r="C647" s="22">
        <v>29</v>
      </c>
      <c r="D647" s="23"/>
      <c r="E647" s="22" t="s">
        <v>5258</v>
      </c>
      <c r="F647" s="22">
        <v>15902</v>
      </c>
      <c r="G647" s="22" t="s">
        <v>5259</v>
      </c>
      <c r="H647" s="22">
        <v>2007</v>
      </c>
      <c r="I647" s="22" t="s">
        <v>5260</v>
      </c>
      <c r="J647" s="57">
        <v>162501</v>
      </c>
      <c r="K647" s="22" t="s">
        <v>109</v>
      </c>
      <c r="L647" s="22" t="s">
        <v>5168</v>
      </c>
      <c r="M647" s="22" t="s">
        <v>5081</v>
      </c>
      <c r="N647" s="22" t="s">
        <v>5261</v>
      </c>
      <c r="O647" s="22" t="s">
        <v>5262</v>
      </c>
      <c r="P647" s="22" t="s">
        <v>5263</v>
      </c>
      <c r="Q647" s="82">
        <v>0</v>
      </c>
      <c r="R647" s="82">
        <v>0</v>
      </c>
      <c r="S647" s="82">
        <v>0</v>
      </c>
      <c r="T647" s="82">
        <v>0</v>
      </c>
      <c r="U647" s="82">
        <f t="shared" si="50"/>
        <v>0</v>
      </c>
      <c r="V647" s="421">
        <v>0</v>
      </c>
      <c r="W647" s="128">
        <v>100</v>
      </c>
      <c r="X647" s="225" t="s">
        <v>5085</v>
      </c>
      <c r="Y647" s="22">
        <v>2</v>
      </c>
      <c r="Z647" s="22">
        <v>5</v>
      </c>
      <c r="AA647" s="22">
        <v>6</v>
      </c>
      <c r="AB647" s="22">
        <v>17</v>
      </c>
      <c r="AC647" s="22" t="s">
        <v>109</v>
      </c>
      <c r="AD647" s="22"/>
      <c r="AE647" s="22">
        <v>5</v>
      </c>
      <c r="AF647" s="86"/>
      <c r="AG647" s="22"/>
      <c r="AH647" s="22"/>
      <c r="AI647" s="22"/>
      <c r="AJ647" s="22"/>
      <c r="AK647" s="22"/>
      <c r="AL647" s="22"/>
      <c r="AM647" s="22"/>
      <c r="AN647" s="22"/>
      <c r="AO647" s="22"/>
      <c r="AP647" s="22"/>
      <c r="AQ647" s="22"/>
      <c r="AR647" s="22"/>
      <c r="AS647" s="22"/>
      <c r="AT647" s="22"/>
      <c r="AU647" s="22"/>
      <c r="AV647" s="22"/>
      <c r="AW647" s="22"/>
      <c r="AX647" s="22"/>
      <c r="AY647" s="22"/>
      <c r="AZ647" s="22"/>
      <c r="BA647" s="85"/>
      <c r="BB647" s="32"/>
      <c r="BC647" s="32"/>
      <c r="BD647" s="32"/>
      <c r="BE647" s="32"/>
      <c r="BF647" s="32"/>
      <c r="BG647" s="32"/>
      <c r="BH647" s="32"/>
      <c r="BI647" s="32"/>
      <c r="BJ647" s="32"/>
      <c r="BK647" s="32"/>
      <c r="BL647" s="32"/>
      <c r="BM647" s="32"/>
    </row>
    <row r="648" spans="1:65" ht="120" customHeight="1" x14ac:dyDescent="0.25">
      <c r="A648" s="86">
        <v>381</v>
      </c>
      <c r="B648" s="22" t="s">
        <v>5033</v>
      </c>
      <c r="C648" s="22">
        <v>32</v>
      </c>
      <c r="D648" s="23"/>
      <c r="E648" s="22" t="s">
        <v>5046</v>
      </c>
      <c r="F648" s="22">
        <v>3702</v>
      </c>
      <c r="G648" s="22" t="s">
        <v>5264</v>
      </c>
      <c r="H648" s="22">
        <v>2006</v>
      </c>
      <c r="I648" s="22" t="s">
        <v>5265</v>
      </c>
      <c r="J648" s="57">
        <v>83883</v>
      </c>
      <c r="K648" s="22" t="s">
        <v>109</v>
      </c>
      <c r="L648" s="22" t="s">
        <v>5145</v>
      </c>
      <c r="M648" s="22" t="s">
        <v>5146</v>
      </c>
      <c r="N648" s="22" t="s">
        <v>5266</v>
      </c>
      <c r="O648" s="22" t="s">
        <v>5267</v>
      </c>
      <c r="P648" s="22" t="s">
        <v>5216</v>
      </c>
      <c r="Q648" s="82">
        <v>22</v>
      </c>
      <c r="R648" s="82">
        <v>0</v>
      </c>
      <c r="S648" s="82">
        <v>3000</v>
      </c>
      <c r="T648" s="82">
        <v>18000</v>
      </c>
      <c r="U648" s="82">
        <f t="shared" si="50"/>
        <v>21000</v>
      </c>
      <c r="V648" s="421">
        <v>100</v>
      </c>
      <c r="W648" s="128">
        <v>100</v>
      </c>
      <c r="X648" s="225" t="s">
        <v>5054</v>
      </c>
      <c r="Y648" s="22">
        <v>4</v>
      </c>
      <c r="Z648" s="22">
        <v>5</v>
      </c>
      <c r="AA648" s="22">
        <v>5</v>
      </c>
      <c r="AB648" s="22">
        <v>10</v>
      </c>
      <c r="AC648" s="22"/>
      <c r="AD648" s="22" t="s">
        <v>5055</v>
      </c>
      <c r="AE648" s="22">
        <v>5</v>
      </c>
      <c r="AF648" s="86"/>
      <c r="AG648" s="22"/>
      <c r="AH648" s="22"/>
      <c r="AI648" s="22"/>
      <c r="AJ648" s="22"/>
      <c r="AK648" s="22"/>
      <c r="AL648" s="22"/>
      <c r="AM648" s="22"/>
      <c r="AN648" s="22"/>
      <c r="AO648" s="22"/>
      <c r="AP648" s="22"/>
      <c r="AQ648" s="22"/>
      <c r="AR648" s="22"/>
      <c r="AS648" s="22"/>
      <c r="AT648" s="22"/>
      <c r="AU648" s="22"/>
      <c r="AV648" s="22"/>
      <c r="AW648" s="22"/>
      <c r="AX648" s="22"/>
      <c r="AY648" s="22"/>
      <c r="AZ648" s="22"/>
      <c r="BA648" s="85"/>
      <c r="BB648" s="32"/>
      <c r="BC648" s="32"/>
      <c r="BD648" s="32"/>
      <c r="BE648" s="32"/>
      <c r="BF648" s="32"/>
      <c r="BG648" s="32"/>
      <c r="BH648" s="32"/>
      <c r="BI648" s="32"/>
      <c r="BJ648" s="32"/>
      <c r="BK648" s="32"/>
      <c r="BL648" s="32"/>
      <c r="BM648" s="32"/>
    </row>
    <row r="649" spans="1:65" ht="120" customHeight="1" x14ac:dyDescent="0.25">
      <c r="A649" s="86">
        <v>381</v>
      </c>
      <c r="B649" s="22" t="s">
        <v>5033</v>
      </c>
      <c r="C649" s="22">
        <v>12</v>
      </c>
      <c r="D649" s="23"/>
      <c r="E649" s="22" t="s">
        <v>5186</v>
      </c>
      <c r="F649" s="22">
        <v>7705</v>
      </c>
      <c r="G649" s="22" t="s">
        <v>5268</v>
      </c>
      <c r="H649" s="22">
        <v>2007</v>
      </c>
      <c r="I649" s="22" t="s">
        <v>5269</v>
      </c>
      <c r="J649" s="57">
        <v>131219</v>
      </c>
      <c r="K649" s="22" t="s">
        <v>109</v>
      </c>
      <c r="L649" s="22" t="s">
        <v>5189</v>
      </c>
      <c r="M649" s="22" t="s">
        <v>5190</v>
      </c>
      <c r="N649" s="22" t="s">
        <v>5270</v>
      </c>
      <c r="O649" s="22" t="s">
        <v>5271</v>
      </c>
      <c r="P649" s="22" t="s">
        <v>5272</v>
      </c>
      <c r="Q649" s="82">
        <v>0</v>
      </c>
      <c r="R649" s="82">
        <v>0</v>
      </c>
      <c r="S649" s="82">
        <v>0</v>
      </c>
      <c r="T649" s="82">
        <v>0</v>
      </c>
      <c r="U649" s="82">
        <f t="shared" si="50"/>
        <v>0</v>
      </c>
      <c r="V649" s="421">
        <v>0</v>
      </c>
      <c r="W649" s="128">
        <v>100</v>
      </c>
      <c r="X649" s="225" t="s">
        <v>5194</v>
      </c>
      <c r="Y649" s="22">
        <v>6</v>
      </c>
      <c r="Z649" s="22">
        <v>1</v>
      </c>
      <c r="AA649" s="22">
        <v>2</v>
      </c>
      <c r="AB649" s="22">
        <v>19</v>
      </c>
      <c r="AC649" s="22">
        <v>124</v>
      </c>
      <c r="AD649" s="22">
        <v>0</v>
      </c>
      <c r="AE649" s="22">
        <v>5</v>
      </c>
      <c r="AF649" s="86"/>
      <c r="AG649" s="22"/>
      <c r="AH649" s="22"/>
      <c r="AI649" s="22"/>
      <c r="AJ649" s="22"/>
      <c r="AK649" s="22"/>
      <c r="AL649" s="22"/>
      <c r="AM649" s="22"/>
      <c r="AN649" s="22"/>
      <c r="AO649" s="22"/>
      <c r="AP649" s="22"/>
      <c r="AQ649" s="22"/>
      <c r="AR649" s="22"/>
      <c r="AS649" s="22"/>
      <c r="AT649" s="22"/>
      <c r="AU649" s="22"/>
      <c r="AV649" s="22"/>
      <c r="AW649" s="22"/>
      <c r="AX649" s="22"/>
      <c r="AY649" s="22"/>
      <c r="AZ649" s="22"/>
      <c r="BA649" s="85"/>
      <c r="BB649" s="32"/>
      <c r="BC649" s="32"/>
      <c r="BD649" s="32"/>
      <c r="BE649" s="32"/>
      <c r="BF649" s="32"/>
      <c r="BG649" s="32"/>
      <c r="BH649" s="32"/>
      <c r="BI649" s="32"/>
      <c r="BJ649" s="32"/>
      <c r="BK649" s="32"/>
      <c r="BL649" s="32"/>
      <c r="BM649" s="32"/>
    </row>
    <row r="650" spans="1:65" ht="120" customHeight="1" x14ac:dyDescent="0.25">
      <c r="A650" s="86">
        <v>381</v>
      </c>
      <c r="B650" s="22" t="s">
        <v>5033</v>
      </c>
      <c r="C650" s="22">
        <v>15</v>
      </c>
      <c r="D650" s="23"/>
      <c r="E650" s="22" t="s">
        <v>5273</v>
      </c>
      <c r="F650" s="22">
        <v>15243</v>
      </c>
      <c r="G650" s="22" t="s">
        <v>5274</v>
      </c>
      <c r="H650" s="22">
        <v>2007</v>
      </c>
      <c r="I650" s="22" t="s">
        <v>5275</v>
      </c>
      <c r="J650" s="57">
        <v>94200</v>
      </c>
      <c r="K650" s="22" t="s">
        <v>109</v>
      </c>
      <c r="L650" s="22" t="s">
        <v>5276</v>
      </c>
      <c r="M650" s="22" t="s">
        <v>5235</v>
      </c>
      <c r="N650" s="22"/>
      <c r="O650" s="22"/>
      <c r="P650" s="22" t="s">
        <v>5277</v>
      </c>
      <c r="Q650" s="82">
        <v>210</v>
      </c>
      <c r="R650" s="82">
        <v>0</v>
      </c>
      <c r="S650" s="82">
        <v>87</v>
      </c>
      <c r="T650" s="82">
        <v>104</v>
      </c>
      <c r="U650" s="82">
        <f t="shared" si="50"/>
        <v>191</v>
      </c>
      <c r="V650" s="421">
        <v>100</v>
      </c>
      <c r="W650" s="128">
        <v>100</v>
      </c>
      <c r="X650" s="225"/>
      <c r="Y650" s="22"/>
      <c r="Z650" s="22"/>
      <c r="AA650" s="22"/>
      <c r="AB650" s="22"/>
      <c r="AC650" s="22"/>
      <c r="AD650" s="22"/>
      <c r="AE650" s="22">
        <v>5</v>
      </c>
      <c r="AF650" s="86"/>
      <c r="AG650" s="22"/>
      <c r="AH650" s="22"/>
      <c r="AI650" s="22"/>
      <c r="AJ650" s="22"/>
      <c r="AK650" s="22"/>
      <c r="AL650" s="22"/>
      <c r="AM650" s="22"/>
      <c r="AN650" s="22"/>
      <c r="AO650" s="22"/>
      <c r="AP650" s="22"/>
      <c r="AQ650" s="22"/>
      <c r="AR650" s="22"/>
      <c r="AS650" s="22"/>
      <c r="AT650" s="22"/>
      <c r="AU650" s="22"/>
      <c r="AV650" s="22"/>
      <c r="AW650" s="22"/>
      <c r="AX650" s="22"/>
      <c r="AY650" s="22"/>
      <c r="AZ650" s="22"/>
      <c r="BA650" s="85"/>
      <c r="BB650" s="32"/>
      <c r="BC650" s="32"/>
      <c r="BD650" s="32"/>
      <c r="BE650" s="32"/>
      <c r="BF650" s="32"/>
      <c r="BG650" s="32"/>
      <c r="BH650" s="32"/>
      <c r="BI650" s="32"/>
      <c r="BJ650" s="32"/>
      <c r="BK650" s="32"/>
      <c r="BL650" s="32"/>
      <c r="BM650" s="32"/>
    </row>
    <row r="651" spans="1:65" ht="120" customHeight="1" x14ac:dyDescent="0.25">
      <c r="A651" s="86">
        <v>381</v>
      </c>
      <c r="B651" s="22" t="s">
        <v>5033</v>
      </c>
      <c r="C651" s="22">
        <v>15</v>
      </c>
      <c r="D651" s="23"/>
      <c r="E651" s="22" t="s">
        <v>5231</v>
      </c>
      <c r="F651" s="22">
        <v>5232</v>
      </c>
      <c r="G651" s="22" t="s">
        <v>5278</v>
      </c>
      <c r="H651" s="22">
        <v>2000</v>
      </c>
      <c r="I651" s="22" t="s">
        <v>5279</v>
      </c>
      <c r="J651" s="57">
        <v>114113</v>
      </c>
      <c r="K651" s="22" t="s">
        <v>56</v>
      </c>
      <c r="L651" s="22" t="s">
        <v>5280</v>
      </c>
      <c r="M651" s="22" t="s">
        <v>5281</v>
      </c>
      <c r="N651" s="22"/>
      <c r="O651" s="22"/>
      <c r="P651" s="22" t="s">
        <v>5282</v>
      </c>
      <c r="Q651" s="82">
        <v>113</v>
      </c>
      <c r="R651" s="82">
        <v>0</v>
      </c>
      <c r="S651" s="82">
        <v>70</v>
      </c>
      <c r="T651" s="82">
        <v>35</v>
      </c>
      <c r="U651" s="82">
        <f t="shared" si="50"/>
        <v>105</v>
      </c>
      <c r="V651" s="421">
        <v>100</v>
      </c>
      <c r="W651" s="128">
        <v>100</v>
      </c>
      <c r="X651" s="225"/>
      <c r="Y651" s="22">
        <v>6</v>
      </c>
      <c r="Z651" s="22">
        <v>4</v>
      </c>
      <c r="AA651" s="22">
        <v>2</v>
      </c>
      <c r="AB651" s="22">
        <v>17</v>
      </c>
      <c r="AC651" s="22" t="s">
        <v>56</v>
      </c>
      <c r="AD651" s="22"/>
      <c r="AE651" s="22">
        <v>5</v>
      </c>
      <c r="AF651" s="86"/>
      <c r="AG651" s="22"/>
      <c r="AH651" s="22"/>
      <c r="AI651" s="22"/>
      <c r="AJ651" s="22"/>
      <c r="AK651" s="22"/>
      <c r="AL651" s="22"/>
      <c r="AM651" s="22"/>
      <c r="AN651" s="22"/>
      <c r="AO651" s="22"/>
      <c r="AP651" s="22"/>
      <c r="AQ651" s="22"/>
      <c r="AR651" s="22"/>
      <c r="AS651" s="22"/>
      <c r="AT651" s="22"/>
      <c r="AU651" s="22"/>
      <c r="AV651" s="22"/>
      <c r="AW651" s="22"/>
      <c r="AX651" s="22"/>
      <c r="AY651" s="22"/>
      <c r="AZ651" s="22"/>
      <c r="BA651" s="85"/>
      <c r="BB651" s="32"/>
      <c r="BC651" s="32"/>
      <c r="BD651" s="32"/>
      <c r="BE651" s="32"/>
      <c r="BF651" s="32"/>
      <c r="BG651" s="32"/>
      <c r="BH651" s="32"/>
      <c r="BI651" s="32"/>
      <c r="BJ651" s="32"/>
      <c r="BK651" s="32"/>
      <c r="BL651" s="32"/>
      <c r="BM651" s="32"/>
    </row>
    <row r="652" spans="1:65" ht="120" customHeight="1" x14ac:dyDescent="0.25">
      <c r="A652" s="86">
        <v>381</v>
      </c>
      <c r="B652" s="22" t="s">
        <v>5033</v>
      </c>
      <c r="C652" s="22">
        <v>5</v>
      </c>
      <c r="D652" s="23"/>
      <c r="E652" s="22" t="s">
        <v>5113</v>
      </c>
      <c r="F652" s="22">
        <v>11711</v>
      </c>
      <c r="G652" s="22" t="s">
        <v>5283</v>
      </c>
      <c r="H652" s="22">
        <v>2000</v>
      </c>
      <c r="I652" s="22" t="s">
        <v>5284</v>
      </c>
      <c r="J652" s="57">
        <v>53678</v>
      </c>
      <c r="K652" s="22" t="s">
        <v>56</v>
      </c>
      <c r="L652" s="22"/>
      <c r="M652" s="22" t="s">
        <v>5117</v>
      </c>
      <c r="N652" s="22" t="s">
        <v>5285</v>
      </c>
      <c r="O652" s="22" t="s">
        <v>5286</v>
      </c>
      <c r="P652" s="22" t="s">
        <v>5287</v>
      </c>
      <c r="Q652" s="82">
        <v>0</v>
      </c>
      <c r="R652" s="82">
        <v>0</v>
      </c>
      <c r="S652" s="82">
        <v>0</v>
      </c>
      <c r="T652" s="82">
        <v>0</v>
      </c>
      <c r="U652" s="82">
        <f t="shared" si="50"/>
        <v>0</v>
      </c>
      <c r="V652" s="421">
        <v>70</v>
      </c>
      <c r="W652" s="128">
        <v>100</v>
      </c>
      <c r="X652" s="225" t="s">
        <v>5121</v>
      </c>
      <c r="Y652" s="22">
        <v>3</v>
      </c>
      <c r="Z652" s="22">
        <v>11</v>
      </c>
      <c r="AA652" s="22">
        <v>5</v>
      </c>
      <c r="AB652" s="22">
        <v>4</v>
      </c>
      <c r="AC652" s="22" t="s">
        <v>56</v>
      </c>
      <c r="AD652" s="22" t="s">
        <v>5122</v>
      </c>
      <c r="AE652" s="22">
        <v>5</v>
      </c>
      <c r="AF652" s="86"/>
      <c r="AG652" s="22"/>
      <c r="AH652" s="22"/>
      <c r="AI652" s="22"/>
      <c r="AJ652" s="22"/>
      <c r="AK652" s="22"/>
      <c r="AL652" s="22"/>
      <c r="AM652" s="22"/>
      <c r="AN652" s="22"/>
      <c r="AO652" s="22"/>
      <c r="AP652" s="22"/>
      <c r="AQ652" s="22"/>
      <c r="AR652" s="22"/>
      <c r="AS652" s="22"/>
      <c r="AT652" s="22"/>
      <c r="AU652" s="22"/>
      <c r="AV652" s="22"/>
      <c r="AW652" s="22"/>
      <c r="AX652" s="22"/>
      <c r="AY652" s="22"/>
      <c r="AZ652" s="22"/>
      <c r="BA652" s="85"/>
      <c r="BB652" s="32"/>
      <c r="BC652" s="32"/>
      <c r="BD652" s="32"/>
      <c r="BE652" s="32"/>
      <c r="BF652" s="32"/>
      <c r="BG652" s="32"/>
      <c r="BH652" s="32"/>
      <c r="BI652" s="32"/>
      <c r="BJ652" s="32"/>
      <c r="BK652" s="32"/>
      <c r="BL652" s="32"/>
      <c r="BM652" s="32"/>
    </row>
    <row r="653" spans="1:65" ht="120" customHeight="1" x14ac:dyDescent="0.25">
      <c r="A653" s="86">
        <v>381</v>
      </c>
      <c r="B653" s="22" t="s">
        <v>5033</v>
      </c>
      <c r="C653" s="22">
        <v>29</v>
      </c>
      <c r="D653" s="23"/>
      <c r="E653" s="22" t="s">
        <v>5288</v>
      </c>
      <c r="F653" s="22">
        <v>10337</v>
      </c>
      <c r="G653" s="22" t="s">
        <v>1499</v>
      </c>
      <c r="H653" s="22">
        <v>2006</v>
      </c>
      <c r="I653" s="22" t="s">
        <v>1500</v>
      </c>
      <c r="J653" s="57">
        <v>165177</v>
      </c>
      <c r="K653" s="22" t="s">
        <v>125</v>
      </c>
      <c r="L653" s="22" t="s">
        <v>5289</v>
      </c>
      <c r="M653" s="22" t="s">
        <v>5290</v>
      </c>
      <c r="N653" s="22" t="s">
        <v>5291</v>
      </c>
      <c r="O653" s="22" t="s">
        <v>5292</v>
      </c>
      <c r="P653" s="22" t="s">
        <v>5293</v>
      </c>
      <c r="Q653" s="82">
        <v>28</v>
      </c>
      <c r="R653" s="82">
        <v>0</v>
      </c>
      <c r="S653" s="82">
        <v>1800</v>
      </c>
      <c r="T653" s="82">
        <v>18</v>
      </c>
      <c r="U653" s="82">
        <f t="shared" si="50"/>
        <v>1818</v>
      </c>
      <c r="V653" s="421">
        <v>90</v>
      </c>
      <c r="W653" s="128">
        <v>100</v>
      </c>
      <c r="X653" s="225" t="s">
        <v>5085</v>
      </c>
      <c r="Y653" s="22">
        <v>4</v>
      </c>
      <c r="Z653" s="22">
        <v>7</v>
      </c>
      <c r="AA653" s="22">
        <v>5</v>
      </c>
      <c r="AB653" s="22" t="s">
        <v>5294</v>
      </c>
      <c r="AC653" s="22"/>
      <c r="AD653" s="22" t="s">
        <v>5295</v>
      </c>
      <c r="AE653" s="22">
        <v>5</v>
      </c>
      <c r="AF653" s="86"/>
      <c r="AG653" s="22"/>
      <c r="AH653" s="22"/>
      <c r="AI653" s="22"/>
      <c r="AJ653" s="22"/>
      <c r="AK653" s="22"/>
      <c r="AL653" s="22"/>
      <c r="AM653" s="22"/>
      <c r="AN653" s="22"/>
      <c r="AO653" s="22"/>
      <c r="AP653" s="22"/>
      <c r="AQ653" s="22"/>
      <c r="AR653" s="22"/>
      <c r="AS653" s="22"/>
      <c r="AT653" s="22"/>
      <c r="AU653" s="22"/>
      <c r="AV653" s="22"/>
      <c r="AW653" s="22"/>
      <c r="AX653" s="22"/>
      <c r="AY653" s="22"/>
      <c r="AZ653" s="22"/>
      <c r="BA653" s="85"/>
      <c r="BB653" s="32"/>
      <c r="BC653" s="32"/>
      <c r="BD653" s="32"/>
      <c r="BE653" s="32"/>
      <c r="BF653" s="32"/>
      <c r="BG653" s="32"/>
      <c r="BH653" s="32"/>
      <c r="BI653" s="32"/>
      <c r="BJ653" s="32"/>
      <c r="BK653" s="32"/>
      <c r="BL653" s="32"/>
      <c r="BM653" s="32"/>
    </row>
    <row r="654" spans="1:65" ht="120" customHeight="1" x14ac:dyDescent="0.25">
      <c r="A654" s="86">
        <v>381</v>
      </c>
      <c r="B654" s="22" t="s">
        <v>5296</v>
      </c>
      <c r="C654" s="22">
        <v>32</v>
      </c>
      <c r="D654" s="23"/>
      <c r="E654" s="22" t="s">
        <v>5046</v>
      </c>
      <c r="F654" s="22">
        <v>3702</v>
      </c>
      <c r="G654" s="22" t="s">
        <v>5297</v>
      </c>
      <c r="H654" s="22">
        <v>2001</v>
      </c>
      <c r="I654" s="22" t="s">
        <v>5298</v>
      </c>
      <c r="J654" s="57">
        <v>81613</v>
      </c>
      <c r="K654" s="22" t="s">
        <v>56</v>
      </c>
      <c r="L654" s="22" t="s">
        <v>5299</v>
      </c>
      <c r="M654" s="22" t="s">
        <v>5300</v>
      </c>
      <c r="N654" s="22" t="s">
        <v>5301</v>
      </c>
      <c r="O654" s="22" t="s">
        <v>5302</v>
      </c>
      <c r="P654" s="22"/>
      <c r="Q654" s="82">
        <v>21</v>
      </c>
      <c r="R654" s="82">
        <v>0</v>
      </c>
      <c r="S654" s="82">
        <v>18000</v>
      </c>
      <c r="T654" s="82">
        <v>18000</v>
      </c>
      <c r="U654" s="82">
        <f t="shared" si="50"/>
        <v>36000</v>
      </c>
      <c r="V654" s="421">
        <v>100</v>
      </c>
      <c r="W654" s="128">
        <v>100</v>
      </c>
      <c r="X654" s="225" t="s">
        <v>5054</v>
      </c>
      <c r="Y654" s="22">
        <v>4</v>
      </c>
      <c r="Z654" s="22">
        <v>5</v>
      </c>
      <c r="AA654" s="22">
        <v>5</v>
      </c>
      <c r="AB654" s="22">
        <v>10</v>
      </c>
      <c r="AC654" s="22"/>
      <c r="AD654" s="22" t="s">
        <v>5055</v>
      </c>
      <c r="AE654" s="22">
        <v>5</v>
      </c>
      <c r="AF654" s="86"/>
      <c r="AG654" s="22"/>
      <c r="AH654" s="22"/>
      <c r="AI654" s="22"/>
      <c r="AJ654" s="22"/>
      <c r="AK654" s="22"/>
      <c r="AL654" s="22"/>
      <c r="AM654" s="22"/>
      <c r="AN654" s="22"/>
      <c r="AO654" s="22"/>
      <c r="AP654" s="22"/>
      <c r="AQ654" s="22"/>
      <c r="AR654" s="22"/>
      <c r="AS654" s="22"/>
      <c r="AT654" s="22"/>
      <c r="AU654" s="22"/>
      <c r="AV654" s="22"/>
      <c r="AW654" s="22"/>
      <c r="AX654" s="22"/>
      <c r="AY654" s="22"/>
      <c r="AZ654" s="22"/>
      <c r="BA654" s="85"/>
      <c r="BB654" s="32"/>
      <c r="BC654" s="32"/>
      <c r="BD654" s="32"/>
      <c r="BE654" s="32"/>
      <c r="BF654" s="32"/>
      <c r="BG654" s="32"/>
      <c r="BH654" s="32"/>
      <c r="BI654" s="32"/>
      <c r="BJ654" s="32"/>
      <c r="BK654" s="32"/>
      <c r="BL654" s="32"/>
      <c r="BM654" s="32"/>
    </row>
    <row r="655" spans="1:65" ht="120" customHeight="1" x14ac:dyDescent="0.25">
      <c r="A655" s="86">
        <v>381</v>
      </c>
      <c r="B655" s="22" t="s">
        <v>5303</v>
      </c>
      <c r="C655" s="22">
        <v>32</v>
      </c>
      <c r="D655" s="23"/>
      <c r="E655" s="22" t="s">
        <v>5046</v>
      </c>
      <c r="F655" s="22">
        <v>3702</v>
      </c>
      <c r="G655" s="22" t="s">
        <v>5304</v>
      </c>
      <c r="H655" s="22">
        <v>2001</v>
      </c>
      <c r="I655" s="22" t="s">
        <v>5305</v>
      </c>
      <c r="J655" s="57">
        <v>91632</v>
      </c>
      <c r="K655" s="22" t="s">
        <v>56</v>
      </c>
      <c r="L655" s="22" t="s">
        <v>5299</v>
      </c>
      <c r="M655" s="22" t="s">
        <v>5300</v>
      </c>
      <c r="N655" s="22" t="s">
        <v>5301</v>
      </c>
      <c r="O655" s="22" t="s">
        <v>5306</v>
      </c>
      <c r="P655" s="22"/>
      <c r="Q655" s="82">
        <v>21</v>
      </c>
      <c r="R655" s="82">
        <v>0</v>
      </c>
      <c r="S655" s="82">
        <v>18000</v>
      </c>
      <c r="T655" s="82">
        <v>18000</v>
      </c>
      <c r="U655" s="82">
        <f t="shared" si="50"/>
        <v>36000</v>
      </c>
      <c r="V655" s="421">
        <v>100</v>
      </c>
      <c r="W655" s="128">
        <v>100</v>
      </c>
      <c r="X655" s="225" t="s">
        <v>5054</v>
      </c>
      <c r="Y655" s="22">
        <v>4</v>
      </c>
      <c r="Z655" s="22">
        <v>5</v>
      </c>
      <c r="AA655" s="22">
        <v>5</v>
      </c>
      <c r="AB655" s="22">
        <v>10</v>
      </c>
      <c r="AC655" s="22"/>
      <c r="AD655" s="22" t="s">
        <v>5055</v>
      </c>
      <c r="AE655" s="22">
        <v>5</v>
      </c>
      <c r="AF655" s="86"/>
      <c r="AG655" s="22"/>
      <c r="AH655" s="22"/>
      <c r="AI655" s="22"/>
      <c r="AJ655" s="22"/>
      <c r="AK655" s="22"/>
      <c r="AL655" s="22"/>
      <c r="AM655" s="22"/>
      <c r="AN655" s="22"/>
      <c r="AO655" s="22"/>
      <c r="AP655" s="22"/>
      <c r="AQ655" s="22"/>
      <c r="AR655" s="22"/>
      <c r="AS655" s="22"/>
      <c r="AT655" s="22"/>
      <c r="AU655" s="22"/>
      <c r="AV655" s="22"/>
      <c r="AW655" s="22"/>
      <c r="AX655" s="22"/>
      <c r="AY655" s="22"/>
      <c r="AZ655" s="22"/>
      <c r="BA655" s="85"/>
      <c r="BB655" s="32"/>
      <c r="BC655" s="32"/>
      <c r="BD655" s="32"/>
      <c r="BE655" s="32"/>
      <c r="BF655" s="32"/>
      <c r="BG655" s="32"/>
      <c r="BH655" s="32"/>
      <c r="BI655" s="32"/>
      <c r="BJ655" s="32"/>
      <c r="BK655" s="32"/>
      <c r="BL655" s="32"/>
      <c r="BM655" s="32"/>
    </row>
    <row r="656" spans="1:65" ht="120" customHeight="1" x14ac:dyDescent="0.25">
      <c r="A656" s="86">
        <v>381</v>
      </c>
      <c r="B656" s="22" t="s">
        <v>5033</v>
      </c>
      <c r="C656" s="22">
        <v>30</v>
      </c>
      <c r="D656" s="23"/>
      <c r="E656" s="22" t="s">
        <v>5034</v>
      </c>
      <c r="F656" s="22">
        <v>6013</v>
      </c>
      <c r="G656" s="22" t="s">
        <v>5307</v>
      </c>
      <c r="H656" s="22">
        <v>2007</v>
      </c>
      <c r="I656" s="22" t="s">
        <v>5308</v>
      </c>
      <c r="J656" s="57">
        <v>95927.93</v>
      </c>
      <c r="K656" s="22" t="s">
        <v>109</v>
      </c>
      <c r="L656" s="22" t="s">
        <v>5037</v>
      </c>
      <c r="M656" s="22" t="s">
        <v>5309</v>
      </c>
      <c r="N656" s="22" t="s">
        <v>5310</v>
      </c>
      <c r="O656" s="22" t="s">
        <v>5311</v>
      </c>
      <c r="P656" s="22" t="s">
        <v>5312</v>
      </c>
      <c r="Q656" s="22" t="s">
        <v>5313</v>
      </c>
      <c r="R656" s="82">
        <v>0</v>
      </c>
      <c r="S656" s="82">
        <v>0</v>
      </c>
      <c r="T656" s="22" t="s">
        <v>5314</v>
      </c>
      <c r="U656" s="82" t="e">
        <f t="shared" si="50"/>
        <v>#VALUE!</v>
      </c>
      <c r="V656" s="421">
        <v>80</v>
      </c>
      <c r="W656" s="128">
        <v>100</v>
      </c>
      <c r="X656" s="225" t="s">
        <v>5044</v>
      </c>
      <c r="Y656" s="22">
        <v>4</v>
      </c>
      <c r="Z656" s="22">
        <v>6</v>
      </c>
      <c r="AA656" s="22">
        <v>1</v>
      </c>
      <c r="AB656" s="22">
        <v>35</v>
      </c>
      <c r="AC656" s="22" t="s">
        <v>109</v>
      </c>
      <c r="AD656" s="22" t="s">
        <v>5045</v>
      </c>
      <c r="AE656" s="22">
        <v>5</v>
      </c>
      <c r="AF656" s="86"/>
      <c r="AG656" s="22"/>
      <c r="AH656" s="22"/>
      <c r="AI656" s="22"/>
      <c r="AJ656" s="22"/>
      <c r="AK656" s="22"/>
      <c r="AL656" s="22"/>
      <c r="AM656" s="22"/>
      <c r="AN656" s="22"/>
      <c r="AO656" s="22"/>
      <c r="AP656" s="22"/>
      <c r="AQ656" s="22"/>
      <c r="AR656" s="22"/>
      <c r="AS656" s="22"/>
      <c r="AT656" s="22"/>
      <c r="AU656" s="22"/>
      <c r="AV656" s="22"/>
      <c r="AW656" s="22"/>
      <c r="AX656" s="22"/>
      <c r="AY656" s="22"/>
      <c r="AZ656" s="22"/>
      <c r="BA656" s="85"/>
      <c r="BB656" s="32"/>
      <c r="BC656" s="32"/>
      <c r="BD656" s="32"/>
      <c r="BE656" s="32"/>
      <c r="BF656" s="32"/>
      <c r="BG656" s="32"/>
      <c r="BH656" s="32"/>
      <c r="BI656" s="32"/>
      <c r="BJ656" s="32"/>
      <c r="BK656" s="32"/>
      <c r="BL656" s="32"/>
      <c r="BM656" s="32"/>
    </row>
    <row r="657" spans="1:65" ht="120" customHeight="1" x14ac:dyDescent="0.25">
      <c r="A657" s="86">
        <v>381</v>
      </c>
      <c r="B657" s="22" t="s">
        <v>5112</v>
      </c>
      <c r="C657" s="22"/>
      <c r="D657" s="23"/>
      <c r="E657" s="22" t="s">
        <v>5315</v>
      </c>
      <c r="F657" s="22">
        <v>10990</v>
      </c>
      <c r="G657" s="22" t="s">
        <v>5316</v>
      </c>
      <c r="H657" s="22">
        <v>2009</v>
      </c>
      <c r="I657" s="22" t="s">
        <v>5317</v>
      </c>
      <c r="J657" s="57">
        <v>138627.62</v>
      </c>
      <c r="K657" s="22" t="s">
        <v>87</v>
      </c>
      <c r="L657" s="22" t="s">
        <v>5318</v>
      </c>
      <c r="M657" s="22" t="s">
        <v>5319</v>
      </c>
      <c r="N657" s="22" t="s">
        <v>5320</v>
      </c>
      <c r="O657" s="22" t="s">
        <v>5321</v>
      </c>
      <c r="P657" s="22" t="s">
        <v>5322</v>
      </c>
      <c r="Q657" s="82">
        <v>27.5</v>
      </c>
      <c r="R657" s="82">
        <v>0</v>
      </c>
      <c r="S657" s="82">
        <v>13.75</v>
      </c>
      <c r="T657" s="82">
        <v>19.600000000000001</v>
      </c>
      <c r="U657" s="82">
        <f t="shared" si="50"/>
        <v>33.35</v>
      </c>
      <c r="V657" s="421">
        <v>50</v>
      </c>
      <c r="W657" s="128">
        <v>100</v>
      </c>
      <c r="X657" s="225" t="s">
        <v>5323</v>
      </c>
      <c r="Y657" s="22">
        <v>4</v>
      </c>
      <c r="Z657" s="22">
        <v>7</v>
      </c>
      <c r="AA657" s="22">
        <v>4</v>
      </c>
      <c r="AB657" s="22" t="s">
        <v>1998</v>
      </c>
      <c r="AC657" s="22" t="s">
        <v>87</v>
      </c>
      <c r="AD657" s="22" t="s">
        <v>5324</v>
      </c>
      <c r="AE657" s="22">
        <v>5</v>
      </c>
      <c r="AF657" s="86"/>
      <c r="AG657" s="22"/>
      <c r="AH657" s="22"/>
      <c r="AI657" s="22"/>
      <c r="AJ657" s="22"/>
      <c r="AK657" s="22"/>
      <c r="AL657" s="22"/>
      <c r="AM657" s="22"/>
      <c r="AN657" s="22"/>
      <c r="AO657" s="22"/>
      <c r="AP657" s="22"/>
      <c r="AQ657" s="22"/>
      <c r="AR657" s="22"/>
      <c r="AS657" s="22"/>
      <c r="AT657" s="22"/>
      <c r="AU657" s="22"/>
      <c r="AV657" s="22"/>
      <c r="AW657" s="22"/>
      <c r="AX657" s="22"/>
      <c r="AY657" s="22"/>
      <c r="AZ657" s="22"/>
      <c r="BA657" s="85"/>
      <c r="BB657" s="32"/>
      <c r="BC657" s="32"/>
      <c r="BD657" s="32"/>
      <c r="BE657" s="32"/>
      <c r="BF657" s="32"/>
      <c r="BG657" s="32"/>
      <c r="BH657" s="32"/>
      <c r="BI657" s="32"/>
      <c r="BJ657" s="32"/>
      <c r="BK657" s="32"/>
      <c r="BL657" s="32"/>
      <c r="BM657" s="32"/>
    </row>
    <row r="658" spans="1:65" ht="120" customHeight="1" x14ac:dyDescent="0.25">
      <c r="A658" s="86">
        <v>381</v>
      </c>
      <c r="B658" s="22" t="s">
        <v>5112</v>
      </c>
      <c r="C658" s="22">
        <v>30</v>
      </c>
      <c r="D658" s="23"/>
      <c r="E658" s="22" t="s">
        <v>5325</v>
      </c>
      <c r="F658" s="22">
        <v>18622</v>
      </c>
      <c r="G658" s="22" t="s">
        <v>5326</v>
      </c>
      <c r="H658" s="22">
        <v>2009</v>
      </c>
      <c r="I658" s="22" t="s">
        <v>5327</v>
      </c>
      <c r="J658" s="57">
        <v>14000</v>
      </c>
      <c r="K658" s="22" t="s">
        <v>5328</v>
      </c>
      <c r="L658" s="22" t="s">
        <v>5329</v>
      </c>
      <c r="M658" s="22" t="s">
        <v>5330</v>
      </c>
      <c r="N658" s="22" t="s">
        <v>5331</v>
      </c>
      <c r="O658" s="22" t="s">
        <v>5332</v>
      </c>
      <c r="P658" s="22" t="s">
        <v>5333</v>
      </c>
      <c r="Q658" s="22" t="s">
        <v>5334</v>
      </c>
      <c r="R658" s="82">
        <v>0</v>
      </c>
      <c r="S658" s="22" t="s">
        <v>5334</v>
      </c>
      <c r="T658" s="22" t="s">
        <v>5334</v>
      </c>
      <c r="U658" s="82" t="e">
        <f t="shared" si="50"/>
        <v>#VALUE!</v>
      </c>
      <c r="V658" s="421">
        <v>50</v>
      </c>
      <c r="W658" s="128">
        <v>100</v>
      </c>
      <c r="X658" s="225" t="s">
        <v>5335</v>
      </c>
      <c r="Y658" s="22">
        <v>4</v>
      </c>
      <c r="Z658" s="22">
        <v>7</v>
      </c>
      <c r="AA658" s="22">
        <v>6</v>
      </c>
      <c r="AB658" s="22" t="s">
        <v>5336</v>
      </c>
      <c r="AC658" s="22" t="s">
        <v>87</v>
      </c>
      <c r="AD658" s="22" t="s">
        <v>5324</v>
      </c>
      <c r="AE658" s="22">
        <v>5</v>
      </c>
      <c r="AF658" s="86"/>
      <c r="AG658" s="22"/>
      <c r="AH658" s="22"/>
      <c r="AI658" s="22"/>
      <c r="AJ658" s="22"/>
      <c r="AK658" s="22"/>
      <c r="AL658" s="22"/>
      <c r="AM658" s="22"/>
      <c r="AN658" s="22"/>
      <c r="AO658" s="22"/>
      <c r="AP658" s="22"/>
      <c r="AQ658" s="22"/>
      <c r="AR658" s="22"/>
      <c r="AS658" s="22"/>
      <c r="AT658" s="22"/>
      <c r="AU658" s="22"/>
      <c r="AV658" s="22"/>
      <c r="AW658" s="22"/>
      <c r="AX658" s="22"/>
      <c r="AY658" s="22"/>
      <c r="AZ658" s="22"/>
      <c r="BA658" s="85"/>
      <c r="BB658" s="32"/>
      <c r="BC658" s="32"/>
      <c r="BD658" s="32"/>
      <c r="BE658" s="32"/>
      <c r="BF658" s="32"/>
      <c r="BG658" s="32"/>
      <c r="BH658" s="32"/>
      <c r="BI658" s="32"/>
      <c r="BJ658" s="32"/>
      <c r="BK658" s="32"/>
      <c r="BL658" s="32"/>
      <c r="BM658" s="32"/>
    </row>
    <row r="659" spans="1:65" ht="120" customHeight="1" x14ac:dyDescent="0.25">
      <c r="A659" s="86">
        <v>381</v>
      </c>
      <c r="B659" s="22" t="s">
        <v>5112</v>
      </c>
      <c r="C659" s="22">
        <v>30</v>
      </c>
      <c r="D659" s="23"/>
      <c r="E659" s="22" t="s">
        <v>5325</v>
      </c>
      <c r="F659" s="22">
        <v>18622</v>
      </c>
      <c r="G659" s="22" t="s">
        <v>5337</v>
      </c>
      <c r="H659" s="22">
        <v>2009</v>
      </c>
      <c r="I659" s="22" t="s">
        <v>5338</v>
      </c>
      <c r="J659" s="57">
        <v>72918.880000000005</v>
      </c>
      <c r="K659" s="22" t="s">
        <v>87</v>
      </c>
      <c r="L659" s="22" t="s">
        <v>5329</v>
      </c>
      <c r="M659" s="22" t="s">
        <v>5330</v>
      </c>
      <c r="N659" s="22" t="s">
        <v>5339</v>
      </c>
      <c r="O659" s="22" t="s">
        <v>5340</v>
      </c>
      <c r="P659" s="22" t="s">
        <v>5333</v>
      </c>
      <c r="Q659" s="22"/>
      <c r="R659" s="82">
        <v>0</v>
      </c>
      <c r="S659" s="22"/>
      <c r="T659" s="22"/>
      <c r="U659" s="82">
        <f t="shared" si="50"/>
        <v>0</v>
      </c>
      <c r="V659" s="421">
        <v>60</v>
      </c>
      <c r="W659" s="128">
        <v>100</v>
      </c>
      <c r="X659" s="225" t="s">
        <v>5341</v>
      </c>
      <c r="Y659" s="22">
        <v>3</v>
      </c>
      <c r="Z659" s="22">
        <v>1</v>
      </c>
      <c r="AA659" s="22">
        <v>4</v>
      </c>
      <c r="AB659" s="22" t="s">
        <v>5342</v>
      </c>
      <c r="AC659" s="22" t="s">
        <v>87</v>
      </c>
      <c r="AD659" s="22" t="s">
        <v>5343</v>
      </c>
      <c r="AE659" s="22">
        <v>5</v>
      </c>
      <c r="AF659" s="86"/>
      <c r="AG659" s="22"/>
      <c r="AH659" s="22"/>
      <c r="AI659" s="22"/>
      <c r="AJ659" s="22"/>
      <c r="AK659" s="22"/>
      <c r="AL659" s="22"/>
      <c r="AM659" s="22"/>
      <c r="AN659" s="22"/>
      <c r="AO659" s="22"/>
      <c r="AP659" s="22"/>
      <c r="AQ659" s="22"/>
      <c r="AR659" s="22"/>
      <c r="AS659" s="22"/>
      <c r="AT659" s="22"/>
      <c r="AU659" s="22"/>
      <c r="AV659" s="22"/>
      <c r="AW659" s="22"/>
      <c r="AX659" s="22"/>
      <c r="AY659" s="22"/>
      <c r="AZ659" s="22"/>
      <c r="BA659" s="85"/>
      <c r="BB659" s="32"/>
      <c r="BC659" s="32"/>
      <c r="BD659" s="32"/>
      <c r="BE659" s="32"/>
      <c r="BF659" s="32"/>
      <c r="BG659" s="32"/>
      <c r="BH659" s="32"/>
      <c r="BI659" s="32"/>
      <c r="BJ659" s="32"/>
      <c r="BK659" s="32"/>
      <c r="BL659" s="32"/>
      <c r="BM659" s="32"/>
    </row>
    <row r="660" spans="1:65" ht="120" customHeight="1" x14ac:dyDescent="0.25">
      <c r="A660" s="86">
        <v>381</v>
      </c>
      <c r="B660" s="22" t="s">
        <v>5112</v>
      </c>
      <c r="C660" s="22">
        <v>12</v>
      </c>
      <c r="D660" s="23"/>
      <c r="E660" s="22" t="s">
        <v>5224</v>
      </c>
      <c r="F660" s="22">
        <v>8992</v>
      </c>
      <c r="G660" s="22" t="s">
        <v>5344</v>
      </c>
      <c r="H660" s="22">
        <v>2009</v>
      </c>
      <c r="I660" s="22" t="s">
        <v>5345</v>
      </c>
      <c r="J660" s="57">
        <v>99962.14</v>
      </c>
      <c r="K660" s="22" t="s">
        <v>87</v>
      </c>
      <c r="L660" s="22" t="s">
        <v>5189</v>
      </c>
      <c r="M660" s="22" t="s">
        <v>5190</v>
      </c>
      <c r="N660" s="22" t="s">
        <v>5346</v>
      </c>
      <c r="O660" s="22" t="s">
        <v>5347</v>
      </c>
      <c r="P660" s="22" t="s">
        <v>5348</v>
      </c>
      <c r="Q660" s="82">
        <v>0</v>
      </c>
      <c r="R660" s="82">
        <v>0</v>
      </c>
      <c r="S660" s="82">
        <v>0</v>
      </c>
      <c r="T660" s="82">
        <v>0</v>
      </c>
      <c r="U660" s="82">
        <f t="shared" si="50"/>
        <v>0</v>
      </c>
      <c r="V660" s="421">
        <v>0</v>
      </c>
      <c r="W660" s="128">
        <v>100</v>
      </c>
      <c r="X660" s="225" t="s">
        <v>5194</v>
      </c>
      <c r="Y660" s="22">
        <v>6</v>
      </c>
      <c r="Z660" s="22">
        <v>1</v>
      </c>
      <c r="AA660" s="22">
        <v>1</v>
      </c>
      <c r="AB660" s="22" t="s">
        <v>5208</v>
      </c>
      <c r="AC660" s="22">
        <v>122</v>
      </c>
      <c r="AD660" s="22">
        <v>0</v>
      </c>
      <c r="AE660" s="22">
        <v>5</v>
      </c>
      <c r="AF660" s="86"/>
      <c r="AG660" s="22"/>
      <c r="AH660" s="22"/>
      <c r="AI660" s="22"/>
      <c r="AJ660" s="22"/>
      <c r="AK660" s="22"/>
      <c r="AL660" s="22"/>
      <c r="AM660" s="22"/>
      <c r="AN660" s="22"/>
      <c r="AO660" s="22"/>
      <c r="AP660" s="22"/>
      <c r="AQ660" s="22"/>
      <c r="AR660" s="22"/>
      <c r="AS660" s="22"/>
      <c r="AT660" s="22"/>
      <c r="AU660" s="22"/>
      <c r="AV660" s="22"/>
      <c r="AW660" s="22"/>
      <c r="AX660" s="22"/>
      <c r="AY660" s="22"/>
      <c r="AZ660" s="22"/>
      <c r="BA660" s="85"/>
      <c r="BB660" s="32"/>
      <c r="BC660" s="32"/>
      <c r="BD660" s="32"/>
      <c r="BE660" s="32"/>
      <c r="BF660" s="32"/>
      <c r="BG660" s="32"/>
      <c r="BH660" s="32"/>
      <c r="BI660" s="32"/>
      <c r="BJ660" s="32"/>
      <c r="BK660" s="32"/>
      <c r="BL660" s="32"/>
      <c r="BM660" s="32"/>
    </row>
    <row r="661" spans="1:65" ht="120" customHeight="1" x14ac:dyDescent="0.25">
      <c r="A661" s="86">
        <v>381</v>
      </c>
      <c r="B661" s="22" t="s">
        <v>5033</v>
      </c>
      <c r="C661" s="22">
        <v>32</v>
      </c>
      <c r="D661" s="23"/>
      <c r="E661" s="22" t="s">
        <v>5046</v>
      </c>
      <c r="F661" s="22">
        <v>3702</v>
      </c>
      <c r="G661" s="22" t="s">
        <v>5349</v>
      </c>
      <c r="H661" s="22" t="s">
        <v>5350</v>
      </c>
      <c r="I661" s="22"/>
      <c r="J661" s="57">
        <v>949995</v>
      </c>
      <c r="K661" s="22" t="s">
        <v>5351</v>
      </c>
      <c r="L661" s="22" t="s">
        <v>5145</v>
      </c>
      <c r="M661" s="22" t="s">
        <v>5146</v>
      </c>
      <c r="N661" s="22" t="s">
        <v>5266</v>
      </c>
      <c r="O661" s="22" t="s">
        <v>5267</v>
      </c>
      <c r="P661" s="22" t="s">
        <v>5352</v>
      </c>
      <c r="Q661" s="82">
        <v>0</v>
      </c>
      <c r="R661" s="82">
        <v>0</v>
      </c>
      <c r="S661" s="82">
        <v>0</v>
      </c>
      <c r="T661" s="82">
        <v>0</v>
      </c>
      <c r="U661" s="82">
        <f t="shared" si="50"/>
        <v>0</v>
      </c>
      <c r="V661" s="421">
        <v>100</v>
      </c>
      <c r="W661" s="128">
        <v>100</v>
      </c>
      <c r="X661" s="225" t="s">
        <v>5054</v>
      </c>
      <c r="Y661" s="22">
        <v>4</v>
      </c>
      <c r="Z661" s="22">
        <v>5</v>
      </c>
      <c r="AA661" s="22">
        <v>5</v>
      </c>
      <c r="AB661" s="22">
        <v>10</v>
      </c>
      <c r="AC661" s="22"/>
      <c r="AD661" s="22" t="s">
        <v>5150</v>
      </c>
      <c r="AE661" s="22">
        <v>5</v>
      </c>
      <c r="AF661" s="86"/>
      <c r="AG661" s="22"/>
      <c r="AH661" s="22"/>
      <c r="AI661" s="22"/>
      <c r="AJ661" s="22"/>
      <c r="AK661" s="22"/>
      <c r="AL661" s="22"/>
      <c r="AM661" s="22"/>
      <c r="AN661" s="22"/>
      <c r="AO661" s="22"/>
      <c r="AP661" s="22"/>
      <c r="AQ661" s="22"/>
      <c r="AR661" s="22"/>
      <c r="AS661" s="22"/>
      <c r="AT661" s="22"/>
      <c r="AU661" s="22"/>
      <c r="AV661" s="22"/>
      <c r="AW661" s="22"/>
      <c r="AX661" s="22"/>
      <c r="AY661" s="22"/>
      <c r="AZ661" s="22"/>
      <c r="BA661" s="85"/>
      <c r="BB661" s="32"/>
      <c r="BC661" s="32"/>
      <c r="BD661" s="32"/>
      <c r="BE661" s="32"/>
      <c r="BF661" s="32"/>
      <c r="BG661" s="32"/>
      <c r="BH661" s="32"/>
      <c r="BI661" s="32"/>
      <c r="BJ661" s="32"/>
      <c r="BK661" s="32"/>
      <c r="BL661" s="32"/>
      <c r="BM661" s="32"/>
    </row>
    <row r="662" spans="1:65" ht="120" customHeight="1" x14ac:dyDescent="0.25">
      <c r="A662" s="86">
        <v>381</v>
      </c>
      <c r="B662" s="22" t="s">
        <v>5033</v>
      </c>
      <c r="C662" s="22">
        <v>30</v>
      </c>
      <c r="D662" s="23"/>
      <c r="E662" s="22" t="s">
        <v>5034</v>
      </c>
      <c r="F662" s="22">
        <v>6013</v>
      </c>
      <c r="G662" s="22" t="s">
        <v>5353</v>
      </c>
      <c r="H662" s="22">
        <v>2011</v>
      </c>
      <c r="I662" s="22" t="s">
        <v>5354</v>
      </c>
      <c r="J662" s="57">
        <v>159300</v>
      </c>
      <c r="K662" s="22" t="s">
        <v>87</v>
      </c>
      <c r="L662" s="22" t="s">
        <v>5037</v>
      </c>
      <c r="M662" s="22" t="s">
        <v>5355</v>
      </c>
      <c r="N662" s="22" t="s">
        <v>5356</v>
      </c>
      <c r="O662" s="22" t="s">
        <v>5357</v>
      </c>
      <c r="P662" s="22" t="s">
        <v>5358</v>
      </c>
      <c r="Q662" s="91">
        <v>0</v>
      </c>
      <c r="R662" s="82">
        <v>0</v>
      </c>
      <c r="S662" s="91">
        <v>0</v>
      </c>
      <c r="T662" s="22" t="s">
        <v>5359</v>
      </c>
      <c r="U662" s="82" t="e">
        <f t="shared" si="50"/>
        <v>#VALUE!</v>
      </c>
      <c r="V662" s="421">
        <v>20</v>
      </c>
      <c r="W662" s="128">
        <v>100</v>
      </c>
      <c r="X662" s="225" t="s">
        <v>5360</v>
      </c>
      <c r="Y662" s="22">
        <v>4</v>
      </c>
      <c r="Z662" s="22">
        <v>6</v>
      </c>
      <c r="AA662" s="22">
        <v>3</v>
      </c>
      <c r="AB662" s="22">
        <v>35</v>
      </c>
      <c r="AC662" s="22" t="s">
        <v>87</v>
      </c>
      <c r="AD662" s="22" t="s">
        <v>5045</v>
      </c>
      <c r="AE662" s="22">
        <v>5</v>
      </c>
      <c r="AF662" s="86"/>
      <c r="AG662" s="22"/>
      <c r="AH662" s="22"/>
      <c r="AI662" s="22"/>
      <c r="AJ662" s="22"/>
      <c r="AK662" s="22"/>
      <c r="AL662" s="22"/>
      <c r="AM662" s="22"/>
      <c r="AN662" s="22"/>
      <c r="AO662" s="22"/>
      <c r="AP662" s="22"/>
      <c r="AQ662" s="22"/>
      <c r="AR662" s="22"/>
      <c r="AS662" s="22"/>
      <c r="AT662" s="22"/>
      <c r="AU662" s="22"/>
      <c r="AV662" s="22"/>
      <c r="AW662" s="22"/>
      <c r="AX662" s="22"/>
      <c r="AY662" s="22"/>
      <c r="AZ662" s="22"/>
      <c r="BA662" s="85"/>
      <c r="BB662" s="32"/>
      <c r="BC662" s="32"/>
      <c r="BD662" s="32"/>
      <c r="BE662" s="32"/>
      <c r="BF662" s="32"/>
      <c r="BG662" s="32"/>
      <c r="BH662" s="32"/>
      <c r="BI662" s="32"/>
      <c r="BJ662" s="32"/>
      <c r="BK662" s="32"/>
      <c r="BL662" s="32"/>
      <c r="BM662" s="32"/>
    </row>
    <row r="663" spans="1:65" ht="120" customHeight="1" x14ac:dyDescent="0.25">
      <c r="A663" s="86">
        <v>381</v>
      </c>
      <c r="B663" s="22" t="s">
        <v>5033</v>
      </c>
      <c r="C663" s="22">
        <v>33</v>
      </c>
      <c r="D663" s="23"/>
      <c r="E663" s="22" t="s">
        <v>5209</v>
      </c>
      <c r="F663" s="22">
        <v>7002</v>
      </c>
      <c r="G663" s="22" t="s">
        <v>5361</v>
      </c>
      <c r="H663" s="22">
        <v>2011</v>
      </c>
      <c r="I663" s="22"/>
      <c r="J663" s="57">
        <v>1975374.27</v>
      </c>
      <c r="K663" s="22" t="s">
        <v>87</v>
      </c>
      <c r="L663" s="22" t="s">
        <v>5362</v>
      </c>
      <c r="M663" s="22" t="s">
        <v>5363</v>
      </c>
      <c r="N663" s="22" t="s">
        <v>5364</v>
      </c>
      <c r="O663" s="22" t="s">
        <v>5365</v>
      </c>
      <c r="P663" s="22" t="s">
        <v>5366</v>
      </c>
      <c r="Q663" s="82">
        <v>340</v>
      </c>
      <c r="R663" s="82">
        <v>0</v>
      </c>
      <c r="S663" s="82">
        <v>160000</v>
      </c>
      <c r="T663" s="82">
        <v>50</v>
      </c>
      <c r="U663" s="82">
        <f t="shared" si="50"/>
        <v>160050</v>
      </c>
      <c r="V663" s="421">
        <v>90</v>
      </c>
      <c r="W663" s="128">
        <v>100</v>
      </c>
      <c r="X663" s="225" t="s">
        <v>5217</v>
      </c>
      <c r="Y663" s="22">
        <v>3</v>
      </c>
      <c r="Z663" s="22">
        <v>3</v>
      </c>
      <c r="AA663" s="22">
        <v>1</v>
      </c>
      <c r="AB663" s="22">
        <v>10.7</v>
      </c>
      <c r="AC663" s="22" t="s">
        <v>87</v>
      </c>
      <c r="AD663" s="22">
        <v>50</v>
      </c>
      <c r="AE663" s="22">
        <v>5</v>
      </c>
      <c r="AF663" s="86"/>
      <c r="AG663" s="22"/>
      <c r="AH663" s="22"/>
      <c r="AI663" s="22"/>
      <c r="AJ663" s="22"/>
      <c r="AK663" s="92"/>
      <c r="AL663" s="22"/>
      <c r="AM663" s="22"/>
      <c r="AN663" s="22"/>
      <c r="AO663" s="22"/>
      <c r="AP663" s="22"/>
      <c r="AQ663" s="22"/>
      <c r="AR663" s="22"/>
      <c r="AS663" s="22"/>
      <c r="AT663" s="22"/>
      <c r="AU663" s="22"/>
      <c r="AV663" s="22"/>
      <c r="AW663" s="22"/>
      <c r="AX663" s="22"/>
      <c r="AY663" s="22"/>
      <c r="AZ663" s="22"/>
      <c r="BA663" s="85"/>
      <c r="BB663" s="32"/>
      <c r="BC663" s="32"/>
      <c r="BD663" s="32"/>
      <c r="BE663" s="32"/>
      <c r="BF663" s="32"/>
      <c r="BG663" s="32"/>
      <c r="BH663" s="32"/>
      <c r="BI663" s="32"/>
      <c r="BJ663" s="32"/>
      <c r="BK663" s="32"/>
      <c r="BL663" s="32"/>
      <c r="BM663" s="32"/>
    </row>
    <row r="664" spans="1:65" ht="120" customHeight="1" x14ac:dyDescent="0.25">
      <c r="A664" s="86">
        <v>381</v>
      </c>
      <c r="B664" s="22" t="s">
        <v>5033</v>
      </c>
      <c r="C664" s="22">
        <v>29</v>
      </c>
      <c r="D664" s="23"/>
      <c r="E664" s="22" t="s">
        <v>5077</v>
      </c>
      <c r="F664" s="22">
        <v>10331</v>
      </c>
      <c r="G664" s="22" t="s">
        <v>5367</v>
      </c>
      <c r="H664" s="22">
        <v>2012</v>
      </c>
      <c r="I664" s="22" t="s">
        <v>5368</v>
      </c>
      <c r="J664" s="57">
        <v>23370</v>
      </c>
      <c r="K664" s="22" t="s">
        <v>4891</v>
      </c>
      <c r="L664" s="22" t="s">
        <v>5168</v>
      </c>
      <c r="M664" s="22" t="s">
        <v>5081</v>
      </c>
      <c r="N664" s="22" t="s">
        <v>5369</v>
      </c>
      <c r="O664" s="22" t="s">
        <v>5370</v>
      </c>
      <c r="P664" s="22" t="s">
        <v>5371</v>
      </c>
      <c r="Q664" s="82">
        <v>500</v>
      </c>
      <c r="R664" s="82">
        <v>0</v>
      </c>
      <c r="S664" s="82">
        <v>5000</v>
      </c>
      <c r="T664" s="82">
        <v>28</v>
      </c>
      <c r="U664" s="82">
        <f t="shared" si="50"/>
        <v>5028</v>
      </c>
      <c r="V664" s="421">
        <v>50</v>
      </c>
      <c r="W664" s="128">
        <v>100</v>
      </c>
      <c r="X664" s="225" t="s">
        <v>5085</v>
      </c>
      <c r="Y664" s="22">
        <v>2</v>
      </c>
      <c r="Z664" s="22">
        <v>5</v>
      </c>
      <c r="AA664" s="22">
        <v>6</v>
      </c>
      <c r="AB664" s="22">
        <v>17</v>
      </c>
      <c r="AC664" s="22" t="s">
        <v>5372</v>
      </c>
      <c r="AD664" s="22"/>
      <c r="AE664" s="22">
        <v>5</v>
      </c>
      <c r="AF664" s="86"/>
      <c r="AG664" s="22"/>
      <c r="AH664" s="22"/>
      <c r="AI664" s="22"/>
      <c r="AJ664" s="22"/>
      <c r="AK664" s="22"/>
      <c r="AL664" s="22"/>
      <c r="AM664" s="22"/>
      <c r="AN664" s="22"/>
      <c r="AO664" s="22"/>
      <c r="AP664" s="22"/>
      <c r="AQ664" s="22"/>
      <c r="AR664" s="22"/>
      <c r="AS664" s="22"/>
      <c r="AT664" s="22"/>
      <c r="AU664" s="22"/>
      <c r="AV664" s="22"/>
      <c r="AW664" s="22"/>
      <c r="AX664" s="22"/>
      <c r="AY664" s="22"/>
      <c r="AZ664" s="22"/>
      <c r="BA664" s="85"/>
      <c r="BB664" s="32"/>
      <c r="BC664" s="32"/>
      <c r="BD664" s="32"/>
      <c r="BE664" s="32"/>
      <c r="BF664" s="32"/>
      <c r="BG664" s="32"/>
      <c r="BH664" s="32"/>
      <c r="BI664" s="32"/>
      <c r="BJ664" s="32"/>
      <c r="BK664" s="32"/>
      <c r="BL664" s="32"/>
      <c r="BM664" s="32"/>
    </row>
    <row r="665" spans="1:65" ht="120" customHeight="1" x14ac:dyDescent="0.25">
      <c r="A665" s="86">
        <v>381</v>
      </c>
      <c r="B665" s="22" t="s">
        <v>5033</v>
      </c>
      <c r="C665" s="22">
        <v>32</v>
      </c>
      <c r="D665" s="23"/>
      <c r="E665" s="22" t="s">
        <v>5046</v>
      </c>
      <c r="F665" s="22">
        <v>3702</v>
      </c>
      <c r="G665" s="22" t="s">
        <v>5373</v>
      </c>
      <c r="H665" s="22">
        <v>2015</v>
      </c>
      <c r="I665" s="22"/>
      <c r="J665" s="57">
        <v>20788.8</v>
      </c>
      <c r="K665" s="22" t="s">
        <v>244</v>
      </c>
      <c r="L665" s="22" t="s">
        <v>5374</v>
      </c>
      <c r="M665" s="22" t="s">
        <v>5146</v>
      </c>
      <c r="N665" s="22" t="s">
        <v>5266</v>
      </c>
      <c r="O665" s="22" t="s">
        <v>5267</v>
      </c>
      <c r="P665" s="22" t="s">
        <v>5375</v>
      </c>
      <c r="Q665" s="82">
        <v>25</v>
      </c>
      <c r="R665" s="82">
        <v>0</v>
      </c>
      <c r="S665" s="82">
        <v>0</v>
      </c>
      <c r="T665" s="82">
        <v>0</v>
      </c>
      <c r="U665" s="82">
        <f t="shared" si="50"/>
        <v>0</v>
      </c>
      <c r="V665" s="421">
        <v>100</v>
      </c>
      <c r="W665" s="128">
        <v>100</v>
      </c>
      <c r="X665" s="225" t="s">
        <v>5054</v>
      </c>
      <c r="Y665" s="22">
        <v>4</v>
      </c>
      <c r="Z665" s="22">
        <v>5</v>
      </c>
      <c r="AA665" s="22">
        <v>5</v>
      </c>
      <c r="AB665" s="22">
        <v>10</v>
      </c>
      <c r="AC665" s="22"/>
      <c r="AD665" s="22" t="s">
        <v>5150</v>
      </c>
      <c r="AE665" s="22">
        <v>5</v>
      </c>
      <c r="AF665" s="86"/>
      <c r="AG665" s="22"/>
      <c r="AH665" s="22"/>
      <c r="AI665" s="22"/>
      <c r="AJ665" s="22"/>
      <c r="AK665" s="22"/>
      <c r="AL665" s="22"/>
      <c r="AM665" s="22"/>
      <c r="AN665" s="22"/>
      <c r="AO665" s="22"/>
      <c r="AP665" s="22"/>
      <c r="AQ665" s="22"/>
      <c r="AR665" s="22"/>
      <c r="AS665" s="22"/>
      <c r="AT665" s="22"/>
      <c r="AU665" s="22"/>
      <c r="AV665" s="22"/>
      <c r="AW665" s="22"/>
      <c r="AX665" s="22"/>
      <c r="AY665" s="22"/>
      <c r="AZ665" s="22"/>
      <c r="BA665" s="85"/>
      <c r="BB665" s="32"/>
      <c r="BC665" s="32"/>
      <c r="BD665" s="32"/>
      <c r="BE665" s="32"/>
      <c r="BF665" s="32"/>
      <c r="BG665" s="32"/>
      <c r="BH665" s="32"/>
      <c r="BI665" s="32"/>
      <c r="BJ665" s="32"/>
      <c r="BK665" s="32"/>
      <c r="BL665" s="32"/>
      <c r="BM665" s="32"/>
    </row>
    <row r="666" spans="1:65" ht="120" customHeight="1" x14ac:dyDescent="0.25">
      <c r="A666" s="86">
        <v>381</v>
      </c>
      <c r="B666" s="22" t="s">
        <v>5033</v>
      </c>
      <c r="C666" s="22">
        <v>32</v>
      </c>
      <c r="D666" s="23"/>
      <c r="E666" s="22" t="s">
        <v>5046</v>
      </c>
      <c r="F666" s="22">
        <v>3702</v>
      </c>
      <c r="G666" s="22" t="s">
        <v>5376</v>
      </c>
      <c r="H666" s="22">
        <v>2016</v>
      </c>
      <c r="I666" s="22" t="s">
        <v>5377</v>
      </c>
      <c r="J666" s="57">
        <v>31175.22</v>
      </c>
      <c r="K666" s="22" t="s">
        <v>244</v>
      </c>
      <c r="L666" s="22" t="s">
        <v>5145</v>
      </c>
      <c r="M666" s="22" t="s">
        <v>5146</v>
      </c>
      <c r="N666" s="22" t="s">
        <v>5266</v>
      </c>
      <c r="O666" s="22" t="s">
        <v>5267</v>
      </c>
      <c r="P666" s="22" t="s">
        <v>5378</v>
      </c>
      <c r="Q666" s="82">
        <v>0</v>
      </c>
      <c r="R666" s="82">
        <v>0</v>
      </c>
      <c r="S666" s="82">
        <v>0</v>
      </c>
      <c r="T666" s="82">
        <v>0</v>
      </c>
      <c r="U666" s="82">
        <f t="shared" si="50"/>
        <v>0</v>
      </c>
      <c r="V666" s="421">
        <v>100</v>
      </c>
      <c r="W666" s="128">
        <v>100</v>
      </c>
      <c r="X666" s="225" t="s">
        <v>5054</v>
      </c>
      <c r="Y666" s="22">
        <v>4</v>
      </c>
      <c r="Z666" s="22">
        <v>5</v>
      </c>
      <c r="AA666" s="22">
        <v>5</v>
      </c>
      <c r="AB666" s="22">
        <v>10</v>
      </c>
      <c r="AC666" s="22"/>
      <c r="AD666" s="22" t="s">
        <v>5150</v>
      </c>
      <c r="AE666" s="22">
        <v>5</v>
      </c>
      <c r="AF666" s="86"/>
      <c r="AG666" s="22"/>
      <c r="AH666" s="22"/>
      <c r="AI666" s="22"/>
      <c r="AJ666" s="22"/>
      <c r="AK666" s="22"/>
      <c r="AL666" s="22"/>
      <c r="AM666" s="22"/>
      <c r="AN666" s="22"/>
      <c r="AO666" s="22"/>
      <c r="AP666" s="22"/>
      <c r="AQ666" s="22"/>
      <c r="AR666" s="22"/>
      <c r="AS666" s="22"/>
      <c r="AT666" s="22"/>
      <c r="AU666" s="22"/>
      <c r="AV666" s="22"/>
      <c r="AW666" s="22"/>
      <c r="AX666" s="22"/>
      <c r="AY666" s="22"/>
      <c r="AZ666" s="22"/>
      <c r="BA666" s="85"/>
      <c r="BB666" s="32"/>
      <c r="BC666" s="32"/>
      <c r="BD666" s="32"/>
      <c r="BE666" s="32"/>
      <c r="BF666" s="32"/>
      <c r="BG666" s="32"/>
      <c r="BH666" s="32"/>
      <c r="BI666" s="32"/>
      <c r="BJ666" s="32"/>
      <c r="BK666" s="32"/>
      <c r="BL666" s="32"/>
      <c r="BM666" s="32"/>
    </row>
    <row r="667" spans="1:65" ht="120" customHeight="1" x14ac:dyDescent="0.25">
      <c r="A667" s="86">
        <v>381</v>
      </c>
      <c r="B667" s="22" t="s">
        <v>5033</v>
      </c>
      <c r="C667" s="22">
        <v>32</v>
      </c>
      <c r="D667" s="23"/>
      <c r="E667" s="22" t="s">
        <v>5046</v>
      </c>
      <c r="F667" s="22">
        <v>3702</v>
      </c>
      <c r="G667" s="22" t="s">
        <v>5379</v>
      </c>
      <c r="H667" s="22">
        <v>2016</v>
      </c>
      <c r="I667" s="22" t="s">
        <v>5380</v>
      </c>
      <c r="J667" s="57">
        <v>47989.37</v>
      </c>
      <c r="K667" s="22" t="s">
        <v>244</v>
      </c>
      <c r="L667" s="22" t="s">
        <v>5145</v>
      </c>
      <c r="M667" s="22" t="s">
        <v>5146</v>
      </c>
      <c r="N667" s="22" t="s">
        <v>5381</v>
      </c>
      <c r="O667" s="22" t="s">
        <v>5382</v>
      </c>
      <c r="P667" s="22" t="s">
        <v>5383</v>
      </c>
      <c r="Q667" s="82">
        <v>0</v>
      </c>
      <c r="R667" s="82">
        <v>0</v>
      </c>
      <c r="S667" s="82">
        <v>0</v>
      </c>
      <c r="T667" s="82">
        <v>0</v>
      </c>
      <c r="U667" s="82">
        <f t="shared" si="50"/>
        <v>0</v>
      </c>
      <c r="V667" s="421">
        <v>100</v>
      </c>
      <c r="W667" s="128">
        <v>100</v>
      </c>
      <c r="X667" s="225" t="s">
        <v>5054</v>
      </c>
      <c r="Y667" s="22">
        <v>4</v>
      </c>
      <c r="Z667" s="22">
        <v>5</v>
      </c>
      <c r="AA667" s="22">
        <v>5</v>
      </c>
      <c r="AB667" s="22">
        <v>10</v>
      </c>
      <c r="AC667" s="22"/>
      <c r="AD667" s="22" t="s">
        <v>5150</v>
      </c>
      <c r="AE667" s="22">
        <v>5</v>
      </c>
      <c r="AF667" s="86"/>
      <c r="AG667" s="22"/>
      <c r="AH667" s="22"/>
      <c r="AI667" s="22"/>
      <c r="AJ667" s="22"/>
      <c r="AK667" s="22"/>
      <c r="AL667" s="22"/>
      <c r="AM667" s="22"/>
      <c r="AN667" s="22"/>
      <c r="AO667" s="22"/>
      <c r="AP667" s="22"/>
      <c r="AQ667" s="22"/>
      <c r="AR667" s="22"/>
      <c r="AS667" s="22"/>
      <c r="AT667" s="22"/>
      <c r="AU667" s="22"/>
      <c r="AV667" s="22"/>
      <c r="AW667" s="22"/>
      <c r="AX667" s="22"/>
      <c r="AY667" s="22"/>
      <c r="AZ667" s="22"/>
      <c r="BA667" s="85"/>
      <c r="BB667" s="32"/>
      <c r="BC667" s="32"/>
      <c r="BD667" s="32"/>
      <c r="BE667" s="32"/>
      <c r="BF667" s="32"/>
      <c r="BG667" s="32"/>
      <c r="BH667" s="32"/>
      <c r="BI667" s="32"/>
      <c r="BJ667" s="32"/>
      <c r="BK667" s="32"/>
      <c r="BL667" s="32"/>
      <c r="BM667" s="32"/>
    </row>
    <row r="668" spans="1:65" ht="120" customHeight="1" x14ac:dyDescent="0.25">
      <c r="A668" s="86">
        <v>381</v>
      </c>
      <c r="B668" s="22" t="s">
        <v>5033</v>
      </c>
      <c r="C668" s="22">
        <v>20</v>
      </c>
      <c r="D668" s="23"/>
      <c r="E668" s="22" t="s">
        <v>5067</v>
      </c>
      <c r="F668" s="22">
        <v>28143</v>
      </c>
      <c r="G668" s="22" t="s">
        <v>5384</v>
      </c>
      <c r="H668" s="22">
        <v>2016</v>
      </c>
      <c r="I668" s="22" t="s">
        <v>5385</v>
      </c>
      <c r="J668" s="57">
        <v>91143.21</v>
      </c>
      <c r="K668" s="22" t="s">
        <v>244</v>
      </c>
      <c r="L668" s="22" t="s">
        <v>5386</v>
      </c>
      <c r="M668" s="22" t="s">
        <v>5387</v>
      </c>
      <c r="N668" s="22" t="s">
        <v>5388</v>
      </c>
      <c r="O668" s="22" t="s">
        <v>5389</v>
      </c>
      <c r="P668" s="22" t="s">
        <v>5390</v>
      </c>
      <c r="Q668" s="82">
        <v>12.42</v>
      </c>
      <c r="R668" s="82"/>
      <c r="S668" s="82">
        <v>0</v>
      </c>
      <c r="T668" s="82">
        <v>0</v>
      </c>
      <c r="U668" s="82">
        <f t="shared" si="50"/>
        <v>0</v>
      </c>
      <c r="V668" s="421"/>
      <c r="W668" s="128">
        <v>100</v>
      </c>
      <c r="X668" s="225" t="s">
        <v>5194</v>
      </c>
      <c r="Y668" s="22">
        <v>4</v>
      </c>
      <c r="Z668" s="22">
        <v>6</v>
      </c>
      <c r="AA668" s="22">
        <v>3</v>
      </c>
      <c r="AB668" s="22">
        <v>35</v>
      </c>
      <c r="AC668" s="22" t="s">
        <v>244</v>
      </c>
      <c r="AD668" s="22" t="s">
        <v>5076</v>
      </c>
      <c r="AE668" s="22">
        <v>5</v>
      </c>
      <c r="AF668" s="86"/>
      <c r="AG668" s="22"/>
      <c r="AH668" s="22"/>
      <c r="AI668" s="22"/>
      <c r="AJ668" s="22"/>
      <c r="AK668" s="22"/>
      <c r="AL668" s="22"/>
      <c r="AM668" s="22"/>
      <c r="AN668" s="22"/>
      <c r="AO668" s="22"/>
      <c r="AP668" s="22"/>
      <c r="AQ668" s="22"/>
      <c r="AR668" s="22"/>
      <c r="AS668" s="22"/>
      <c r="AT668" s="22"/>
      <c r="AU668" s="22"/>
      <c r="AV668" s="22"/>
      <c r="AW668" s="22"/>
      <c r="AX668" s="22"/>
      <c r="AY668" s="22"/>
      <c r="AZ668" s="22"/>
      <c r="BA668" s="85"/>
      <c r="BB668" s="32"/>
      <c r="BC668" s="32"/>
      <c r="BD668" s="32"/>
      <c r="BE668" s="32"/>
      <c r="BF668" s="32"/>
      <c r="BG668" s="32"/>
      <c r="BH668" s="32"/>
      <c r="BI668" s="32"/>
      <c r="BJ668" s="32"/>
      <c r="BK668" s="32"/>
      <c r="BL668" s="32"/>
      <c r="BM668" s="32"/>
    </row>
    <row r="669" spans="1:65" ht="120" customHeight="1" x14ac:dyDescent="0.25">
      <c r="A669" s="86">
        <v>381</v>
      </c>
      <c r="B669" s="22" t="s">
        <v>5033</v>
      </c>
      <c r="C669" s="22"/>
      <c r="D669" s="23" t="s">
        <v>5391</v>
      </c>
      <c r="E669" s="22" t="s">
        <v>5392</v>
      </c>
      <c r="F669" s="22">
        <v>21806</v>
      </c>
      <c r="G669" s="22" t="s">
        <v>5393</v>
      </c>
      <c r="H669" s="22">
        <v>2016</v>
      </c>
      <c r="I669" s="22" t="s">
        <v>5394</v>
      </c>
      <c r="J669" s="57">
        <v>38276.28</v>
      </c>
      <c r="K669" s="22" t="s">
        <v>244</v>
      </c>
      <c r="L669" s="22" t="s">
        <v>5395</v>
      </c>
      <c r="M669" s="22" t="s">
        <v>5396</v>
      </c>
      <c r="N669" s="22" t="s">
        <v>5397</v>
      </c>
      <c r="O669" s="22" t="s">
        <v>5398</v>
      </c>
      <c r="P669" s="22" t="s">
        <v>5399</v>
      </c>
      <c r="Q669" s="82">
        <v>10</v>
      </c>
      <c r="R669" s="82">
        <v>0</v>
      </c>
      <c r="S669" s="82">
        <v>0</v>
      </c>
      <c r="T669" s="82">
        <v>0</v>
      </c>
      <c r="U669" s="82">
        <f t="shared" si="50"/>
        <v>0</v>
      </c>
      <c r="V669" s="421">
        <v>0.1</v>
      </c>
      <c r="W669" s="128">
        <v>100</v>
      </c>
      <c r="X669" s="225" t="s">
        <v>5064</v>
      </c>
      <c r="Y669" s="22">
        <v>2</v>
      </c>
      <c r="Z669" s="22">
        <v>5</v>
      </c>
      <c r="AA669" s="22">
        <v>6</v>
      </c>
      <c r="AB669" s="22">
        <v>17</v>
      </c>
      <c r="AC669" s="22" t="s">
        <v>244</v>
      </c>
      <c r="AD669" s="22" t="s">
        <v>5076</v>
      </c>
      <c r="AE669" s="22">
        <v>5</v>
      </c>
      <c r="AF669" s="86"/>
      <c r="AG669" s="22"/>
      <c r="AH669" s="22"/>
      <c r="AI669" s="22"/>
      <c r="AJ669" s="22"/>
      <c r="AK669" s="22"/>
      <c r="AL669" s="22"/>
      <c r="AM669" s="22"/>
      <c r="AN669" s="22"/>
      <c r="AO669" s="22"/>
      <c r="AP669" s="22"/>
      <c r="AQ669" s="22"/>
      <c r="AR669" s="22"/>
      <c r="AS669" s="22"/>
      <c r="AT669" s="22"/>
      <c r="AU669" s="22"/>
      <c r="AV669" s="22"/>
      <c r="AW669" s="22"/>
      <c r="AX669" s="22"/>
      <c r="AY669" s="22"/>
      <c r="AZ669" s="22"/>
      <c r="BA669" s="85"/>
      <c r="BB669" s="32"/>
      <c r="BC669" s="32"/>
      <c r="BD669" s="32"/>
      <c r="BE669" s="32"/>
      <c r="BF669" s="32"/>
      <c r="BG669" s="32"/>
      <c r="BH669" s="32"/>
      <c r="BI669" s="32"/>
      <c r="BJ669" s="32"/>
      <c r="BK669" s="32"/>
      <c r="BL669" s="32"/>
      <c r="BM669" s="32"/>
    </row>
    <row r="670" spans="1:65" ht="120" customHeight="1" x14ac:dyDescent="0.25">
      <c r="A670" s="86">
        <v>381</v>
      </c>
      <c r="B670" s="22" t="s">
        <v>5033</v>
      </c>
      <c r="C670" s="22">
        <v>30</v>
      </c>
      <c r="D670" s="23"/>
      <c r="E670" s="22" t="s">
        <v>5325</v>
      </c>
      <c r="F670" s="22">
        <v>18622</v>
      </c>
      <c r="G670" s="22" t="s">
        <v>5400</v>
      </c>
      <c r="H670" s="22">
        <v>2016</v>
      </c>
      <c r="I670" s="22" t="s">
        <v>5401</v>
      </c>
      <c r="J670" s="57">
        <v>53898.51</v>
      </c>
      <c r="K670" s="22" t="s">
        <v>244</v>
      </c>
      <c r="L670" s="22" t="s">
        <v>5329</v>
      </c>
      <c r="M670" s="22" t="s">
        <v>5330</v>
      </c>
      <c r="N670" s="22" t="s">
        <v>5402</v>
      </c>
      <c r="O670" s="22" t="s">
        <v>5403</v>
      </c>
      <c r="P670" s="22">
        <v>290111003429</v>
      </c>
      <c r="Q670" s="22" t="s">
        <v>5334</v>
      </c>
      <c r="R670" s="82">
        <v>0</v>
      </c>
      <c r="S670" s="22" t="s">
        <v>5334</v>
      </c>
      <c r="T670" s="22" t="s">
        <v>5334</v>
      </c>
      <c r="U670" s="82" t="e">
        <f t="shared" si="50"/>
        <v>#VALUE!</v>
      </c>
      <c r="V670" s="421">
        <v>0.8</v>
      </c>
      <c r="W670" s="128">
        <v>100</v>
      </c>
      <c r="X670" s="225" t="s">
        <v>5121</v>
      </c>
      <c r="Y670" s="22">
        <v>3</v>
      </c>
      <c r="Z670" s="22">
        <v>2</v>
      </c>
      <c r="AA670" s="22">
        <v>1</v>
      </c>
      <c r="AB670" s="22">
        <v>4</v>
      </c>
      <c r="AC670" s="22" t="s">
        <v>244</v>
      </c>
      <c r="AD670" s="22">
        <v>0</v>
      </c>
      <c r="AE670" s="22">
        <v>5</v>
      </c>
      <c r="AF670" s="86"/>
      <c r="AG670" s="22"/>
      <c r="AH670" s="22"/>
      <c r="AI670" s="22"/>
      <c r="AJ670" s="22"/>
      <c r="AK670" s="22"/>
      <c r="AL670" s="22"/>
      <c r="AM670" s="22"/>
      <c r="AN670" s="22"/>
      <c r="AO670" s="22"/>
      <c r="AP670" s="22"/>
      <c r="AQ670" s="22"/>
      <c r="AR670" s="22"/>
      <c r="AS670" s="22"/>
      <c r="AT670" s="22"/>
      <c r="AU670" s="22"/>
      <c r="AV670" s="22"/>
      <c r="AW670" s="22"/>
      <c r="AX670" s="22"/>
      <c r="AY670" s="22"/>
      <c r="AZ670" s="22"/>
      <c r="BA670" s="85"/>
      <c r="BB670" s="32"/>
      <c r="BC670" s="32"/>
      <c r="BD670" s="32"/>
      <c r="BE670" s="32"/>
      <c r="BF670" s="32"/>
      <c r="BG670" s="32"/>
      <c r="BH670" s="32"/>
      <c r="BI670" s="32"/>
      <c r="BJ670" s="32"/>
      <c r="BK670" s="32"/>
      <c r="BL670" s="32"/>
      <c r="BM670" s="32"/>
    </row>
    <row r="671" spans="1:65" ht="120" customHeight="1" x14ac:dyDescent="0.25">
      <c r="A671" s="86">
        <v>381</v>
      </c>
      <c r="B671" s="22" t="s">
        <v>5033</v>
      </c>
      <c r="C671" s="22">
        <v>30</v>
      </c>
      <c r="D671" s="23"/>
      <c r="E671" s="22" t="s">
        <v>5325</v>
      </c>
      <c r="F671" s="22">
        <v>18622</v>
      </c>
      <c r="G671" s="22" t="s">
        <v>5404</v>
      </c>
      <c r="H671" s="22">
        <v>2017</v>
      </c>
      <c r="I671" s="22" t="s">
        <v>5405</v>
      </c>
      <c r="J671" s="57">
        <v>114674.57</v>
      </c>
      <c r="K671" s="22" t="s">
        <v>244</v>
      </c>
      <c r="L671" s="22" t="s">
        <v>5329</v>
      </c>
      <c r="M671" s="22" t="s">
        <v>5330</v>
      </c>
      <c r="N671" s="22" t="s">
        <v>5402</v>
      </c>
      <c r="O671" s="22" t="s">
        <v>5403</v>
      </c>
      <c r="P671" s="22">
        <v>290111005570</v>
      </c>
      <c r="Q671" s="82">
        <v>15.01</v>
      </c>
      <c r="R671" s="82">
        <v>0</v>
      </c>
      <c r="S671" s="82">
        <v>0</v>
      </c>
      <c r="T671" s="82">
        <v>0</v>
      </c>
      <c r="U671" s="82">
        <f t="shared" si="50"/>
        <v>0</v>
      </c>
      <c r="V671" s="421"/>
      <c r="W671" s="128">
        <v>100</v>
      </c>
      <c r="X671" s="225" t="s">
        <v>5121</v>
      </c>
      <c r="Y671" s="22"/>
      <c r="Z671" s="22"/>
      <c r="AA671" s="22"/>
      <c r="AB671" s="22"/>
      <c r="AC671" s="22"/>
      <c r="AD671" s="22"/>
      <c r="AE671" s="22">
        <v>5</v>
      </c>
      <c r="AF671" s="86"/>
      <c r="AG671" s="22"/>
      <c r="AH671" s="22"/>
      <c r="AI671" s="22"/>
      <c r="AJ671" s="22"/>
      <c r="AK671" s="22"/>
      <c r="AL671" s="22"/>
      <c r="AM671" s="22"/>
      <c r="AN671" s="22"/>
      <c r="AO671" s="22"/>
      <c r="AP671" s="22"/>
      <c r="AQ671" s="22"/>
      <c r="AR671" s="22"/>
      <c r="AS671" s="22"/>
      <c r="AT671" s="22"/>
      <c r="AU671" s="22"/>
      <c r="AV671" s="22"/>
      <c r="AW671" s="22"/>
      <c r="AX671" s="22"/>
      <c r="AY671" s="22"/>
      <c r="AZ671" s="22"/>
      <c r="BA671" s="85"/>
      <c r="BB671" s="32"/>
      <c r="BC671" s="32"/>
      <c r="BD671" s="32"/>
      <c r="BE671" s="32"/>
      <c r="BF671" s="32"/>
      <c r="BG671" s="32"/>
      <c r="BH671" s="32"/>
      <c r="BI671" s="32"/>
      <c r="BJ671" s="32"/>
      <c r="BK671" s="32"/>
      <c r="BL671" s="32"/>
      <c r="BM671" s="32"/>
    </row>
    <row r="672" spans="1:65" ht="120" customHeight="1" x14ac:dyDescent="0.25">
      <c r="A672" s="86">
        <v>381</v>
      </c>
      <c r="B672" s="22" t="s">
        <v>5033</v>
      </c>
      <c r="C672" s="22"/>
      <c r="D672" s="23"/>
      <c r="E672" s="22" t="s">
        <v>5406</v>
      </c>
      <c r="F672" s="22">
        <v>11700</v>
      </c>
      <c r="G672" s="22" t="s">
        <v>5407</v>
      </c>
      <c r="H672" s="22">
        <v>2016</v>
      </c>
      <c r="I672" s="22" t="s">
        <v>5408</v>
      </c>
      <c r="J672" s="57">
        <v>38557.26</v>
      </c>
      <c r="K672" s="22" t="s">
        <v>1050</v>
      </c>
      <c r="L672" s="22" t="s">
        <v>5409</v>
      </c>
      <c r="M672" s="22" t="s">
        <v>5117</v>
      </c>
      <c r="N672" s="22" t="s">
        <v>5410</v>
      </c>
      <c r="O672" s="22" t="s">
        <v>5411</v>
      </c>
      <c r="P672" s="22">
        <v>290111005466</v>
      </c>
      <c r="Q672" s="22" t="s">
        <v>5412</v>
      </c>
      <c r="R672" s="82">
        <v>0</v>
      </c>
      <c r="S672" s="22" t="s">
        <v>5412</v>
      </c>
      <c r="T672" s="22" t="s">
        <v>5412</v>
      </c>
      <c r="U672" s="82" t="e">
        <f t="shared" si="50"/>
        <v>#VALUE!</v>
      </c>
      <c r="V672" s="421">
        <v>30</v>
      </c>
      <c r="W672" s="128">
        <v>100</v>
      </c>
      <c r="X672" s="225" t="s">
        <v>5413</v>
      </c>
      <c r="Y672" s="22">
        <v>2</v>
      </c>
      <c r="Z672" s="22">
        <v>5</v>
      </c>
      <c r="AA672" s="22">
        <v>6</v>
      </c>
      <c r="AB672" s="22">
        <v>4</v>
      </c>
      <c r="AC672" s="22" t="s">
        <v>5414</v>
      </c>
      <c r="AD672" s="22" t="s">
        <v>5122</v>
      </c>
      <c r="AE672" s="22">
        <v>5</v>
      </c>
      <c r="AF672" s="86"/>
      <c r="AG672" s="22"/>
      <c r="AH672" s="22"/>
      <c r="AI672" s="22"/>
      <c r="AJ672" s="22"/>
      <c r="AK672" s="22"/>
      <c r="AL672" s="22"/>
      <c r="AM672" s="22"/>
      <c r="AN672" s="22"/>
      <c r="AO672" s="22"/>
      <c r="AP672" s="22"/>
      <c r="AQ672" s="22"/>
      <c r="AR672" s="22"/>
      <c r="AS672" s="22"/>
      <c r="AT672" s="22"/>
      <c r="AU672" s="22"/>
      <c r="AV672" s="22"/>
      <c r="AW672" s="22"/>
      <c r="AX672" s="22"/>
      <c r="AY672" s="22"/>
      <c r="AZ672" s="22"/>
      <c r="BA672" s="85"/>
      <c r="BB672" s="32"/>
      <c r="BC672" s="32"/>
      <c r="BD672" s="32"/>
      <c r="BE672" s="32"/>
      <c r="BF672" s="32"/>
      <c r="BG672" s="32"/>
      <c r="BH672" s="32"/>
      <c r="BI672" s="32"/>
      <c r="BJ672" s="32"/>
      <c r="BK672" s="32"/>
      <c r="BL672" s="32"/>
      <c r="BM672" s="32"/>
    </row>
    <row r="673" spans="1:65" ht="120" customHeight="1" x14ac:dyDescent="0.25">
      <c r="A673" s="86">
        <v>381</v>
      </c>
      <c r="B673" s="22" t="s">
        <v>5033</v>
      </c>
      <c r="C673" s="22">
        <v>4</v>
      </c>
      <c r="D673" s="23"/>
      <c r="E673" s="22" t="s">
        <v>5156</v>
      </c>
      <c r="F673" s="22">
        <v>8279</v>
      </c>
      <c r="G673" s="22" t="s">
        <v>5415</v>
      </c>
      <c r="H673" s="22">
        <v>2017</v>
      </c>
      <c r="I673" s="22"/>
      <c r="J673" s="57">
        <v>34465</v>
      </c>
      <c r="K673" s="22" t="s">
        <v>4891</v>
      </c>
      <c r="L673" s="22" t="s">
        <v>5416</v>
      </c>
      <c r="M673" s="22" t="s">
        <v>5417</v>
      </c>
      <c r="N673" s="22" t="s">
        <v>5418</v>
      </c>
      <c r="O673" s="22" t="s">
        <v>5419</v>
      </c>
      <c r="P673" s="22" t="s">
        <v>5420</v>
      </c>
      <c r="Q673" s="22" t="s">
        <v>5421</v>
      </c>
      <c r="R673" s="82">
        <v>0</v>
      </c>
      <c r="S673" s="82">
        <v>0</v>
      </c>
      <c r="T673" s="82">
        <v>0</v>
      </c>
      <c r="U673" s="82">
        <f t="shared" si="50"/>
        <v>0</v>
      </c>
      <c r="V673" s="421"/>
      <c r="W673" s="128">
        <v>100</v>
      </c>
      <c r="X673" s="225"/>
      <c r="Y673" s="22"/>
      <c r="Z673" s="22"/>
      <c r="AA673" s="22"/>
      <c r="AB673" s="22"/>
      <c r="AC673" s="22"/>
      <c r="AD673" s="22"/>
      <c r="AE673" s="22">
        <v>5</v>
      </c>
      <c r="AF673" s="86"/>
      <c r="AG673" s="22"/>
      <c r="AH673" s="22"/>
      <c r="AI673" s="22"/>
      <c r="AJ673" s="22"/>
      <c r="AK673" s="22"/>
      <c r="AL673" s="22"/>
      <c r="AM673" s="22"/>
      <c r="AN673" s="22"/>
      <c r="AO673" s="22"/>
      <c r="AP673" s="22"/>
      <c r="AQ673" s="22"/>
      <c r="AR673" s="22"/>
      <c r="AS673" s="22"/>
      <c r="AT673" s="22"/>
      <c r="AU673" s="22"/>
      <c r="AV673" s="22"/>
      <c r="AW673" s="22"/>
      <c r="AX673" s="22"/>
      <c r="AY673" s="22"/>
      <c r="AZ673" s="22"/>
      <c r="BA673" s="85"/>
      <c r="BB673" s="32"/>
      <c r="BC673" s="32"/>
      <c r="BD673" s="32"/>
      <c r="BE673" s="32"/>
      <c r="BF673" s="32"/>
      <c r="BG673" s="32"/>
      <c r="BH673" s="32"/>
      <c r="BI673" s="32"/>
      <c r="BJ673" s="32"/>
      <c r="BK673" s="32"/>
      <c r="BL673" s="32"/>
      <c r="BM673" s="32"/>
    </row>
    <row r="674" spans="1:65" ht="120" customHeight="1" x14ac:dyDescent="0.25">
      <c r="A674" s="86">
        <v>381</v>
      </c>
      <c r="B674" s="22" t="s">
        <v>5033</v>
      </c>
      <c r="C674" s="22">
        <v>10</v>
      </c>
      <c r="D674" s="23" t="s">
        <v>3084</v>
      </c>
      <c r="E674" s="22" t="s">
        <v>5422</v>
      </c>
      <c r="F674" s="22" t="s">
        <v>5423</v>
      </c>
      <c r="G674" s="22" t="s">
        <v>5424</v>
      </c>
      <c r="H674" s="22">
        <v>2018</v>
      </c>
      <c r="I674" s="22" t="s">
        <v>5425</v>
      </c>
      <c r="J674" s="57">
        <v>50788.6</v>
      </c>
      <c r="K674" s="22" t="s">
        <v>76</v>
      </c>
      <c r="L674" s="22" t="s">
        <v>5426</v>
      </c>
      <c r="M674" s="22" t="s">
        <v>5427</v>
      </c>
      <c r="N674" s="22" t="s">
        <v>5428</v>
      </c>
      <c r="O674" s="22" t="s">
        <v>5429</v>
      </c>
      <c r="P674" s="22" t="s">
        <v>5430</v>
      </c>
      <c r="Q674" s="82">
        <v>4.5</v>
      </c>
      <c r="R674" s="82">
        <v>0</v>
      </c>
      <c r="S674" s="82">
        <v>0.5</v>
      </c>
      <c r="T674" s="82">
        <v>0</v>
      </c>
      <c r="U674" s="82">
        <f t="shared" si="50"/>
        <v>0.5</v>
      </c>
      <c r="V674" s="421">
        <v>0.6</v>
      </c>
      <c r="W674" s="128">
        <v>100</v>
      </c>
      <c r="X674" s="225" t="s">
        <v>5130</v>
      </c>
      <c r="Y674" s="22">
        <v>4</v>
      </c>
      <c r="Z674" s="22" t="s">
        <v>5431</v>
      </c>
      <c r="AA674" s="22" t="s">
        <v>5432</v>
      </c>
      <c r="AB674" s="22" t="s">
        <v>76</v>
      </c>
      <c r="AC674" s="22" t="s">
        <v>76</v>
      </c>
      <c r="AD674" s="22" t="s">
        <v>5045</v>
      </c>
      <c r="AE674" s="22">
        <v>5</v>
      </c>
      <c r="AF674" s="86"/>
      <c r="AG674" s="22"/>
      <c r="AH674" s="22"/>
      <c r="AI674" s="22"/>
      <c r="AJ674" s="22"/>
      <c r="AK674" s="22"/>
      <c r="AL674" s="22"/>
      <c r="AM674" s="22"/>
      <c r="AN674" s="22"/>
      <c r="AO674" s="22"/>
      <c r="AP674" s="22"/>
      <c r="AQ674" s="22"/>
      <c r="AR674" s="22"/>
      <c r="AS674" s="22"/>
      <c r="AT674" s="22"/>
      <c r="AU674" s="22"/>
      <c r="AV674" s="22"/>
      <c r="AW674" s="22"/>
      <c r="AX674" s="22"/>
      <c r="AY674" s="22"/>
      <c r="AZ674" s="22"/>
      <c r="BA674" s="85"/>
      <c r="BB674" s="32"/>
      <c r="BC674" s="32"/>
      <c r="BD674" s="32"/>
      <c r="BE674" s="32"/>
      <c r="BF674" s="32"/>
      <c r="BG674" s="32"/>
      <c r="BH674" s="32"/>
      <c r="BI674" s="32"/>
      <c r="BJ674" s="32"/>
      <c r="BK674" s="32"/>
      <c r="BL674" s="32"/>
      <c r="BM674" s="32"/>
    </row>
    <row r="675" spans="1:65" ht="120" customHeight="1" x14ac:dyDescent="0.25">
      <c r="A675" s="86">
        <v>381</v>
      </c>
      <c r="B675" s="22" t="s">
        <v>5033</v>
      </c>
      <c r="C675" s="22">
        <v>10</v>
      </c>
      <c r="D675" s="23"/>
      <c r="E675" s="22" t="s">
        <v>5123</v>
      </c>
      <c r="F675" s="22">
        <v>11088</v>
      </c>
      <c r="G675" s="22" t="s">
        <v>5433</v>
      </c>
      <c r="H675" s="22">
        <v>2018</v>
      </c>
      <c r="I675" s="22" t="s">
        <v>5434</v>
      </c>
      <c r="J675" s="57">
        <v>140544.43</v>
      </c>
      <c r="K675" s="22" t="s">
        <v>76</v>
      </c>
      <c r="L675" s="22" t="s">
        <v>5435</v>
      </c>
      <c r="M675" s="22" t="s">
        <v>5436</v>
      </c>
      <c r="N675" s="22" t="s">
        <v>5437</v>
      </c>
      <c r="O675" s="22" t="s">
        <v>5438</v>
      </c>
      <c r="P675" s="22" t="s">
        <v>5439</v>
      </c>
      <c r="Q675" s="22" t="s">
        <v>5440</v>
      </c>
      <c r="R675" s="82">
        <v>0</v>
      </c>
      <c r="S675" s="22" t="s">
        <v>5441</v>
      </c>
      <c r="T675" s="22" t="s">
        <v>5442</v>
      </c>
      <c r="U675" s="82" t="e">
        <f t="shared" si="50"/>
        <v>#VALUE!</v>
      </c>
      <c r="V675" s="421"/>
      <c r="W675" s="128">
        <v>100</v>
      </c>
      <c r="X675" s="225" t="s">
        <v>5130</v>
      </c>
      <c r="Y675" s="22">
        <v>2</v>
      </c>
      <c r="Z675" s="22">
        <v>5</v>
      </c>
      <c r="AA675" s="22">
        <v>6</v>
      </c>
      <c r="AB675" s="22" t="s">
        <v>76</v>
      </c>
      <c r="AC675" s="22" t="s">
        <v>76</v>
      </c>
      <c r="AD675" s="22" t="s">
        <v>5045</v>
      </c>
      <c r="AE675" s="22">
        <v>5</v>
      </c>
      <c r="AF675" s="86"/>
      <c r="AG675" s="22"/>
      <c r="AH675" s="22"/>
      <c r="AI675" s="22"/>
      <c r="AJ675" s="22"/>
      <c r="AK675" s="22"/>
      <c r="AL675" s="22"/>
      <c r="AM675" s="22"/>
      <c r="AN675" s="22"/>
      <c r="AO675" s="22"/>
      <c r="AP675" s="22"/>
      <c r="AQ675" s="22"/>
      <c r="AR675" s="22"/>
      <c r="AS675" s="22"/>
      <c r="AT675" s="22"/>
      <c r="AU675" s="22"/>
      <c r="AV675" s="22"/>
      <c r="AW675" s="22"/>
      <c r="AX675" s="22"/>
      <c r="AY675" s="22"/>
      <c r="AZ675" s="22"/>
      <c r="BA675" s="85"/>
      <c r="BB675" s="32"/>
      <c r="BC675" s="32"/>
      <c r="BD675" s="32"/>
      <c r="BE675" s="32"/>
      <c r="BF675" s="32"/>
      <c r="BG675" s="32"/>
      <c r="BH675" s="32"/>
      <c r="BI675" s="32"/>
      <c r="BJ675" s="32"/>
      <c r="BK675" s="32"/>
      <c r="BL675" s="32"/>
      <c r="BM675" s="32"/>
    </row>
    <row r="676" spans="1:65" ht="120" customHeight="1" x14ac:dyDescent="0.25">
      <c r="A676" s="86">
        <v>381</v>
      </c>
      <c r="B676" s="22" t="s">
        <v>5033</v>
      </c>
      <c r="C676" s="22">
        <v>7</v>
      </c>
      <c r="D676" s="23" t="s">
        <v>5443</v>
      </c>
      <c r="E676" s="22" t="s">
        <v>5444</v>
      </c>
      <c r="F676" s="22">
        <v>16130</v>
      </c>
      <c r="G676" s="22" t="s">
        <v>5445</v>
      </c>
      <c r="H676" s="22">
        <v>2018</v>
      </c>
      <c r="I676" s="22"/>
      <c r="J676" s="57" t="s">
        <v>5446</v>
      </c>
      <c r="K676" s="22" t="s">
        <v>76</v>
      </c>
      <c r="L676" s="22" t="s">
        <v>5447</v>
      </c>
      <c r="M676" s="22" t="s">
        <v>5448</v>
      </c>
      <c r="N676" s="22" t="s">
        <v>5449</v>
      </c>
      <c r="O676" s="22"/>
      <c r="P676" s="22" t="s">
        <v>5450</v>
      </c>
      <c r="Q676" s="82">
        <v>16.059999999999999</v>
      </c>
      <c r="R676" s="82">
        <v>27310.37</v>
      </c>
      <c r="S676" s="82">
        <v>0</v>
      </c>
      <c r="T676" s="82">
        <v>0</v>
      </c>
      <c r="U676" s="82">
        <f t="shared" si="50"/>
        <v>27310.37</v>
      </c>
      <c r="V676" s="421"/>
      <c r="W676" s="128">
        <v>100</v>
      </c>
      <c r="X676" s="225"/>
      <c r="Y676" s="22"/>
      <c r="Z676" s="22"/>
      <c r="AA676" s="22"/>
      <c r="AB676" s="22"/>
      <c r="AC676" s="22"/>
      <c r="AD676" s="22"/>
      <c r="AE676" s="22">
        <v>5</v>
      </c>
      <c r="AF676" s="86"/>
      <c r="AG676" s="22"/>
      <c r="AH676" s="22"/>
      <c r="AI676" s="22"/>
      <c r="AJ676" s="22"/>
      <c r="AK676" s="22"/>
      <c r="AL676" s="22"/>
      <c r="AM676" s="22"/>
      <c r="AN676" s="22"/>
      <c r="AO676" s="22"/>
      <c r="AP676" s="22"/>
      <c r="AQ676" s="22"/>
      <c r="AR676" s="22"/>
      <c r="AS676" s="22"/>
      <c r="AT676" s="22"/>
      <c r="AU676" s="22"/>
      <c r="AV676" s="22"/>
      <c r="AW676" s="22"/>
      <c r="AX676" s="22"/>
      <c r="AY676" s="22"/>
      <c r="AZ676" s="22"/>
      <c r="BA676" s="85"/>
      <c r="BB676" s="32"/>
      <c r="BC676" s="32"/>
      <c r="BD676" s="32"/>
      <c r="BE676" s="32"/>
      <c r="BF676" s="32"/>
      <c r="BG676" s="32"/>
      <c r="BH676" s="32"/>
      <c r="BI676" s="32"/>
      <c r="BJ676" s="32"/>
      <c r="BK676" s="32"/>
      <c r="BL676" s="32"/>
      <c r="BM676" s="32"/>
    </row>
    <row r="677" spans="1:65" ht="120" customHeight="1" x14ac:dyDescent="0.25">
      <c r="A677" s="86">
        <v>381</v>
      </c>
      <c r="B677" s="22" t="s">
        <v>5033</v>
      </c>
      <c r="C677" s="22">
        <v>60</v>
      </c>
      <c r="D677" s="23" t="s">
        <v>5443</v>
      </c>
      <c r="E677" s="22" t="s">
        <v>5451</v>
      </c>
      <c r="F677" s="22">
        <v>24288</v>
      </c>
      <c r="G677" s="22" t="s">
        <v>5452</v>
      </c>
      <c r="H677" s="22">
        <v>2018</v>
      </c>
      <c r="I677" s="22" t="s">
        <v>5453</v>
      </c>
      <c r="J677" s="57" t="s">
        <v>5454</v>
      </c>
      <c r="K677" s="22" t="s">
        <v>76</v>
      </c>
      <c r="L677" s="22" t="s">
        <v>5455</v>
      </c>
      <c r="M677" s="22" t="s">
        <v>5456</v>
      </c>
      <c r="N677" s="22" t="s">
        <v>5457</v>
      </c>
      <c r="O677" s="22" t="s">
        <v>5458</v>
      </c>
      <c r="P677" s="22" t="s">
        <v>5459</v>
      </c>
      <c r="Q677" s="22" t="s">
        <v>5460</v>
      </c>
      <c r="R677" s="82">
        <v>0</v>
      </c>
      <c r="S677" s="22">
        <v>3692.94</v>
      </c>
      <c r="T677" s="22" t="s">
        <v>5461</v>
      </c>
      <c r="U677" s="82" t="e">
        <f t="shared" si="50"/>
        <v>#VALUE!</v>
      </c>
      <c r="V677" s="421">
        <v>0.4</v>
      </c>
      <c r="W677" s="128">
        <v>100</v>
      </c>
      <c r="X677" s="225" t="s">
        <v>5044</v>
      </c>
      <c r="Y677" s="22">
        <v>2</v>
      </c>
      <c r="Z677" s="22">
        <v>5</v>
      </c>
      <c r="AA677" s="22">
        <v>6</v>
      </c>
      <c r="AB677" s="22" t="s">
        <v>5462</v>
      </c>
      <c r="AC677" s="22" t="s">
        <v>76</v>
      </c>
      <c r="AD677" s="22" t="s">
        <v>5461</v>
      </c>
      <c r="AE677" s="22">
        <v>5</v>
      </c>
      <c r="AF677" s="86"/>
      <c r="AG677" s="22"/>
      <c r="AH677" s="22"/>
      <c r="AI677" s="22"/>
      <c r="AJ677" s="22"/>
      <c r="AK677" s="22"/>
      <c r="AL677" s="22"/>
      <c r="AM677" s="22"/>
      <c r="AN677" s="22"/>
      <c r="AO677" s="22"/>
      <c r="AP677" s="22"/>
      <c r="AQ677" s="22"/>
      <c r="AR677" s="22"/>
      <c r="AS677" s="22"/>
      <c r="AT677" s="22"/>
      <c r="AU677" s="22"/>
      <c r="AV677" s="22"/>
      <c r="AW677" s="22"/>
      <c r="AX677" s="22"/>
      <c r="AY677" s="22"/>
      <c r="AZ677" s="22"/>
      <c r="BA677" s="85"/>
      <c r="BB677" s="32"/>
      <c r="BC677" s="32"/>
      <c r="BD677" s="32"/>
      <c r="BE677" s="32"/>
      <c r="BF677" s="32"/>
      <c r="BG677" s="32"/>
      <c r="BH677" s="32"/>
      <c r="BI677" s="32"/>
      <c r="BJ677" s="32"/>
      <c r="BK677" s="32"/>
      <c r="BL677" s="32"/>
      <c r="BM677" s="32"/>
    </row>
    <row r="678" spans="1:65" ht="120" customHeight="1" x14ac:dyDescent="0.25">
      <c r="A678" s="86">
        <v>381</v>
      </c>
      <c r="B678" s="22" t="s">
        <v>5033</v>
      </c>
      <c r="C678" s="22">
        <v>14</v>
      </c>
      <c r="D678" s="23" t="s">
        <v>5463</v>
      </c>
      <c r="E678" s="22" t="s">
        <v>5177</v>
      </c>
      <c r="F678" s="22">
        <v>8289</v>
      </c>
      <c r="G678" s="22" t="s">
        <v>5464</v>
      </c>
      <c r="H678" s="22">
        <v>2018</v>
      </c>
      <c r="I678" s="22" t="s">
        <v>5465</v>
      </c>
      <c r="J678" s="57">
        <v>77165</v>
      </c>
      <c r="K678" s="22" t="s">
        <v>76</v>
      </c>
      <c r="L678" s="22" t="s">
        <v>5466</v>
      </c>
      <c r="M678" s="22" t="s">
        <v>5467</v>
      </c>
      <c r="N678" s="22" t="s">
        <v>5468</v>
      </c>
      <c r="O678" s="22" t="s">
        <v>5469</v>
      </c>
      <c r="P678" s="22" t="s">
        <v>5470</v>
      </c>
      <c r="Q678" s="22" t="s">
        <v>5471</v>
      </c>
      <c r="R678" s="82" t="s">
        <v>5472</v>
      </c>
      <c r="S678" s="82">
        <v>0</v>
      </c>
      <c r="T678" s="82">
        <v>0</v>
      </c>
      <c r="U678" s="82" t="e">
        <f t="shared" si="50"/>
        <v>#VALUE!</v>
      </c>
      <c r="V678" s="421"/>
      <c r="W678" s="128">
        <v>100</v>
      </c>
      <c r="X678" s="225" t="s">
        <v>5185</v>
      </c>
      <c r="Y678" s="22"/>
      <c r="Z678" s="22"/>
      <c r="AA678" s="22"/>
      <c r="AB678" s="22" t="s">
        <v>5473</v>
      </c>
      <c r="AC678" s="22" t="s">
        <v>76</v>
      </c>
      <c r="AD678" s="22"/>
      <c r="AE678" s="22">
        <v>5</v>
      </c>
      <c r="AF678" s="86"/>
      <c r="AG678" s="22"/>
      <c r="AH678" s="22"/>
      <c r="AI678" s="22"/>
      <c r="AJ678" s="22"/>
      <c r="AK678" s="22"/>
      <c r="AL678" s="22"/>
      <c r="AM678" s="22"/>
      <c r="AN678" s="22"/>
      <c r="AO678" s="22"/>
      <c r="AP678" s="22"/>
      <c r="AQ678" s="22"/>
      <c r="AR678" s="22"/>
      <c r="AS678" s="22"/>
      <c r="AT678" s="22"/>
      <c r="AU678" s="22"/>
      <c r="AV678" s="22"/>
      <c r="AW678" s="22"/>
      <c r="AX678" s="22"/>
      <c r="AY678" s="22"/>
      <c r="AZ678" s="22"/>
      <c r="BA678" s="85"/>
      <c r="BB678" s="32"/>
      <c r="BC678" s="32"/>
      <c r="BD678" s="32"/>
      <c r="BE678" s="32"/>
      <c r="BF678" s="32"/>
      <c r="BG678" s="32"/>
      <c r="BH678" s="32"/>
      <c r="BI678" s="32"/>
      <c r="BJ678" s="32"/>
      <c r="BK678" s="32"/>
      <c r="BL678" s="32"/>
      <c r="BM678" s="32"/>
    </row>
    <row r="679" spans="1:65" ht="120" customHeight="1" x14ac:dyDescent="0.25">
      <c r="A679" s="86">
        <v>381</v>
      </c>
      <c r="B679" s="22" t="s">
        <v>5033</v>
      </c>
      <c r="C679" s="22">
        <v>32</v>
      </c>
      <c r="D679" s="23" t="s">
        <v>5474</v>
      </c>
      <c r="E679" s="22" t="s">
        <v>5046</v>
      </c>
      <c r="F679" s="22">
        <v>3702</v>
      </c>
      <c r="G679" s="22" t="s">
        <v>5475</v>
      </c>
      <c r="H679" s="22">
        <v>2018</v>
      </c>
      <c r="I679" s="22" t="s">
        <v>5476</v>
      </c>
      <c r="J679" s="57">
        <v>225030.48</v>
      </c>
      <c r="K679" s="22" t="s">
        <v>5477</v>
      </c>
      <c r="L679" s="22" t="s">
        <v>5145</v>
      </c>
      <c r="M679" s="22" t="s">
        <v>5146</v>
      </c>
      <c r="N679" s="22" t="s">
        <v>5381</v>
      </c>
      <c r="O679" s="22" t="s">
        <v>5382</v>
      </c>
      <c r="P679" s="22" t="s">
        <v>5478</v>
      </c>
      <c r="Q679" s="82">
        <v>15.25</v>
      </c>
      <c r="R679" s="82">
        <v>0</v>
      </c>
      <c r="S679" s="82">
        <v>6000</v>
      </c>
      <c r="T679" s="82">
        <v>18000</v>
      </c>
      <c r="U679" s="82">
        <f t="shared" si="50"/>
        <v>24000</v>
      </c>
      <c r="V679" s="421">
        <v>100</v>
      </c>
      <c r="W679" s="128">
        <v>100</v>
      </c>
      <c r="X679" s="225" t="s">
        <v>5054</v>
      </c>
      <c r="Y679" s="22">
        <v>4</v>
      </c>
      <c r="Z679" s="22">
        <v>5</v>
      </c>
      <c r="AA679" s="22">
        <v>5</v>
      </c>
      <c r="AB679" s="22">
        <v>10</v>
      </c>
      <c r="AC679" s="22"/>
      <c r="AD679" s="22" t="s">
        <v>5150</v>
      </c>
      <c r="AE679" s="22">
        <v>5</v>
      </c>
      <c r="AF679" s="86"/>
      <c r="AG679" s="22"/>
      <c r="AH679" s="22"/>
      <c r="AI679" s="22"/>
      <c r="AJ679" s="22"/>
      <c r="AK679" s="22"/>
      <c r="AL679" s="22"/>
      <c r="AM679" s="22"/>
      <c r="AN679" s="22"/>
      <c r="AO679" s="22"/>
      <c r="AP679" s="22"/>
      <c r="AQ679" s="22"/>
      <c r="AR679" s="22"/>
      <c r="AS679" s="22"/>
      <c r="AT679" s="22"/>
      <c r="AU679" s="22"/>
      <c r="AV679" s="22"/>
      <c r="AW679" s="22"/>
      <c r="AX679" s="22"/>
      <c r="AY679" s="22"/>
      <c r="AZ679" s="22"/>
      <c r="BA679" s="85"/>
      <c r="BB679" s="32"/>
      <c r="BC679" s="32"/>
      <c r="BD679" s="32"/>
      <c r="BE679" s="32"/>
      <c r="BF679" s="32"/>
      <c r="BG679" s="32"/>
      <c r="BH679" s="32"/>
      <c r="BI679" s="32"/>
      <c r="BJ679" s="32"/>
      <c r="BK679" s="32"/>
      <c r="BL679" s="32"/>
      <c r="BM679" s="32"/>
    </row>
    <row r="680" spans="1:65" ht="120" customHeight="1" x14ac:dyDescent="0.25">
      <c r="A680" s="86">
        <v>381</v>
      </c>
      <c r="B680" s="22" t="s">
        <v>5033</v>
      </c>
      <c r="C680" s="22"/>
      <c r="D680" s="23" t="s">
        <v>5479</v>
      </c>
      <c r="E680" s="22" t="s">
        <v>5480</v>
      </c>
      <c r="F680" s="22">
        <v>11699</v>
      </c>
      <c r="G680" s="22" t="s">
        <v>5283</v>
      </c>
      <c r="H680" s="22">
        <v>2018</v>
      </c>
      <c r="I680" s="22" t="s">
        <v>5284</v>
      </c>
      <c r="J680" s="57">
        <v>51220.22</v>
      </c>
      <c r="K680" s="22" t="s">
        <v>1050</v>
      </c>
      <c r="L680" s="22" t="s">
        <v>5409</v>
      </c>
      <c r="M680" s="22" t="s">
        <v>5117</v>
      </c>
      <c r="N680" s="22" t="s">
        <v>5481</v>
      </c>
      <c r="O680" s="22" t="s">
        <v>5482</v>
      </c>
      <c r="P680" s="22">
        <v>290111005843</v>
      </c>
      <c r="Q680" s="22" t="s">
        <v>5412</v>
      </c>
      <c r="R680" s="82">
        <v>0</v>
      </c>
      <c r="S680" s="22" t="s">
        <v>5412</v>
      </c>
      <c r="T680" s="22" t="s">
        <v>5412</v>
      </c>
      <c r="U680" s="82" t="e">
        <f t="shared" si="50"/>
        <v>#VALUE!</v>
      </c>
      <c r="V680" s="421">
        <v>100</v>
      </c>
      <c r="W680" s="128">
        <v>100</v>
      </c>
      <c r="X680" s="225" t="s">
        <v>5121</v>
      </c>
      <c r="Y680" s="22">
        <v>3</v>
      </c>
      <c r="Z680" s="22">
        <v>11</v>
      </c>
      <c r="AA680" s="22">
        <v>5</v>
      </c>
      <c r="AB680" s="22">
        <v>4</v>
      </c>
      <c r="AC680" s="22" t="s">
        <v>5414</v>
      </c>
      <c r="AD680" s="22" t="s">
        <v>5122</v>
      </c>
      <c r="AE680" s="22">
        <v>5</v>
      </c>
      <c r="AF680" s="86"/>
      <c r="AG680" s="22"/>
      <c r="AH680" s="22"/>
      <c r="AI680" s="22"/>
      <c r="AJ680" s="22"/>
      <c r="AK680" s="22"/>
      <c r="AL680" s="22"/>
      <c r="AM680" s="22"/>
      <c r="AN680" s="22"/>
      <c r="AO680" s="22"/>
      <c r="AP680" s="22"/>
      <c r="AQ680" s="22"/>
      <c r="AR680" s="22"/>
      <c r="AS680" s="22"/>
      <c r="AT680" s="22"/>
      <c r="AU680" s="22"/>
      <c r="AV680" s="22"/>
      <c r="AW680" s="22"/>
      <c r="AX680" s="22"/>
      <c r="AY680" s="22"/>
      <c r="AZ680" s="22"/>
      <c r="BA680" s="85"/>
      <c r="BB680" s="32"/>
      <c r="BC680" s="32"/>
      <c r="BD680" s="32"/>
      <c r="BE680" s="32"/>
      <c r="BF680" s="32"/>
      <c r="BG680" s="32"/>
      <c r="BH680" s="32"/>
      <c r="BI680" s="32"/>
      <c r="BJ680" s="32"/>
      <c r="BK680" s="32"/>
      <c r="BL680" s="32"/>
      <c r="BM680" s="32"/>
    </row>
    <row r="681" spans="1:65" ht="120" customHeight="1" x14ac:dyDescent="0.25">
      <c r="A681" s="86">
        <v>381</v>
      </c>
      <c r="B681" s="22" t="s">
        <v>5033</v>
      </c>
      <c r="C681" s="22">
        <v>58</v>
      </c>
      <c r="D681" s="23" t="s">
        <v>5443</v>
      </c>
      <c r="E681" s="22" t="s">
        <v>5113</v>
      </c>
      <c r="F681" s="22">
        <v>11711</v>
      </c>
      <c r="G681" s="22" t="s">
        <v>5483</v>
      </c>
      <c r="H681" s="22">
        <v>2019</v>
      </c>
      <c r="I681" s="22" t="s">
        <v>5484</v>
      </c>
      <c r="J681" s="57" t="s">
        <v>5485</v>
      </c>
      <c r="K681" s="22" t="s">
        <v>76</v>
      </c>
      <c r="L681" s="22" t="s">
        <v>5486</v>
      </c>
      <c r="M681" s="22" t="s">
        <v>5487</v>
      </c>
      <c r="N681" s="22" t="s">
        <v>5488</v>
      </c>
      <c r="O681" s="22" t="s">
        <v>5489</v>
      </c>
      <c r="P681" s="22">
        <v>290111003560</v>
      </c>
      <c r="Q681" s="22" t="s">
        <v>5490</v>
      </c>
      <c r="R681" s="82">
        <v>0</v>
      </c>
      <c r="S681" s="22" t="s">
        <v>5334</v>
      </c>
      <c r="T681" s="22" t="s">
        <v>5334</v>
      </c>
      <c r="U681" s="82" t="e">
        <f t="shared" si="50"/>
        <v>#VALUE!</v>
      </c>
      <c r="V681" s="421">
        <v>100</v>
      </c>
      <c r="W681" s="128">
        <v>100</v>
      </c>
      <c r="X681" s="225" t="s">
        <v>5121</v>
      </c>
      <c r="Y681" s="22">
        <v>4</v>
      </c>
      <c r="Z681" s="22">
        <v>6</v>
      </c>
      <c r="AA681" s="22">
        <v>2</v>
      </c>
      <c r="AB681" s="22">
        <v>4</v>
      </c>
      <c r="AC681" s="22" t="s">
        <v>76</v>
      </c>
      <c r="AD681" s="22">
        <v>15</v>
      </c>
      <c r="AE681" s="22">
        <v>5</v>
      </c>
      <c r="AF681" s="86"/>
      <c r="AG681" s="22"/>
      <c r="AH681" s="22"/>
      <c r="AI681" s="22"/>
      <c r="AJ681" s="22"/>
      <c r="AK681" s="22"/>
      <c r="AL681" s="22"/>
      <c r="AM681" s="22"/>
      <c r="AN681" s="22"/>
      <c r="AO681" s="22"/>
      <c r="AP681" s="22"/>
      <c r="AQ681" s="22"/>
      <c r="AR681" s="22"/>
      <c r="AS681" s="22"/>
      <c r="AT681" s="22"/>
      <c r="AU681" s="22"/>
      <c r="AV681" s="22"/>
      <c r="AW681" s="22"/>
      <c r="AX681" s="22"/>
      <c r="AY681" s="22"/>
      <c r="AZ681" s="22"/>
      <c r="BA681" s="85"/>
      <c r="BB681" s="32"/>
      <c r="BC681" s="32"/>
      <c r="BD681" s="32"/>
      <c r="BE681" s="32"/>
      <c r="BF681" s="32"/>
      <c r="BG681" s="32"/>
      <c r="BH681" s="32"/>
      <c r="BI681" s="32"/>
      <c r="BJ681" s="32"/>
      <c r="BK681" s="32"/>
      <c r="BL681" s="32"/>
      <c r="BM681" s="32"/>
    </row>
    <row r="682" spans="1:65" ht="120" customHeight="1" x14ac:dyDescent="0.25">
      <c r="A682" s="86">
        <v>381</v>
      </c>
      <c r="B682" s="22" t="s">
        <v>5033</v>
      </c>
      <c r="C682" s="22">
        <v>30</v>
      </c>
      <c r="D682" s="23" t="s">
        <v>5491</v>
      </c>
      <c r="E682" s="22" t="s">
        <v>5034</v>
      </c>
      <c r="F682" s="22">
        <v>6013</v>
      </c>
      <c r="G682" s="22" t="s">
        <v>5492</v>
      </c>
      <c r="H682" s="22">
        <v>2019</v>
      </c>
      <c r="I682" s="22" t="s">
        <v>5493</v>
      </c>
      <c r="J682" s="57">
        <v>133488</v>
      </c>
      <c r="K682" s="22" t="s">
        <v>76</v>
      </c>
      <c r="L682" s="22" t="s">
        <v>5494</v>
      </c>
      <c r="M682" s="22" t="s">
        <v>5495</v>
      </c>
      <c r="N682" s="22" t="s">
        <v>5496</v>
      </c>
      <c r="O682" s="22" t="s">
        <v>5497</v>
      </c>
      <c r="P682" s="22" t="s">
        <v>5498</v>
      </c>
      <c r="Q682" s="22" t="s">
        <v>5334</v>
      </c>
      <c r="R682" s="82">
        <v>0</v>
      </c>
      <c r="S682" s="22" t="s">
        <v>5334</v>
      </c>
      <c r="T682" s="22" t="s">
        <v>5334</v>
      </c>
      <c r="U682" s="82" t="e">
        <f t="shared" si="50"/>
        <v>#VALUE!</v>
      </c>
      <c r="V682" s="421">
        <v>0</v>
      </c>
      <c r="W682" s="128">
        <v>100</v>
      </c>
      <c r="X682" s="225" t="s">
        <v>5044</v>
      </c>
      <c r="Y682" s="22">
        <v>3</v>
      </c>
      <c r="Z682" s="22">
        <v>2</v>
      </c>
      <c r="AA682" s="22">
        <v>3</v>
      </c>
      <c r="AB682" s="22">
        <v>35</v>
      </c>
      <c r="AC682" s="22" t="s">
        <v>76</v>
      </c>
      <c r="AD682" s="22">
        <v>0</v>
      </c>
      <c r="AE682" s="22">
        <v>5</v>
      </c>
      <c r="AF682" s="86"/>
      <c r="AG682" s="22"/>
      <c r="AH682" s="22"/>
      <c r="AI682" s="22"/>
      <c r="AJ682" s="22"/>
      <c r="AK682" s="22"/>
      <c r="AL682" s="22"/>
      <c r="AM682" s="22"/>
      <c r="AN682" s="22"/>
      <c r="AO682" s="22"/>
      <c r="AP682" s="22"/>
      <c r="AQ682" s="22"/>
      <c r="AR682" s="22"/>
      <c r="AS682" s="22"/>
      <c r="AT682" s="22"/>
      <c r="AU682" s="22"/>
      <c r="AV682" s="22"/>
      <c r="AW682" s="22"/>
      <c r="AX682" s="22"/>
      <c r="AY682" s="22"/>
      <c r="AZ682" s="22"/>
      <c r="BA682" s="85"/>
      <c r="BB682" s="32"/>
      <c r="BC682" s="32"/>
      <c r="BD682" s="32"/>
      <c r="BE682" s="32"/>
      <c r="BF682" s="32"/>
      <c r="BG682" s="32"/>
      <c r="BH682" s="32"/>
      <c r="BI682" s="32"/>
      <c r="BJ682" s="32"/>
      <c r="BK682" s="32"/>
      <c r="BL682" s="32"/>
      <c r="BM682" s="32"/>
    </row>
    <row r="683" spans="1:65" ht="120" customHeight="1" x14ac:dyDescent="0.25">
      <c r="A683" s="86">
        <v>381</v>
      </c>
      <c r="B683" s="22" t="s">
        <v>5033</v>
      </c>
      <c r="C683" s="22">
        <v>20</v>
      </c>
      <c r="D683" s="23" t="s">
        <v>5499</v>
      </c>
      <c r="E683" s="22" t="s">
        <v>5067</v>
      </c>
      <c r="F683" s="22">
        <v>28143</v>
      </c>
      <c r="G683" s="22" t="s">
        <v>5500</v>
      </c>
      <c r="H683" s="22">
        <v>2018</v>
      </c>
      <c r="I683" s="22" t="s">
        <v>5501</v>
      </c>
      <c r="J683" s="57">
        <v>94916</v>
      </c>
      <c r="K683" s="22" t="s">
        <v>76</v>
      </c>
      <c r="L683" s="22" t="s">
        <v>5386</v>
      </c>
      <c r="M683" s="22" t="s">
        <v>5387</v>
      </c>
      <c r="N683" s="22" t="s">
        <v>5502</v>
      </c>
      <c r="O683" s="22" t="s">
        <v>5503</v>
      </c>
      <c r="P683" s="22" t="s">
        <v>5504</v>
      </c>
      <c r="Q683" s="22" t="s">
        <v>5505</v>
      </c>
      <c r="R683" s="82">
        <v>0</v>
      </c>
      <c r="S683" s="22" t="s">
        <v>5441</v>
      </c>
      <c r="T683" s="22" t="s">
        <v>5505</v>
      </c>
      <c r="U683" s="82" t="e">
        <f t="shared" si="50"/>
        <v>#VALUE!</v>
      </c>
      <c r="V683" s="421">
        <v>80</v>
      </c>
      <c r="W683" s="128">
        <v>100</v>
      </c>
      <c r="X683" s="225" t="s">
        <v>5506</v>
      </c>
      <c r="Y683" s="22">
        <v>4</v>
      </c>
      <c r="Z683" s="22">
        <v>6</v>
      </c>
      <c r="AA683" s="22">
        <v>3</v>
      </c>
      <c r="AB683" s="22">
        <v>35</v>
      </c>
      <c r="AC683" s="22" t="s">
        <v>76</v>
      </c>
      <c r="AD683" s="22">
        <v>0</v>
      </c>
      <c r="AE683" s="22">
        <v>5</v>
      </c>
      <c r="AF683" s="86"/>
      <c r="AG683" s="22"/>
      <c r="AH683" s="22"/>
      <c r="AI683" s="22"/>
      <c r="AJ683" s="22"/>
      <c r="AK683" s="22"/>
      <c r="AL683" s="22"/>
      <c r="AM683" s="22"/>
      <c r="AN683" s="22"/>
      <c r="AO683" s="22"/>
      <c r="AP683" s="22"/>
      <c r="AQ683" s="22"/>
      <c r="AR683" s="22"/>
      <c r="AS683" s="22"/>
      <c r="AT683" s="22"/>
      <c r="AU683" s="22"/>
      <c r="AV683" s="22"/>
      <c r="AW683" s="22"/>
      <c r="AX683" s="22"/>
      <c r="AY683" s="22"/>
      <c r="AZ683" s="22"/>
      <c r="BA683" s="85"/>
      <c r="BB683" s="32"/>
      <c r="BC683" s="32"/>
      <c r="BD683" s="32"/>
      <c r="BE683" s="32"/>
      <c r="BF683" s="32"/>
      <c r="BG683" s="32"/>
      <c r="BH683" s="32"/>
      <c r="BI683" s="32"/>
      <c r="BJ683" s="32"/>
      <c r="BK683" s="32"/>
      <c r="BL683" s="32"/>
      <c r="BM683" s="32"/>
    </row>
    <row r="684" spans="1:65" ht="120" customHeight="1" x14ac:dyDescent="0.25">
      <c r="A684" s="86">
        <v>381</v>
      </c>
      <c r="B684" s="22" t="s">
        <v>5033</v>
      </c>
      <c r="C684" s="22">
        <v>58</v>
      </c>
      <c r="D684" s="23" t="s">
        <v>5443</v>
      </c>
      <c r="E684" s="22" t="s">
        <v>5113</v>
      </c>
      <c r="F684" s="22">
        <v>11711</v>
      </c>
      <c r="G684" s="22" t="s">
        <v>5507</v>
      </c>
      <c r="H684" s="22">
        <v>2020</v>
      </c>
      <c r="I684" s="22" t="s">
        <v>5508</v>
      </c>
      <c r="J684" s="57">
        <v>29595.599999999999</v>
      </c>
      <c r="K684" s="22" t="s">
        <v>306</v>
      </c>
      <c r="L684" s="22" t="s">
        <v>5486</v>
      </c>
      <c r="M684" s="22" t="s">
        <v>5487</v>
      </c>
      <c r="N684" s="22" t="s">
        <v>5509</v>
      </c>
      <c r="O684" s="22" t="s">
        <v>5510</v>
      </c>
      <c r="P684" s="22" t="s">
        <v>5511</v>
      </c>
      <c r="Q684" s="22" t="s">
        <v>5512</v>
      </c>
      <c r="R684" s="82" t="s">
        <v>5513</v>
      </c>
      <c r="S684" s="22" t="s">
        <v>5334</v>
      </c>
      <c r="T684" s="22" t="s">
        <v>5334</v>
      </c>
      <c r="U684" s="82" t="e">
        <f t="shared" ref="U684:U744" si="51">R684+S684+T684</f>
        <v>#VALUE!</v>
      </c>
      <c r="V684" s="421">
        <v>100</v>
      </c>
      <c r="W684" s="128">
        <v>100</v>
      </c>
      <c r="X684" s="225" t="s">
        <v>5121</v>
      </c>
      <c r="Y684" s="22">
        <v>6</v>
      </c>
      <c r="Z684" s="22">
        <v>4</v>
      </c>
      <c r="AA684" s="22">
        <v>2</v>
      </c>
      <c r="AB684" s="22">
        <v>60</v>
      </c>
      <c r="AC684" s="22" t="s">
        <v>306</v>
      </c>
      <c r="AD684" s="22">
        <v>15</v>
      </c>
      <c r="AE684" s="22">
        <v>5</v>
      </c>
      <c r="AF684" s="86"/>
      <c r="AG684" s="22"/>
      <c r="AH684" s="22"/>
      <c r="AI684" s="22"/>
      <c r="AJ684" s="22"/>
      <c r="AK684" s="22"/>
      <c r="AL684" s="22"/>
      <c r="AM684" s="22"/>
      <c r="AN684" s="22"/>
      <c r="AO684" s="22"/>
      <c r="AP684" s="22"/>
      <c r="AQ684" s="22"/>
      <c r="AR684" s="22"/>
      <c r="AS684" s="22"/>
      <c r="AT684" s="22"/>
      <c r="AU684" s="22"/>
      <c r="AV684" s="22"/>
      <c r="AW684" s="22"/>
      <c r="AX684" s="22"/>
      <c r="AY684" s="22"/>
      <c r="AZ684" s="22"/>
      <c r="BA684" s="85"/>
      <c r="BB684" s="32"/>
      <c r="BC684" s="32"/>
      <c r="BD684" s="32"/>
      <c r="BE684" s="32"/>
      <c r="BF684" s="32"/>
      <c r="BG684" s="32"/>
      <c r="BH684" s="32"/>
      <c r="BI684" s="32"/>
      <c r="BJ684" s="32"/>
      <c r="BK684" s="32"/>
      <c r="BL684" s="32"/>
      <c r="BM684" s="32"/>
    </row>
    <row r="685" spans="1:65" ht="120" customHeight="1" x14ac:dyDescent="0.25">
      <c r="A685" s="86">
        <v>381</v>
      </c>
      <c r="B685" s="22" t="s">
        <v>5033</v>
      </c>
      <c r="C685" s="22">
        <v>30</v>
      </c>
      <c r="D685" s="23" t="s">
        <v>5491</v>
      </c>
      <c r="E685" s="22" t="s">
        <v>5034</v>
      </c>
      <c r="F685" s="22">
        <v>6013</v>
      </c>
      <c r="G685" s="22" t="s">
        <v>5514</v>
      </c>
      <c r="H685" s="22">
        <v>2020</v>
      </c>
      <c r="I685" s="22" t="s">
        <v>5515</v>
      </c>
      <c r="J685" s="57">
        <v>23827.81</v>
      </c>
      <c r="K685" s="22" t="s">
        <v>306</v>
      </c>
      <c r="L685" s="22" t="s">
        <v>5494</v>
      </c>
      <c r="M685" s="22" t="s">
        <v>5495</v>
      </c>
      <c r="N685" s="22" t="s">
        <v>5516</v>
      </c>
      <c r="O685" s="22" t="s">
        <v>5517</v>
      </c>
      <c r="P685" s="22" t="s">
        <v>5518</v>
      </c>
      <c r="Q685" s="22" t="s">
        <v>5334</v>
      </c>
      <c r="R685" s="82">
        <v>1189.1199999999999</v>
      </c>
      <c r="S685" s="22" t="s">
        <v>5334</v>
      </c>
      <c r="T685" s="22" t="s">
        <v>5334</v>
      </c>
      <c r="U685" s="82" t="e">
        <f t="shared" si="51"/>
        <v>#VALUE!</v>
      </c>
      <c r="V685" s="421">
        <v>0</v>
      </c>
      <c r="W685" s="128">
        <v>100</v>
      </c>
      <c r="X685" s="225" t="s">
        <v>5044</v>
      </c>
      <c r="Y685" s="22">
        <v>3</v>
      </c>
      <c r="Z685" s="22">
        <v>4</v>
      </c>
      <c r="AA685" s="22">
        <v>6</v>
      </c>
      <c r="AB685" s="22">
        <v>11</v>
      </c>
      <c r="AC685" s="22" t="s">
        <v>306</v>
      </c>
      <c r="AD685" s="22" t="s">
        <v>5045</v>
      </c>
      <c r="AE685" s="22">
        <v>5</v>
      </c>
      <c r="AF685" s="86"/>
      <c r="AG685" s="22"/>
      <c r="AH685" s="22"/>
      <c r="AI685" s="22"/>
      <c r="AJ685" s="22"/>
      <c r="AK685" s="22"/>
      <c r="AL685" s="22"/>
      <c r="AM685" s="22"/>
      <c r="AN685" s="22"/>
      <c r="AO685" s="22"/>
      <c r="AP685" s="22"/>
      <c r="AQ685" s="22"/>
      <c r="AR685" s="22"/>
      <c r="AS685" s="22"/>
      <c r="AT685" s="22"/>
      <c r="AU685" s="22"/>
      <c r="AV685" s="22"/>
      <c r="AW685" s="22"/>
      <c r="AX685" s="22"/>
      <c r="AY685" s="22"/>
      <c r="AZ685" s="22"/>
      <c r="BA685" s="85"/>
      <c r="BB685" s="32"/>
      <c r="BC685" s="32"/>
      <c r="BD685" s="32"/>
      <c r="BE685" s="32"/>
      <c r="BF685" s="32"/>
      <c r="BG685" s="32"/>
      <c r="BH685" s="32"/>
      <c r="BI685" s="32"/>
      <c r="BJ685" s="32"/>
      <c r="BK685" s="32"/>
      <c r="BL685" s="32"/>
      <c r="BM685" s="32"/>
    </row>
    <row r="686" spans="1:65" ht="120" customHeight="1" x14ac:dyDescent="0.25">
      <c r="A686" s="86">
        <v>381</v>
      </c>
      <c r="B686" s="22" t="s">
        <v>5033</v>
      </c>
      <c r="C686" s="22">
        <v>10</v>
      </c>
      <c r="D686" s="23" t="s">
        <v>3084</v>
      </c>
      <c r="E686" s="22" t="s">
        <v>5519</v>
      </c>
      <c r="F686" s="22">
        <v>26467</v>
      </c>
      <c r="G686" s="22" t="s">
        <v>5520</v>
      </c>
      <c r="H686" s="22">
        <v>2020</v>
      </c>
      <c r="I686" s="22" t="s">
        <v>5521</v>
      </c>
      <c r="J686" s="57">
        <v>31885.4</v>
      </c>
      <c r="K686" s="22" t="s">
        <v>306</v>
      </c>
      <c r="L686" s="22" t="s">
        <v>5426</v>
      </c>
      <c r="M686" s="22" t="s">
        <v>5427</v>
      </c>
      <c r="N686" s="22" t="s">
        <v>5522</v>
      </c>
      <c r="O686" s="22" t="s">
        <v>5523</v>
      </c>
      <c r="P686" s="22" t="s">
        <v>5524</v>
      </c>
      <c r="Q686" s="82">
        <v>4.3</v>
      </c>
      <c r="R686" s="82">
        <v>3801.49</v>
      </c>
      <c r="S686" s="82">
        <v>0.39</v>
      </c>
      <c r="T686" s="82">
        <v>0</v>
      </c>
      <c r="U686" s="82">
        <f t="shared" si="51"/>
        <v>3801.8799999999997</v>
      </c>
      <c r="V686" s="421">
        <v>0.35</v>
      </c>
      <c r="W686" s="128">
        <v>100</v>
      </c>
      <c r="X686" s="225" t="s">
        <v>5185</v>
      </c>
      <c r="Y686" s="22">
        <v>3</v>
      </c>
      <c r="Z686" s="22">
        <v>4</v>
      </c>
      <c r="AA686" s="22">
        <v>3.4</v>
      </c>
      <c r="AB686" s="22">
        <v>47</v>
      </c>
      <c r="AC686" s="22" t="s">
        <v>306</v>
      </c>
      <c r="AD686" s="22" t="s">
        <v>5045</v>
      </c>
      <c r="AE686" s="22">
        <v>5</v>
      </c>
      <c r="AF686" s="86">
        <v>15</v>
      </c>
      <c r="AG686" s="22" t="s">
        <v>3084</v>
      </c>
      <c r="AH686" s="22" t="s">
        <v>5525</v>
      </c>
      <c r="AI686" s="22">
        <v>15</v>
      </c>
      <c r="AJ686" s="22"/>
      <c r="AK686" s="22"/>
      <c r="AL686" s="22"/>
      <c r="AM686" s="22"/>
      <c r="AN686" s="22"/>
      <c r="AO686" s="22"/>
      <c r="AP686" s="22"/>
      <c r="AQ686" s="22"/>
      <c r="AR686" s="22"/>
      <c r="AS686" s="22"/>
      <c r="AT686" s="22"/>
      <c r="AU686" s="22"/>
      <c r="AV686" s="22"/>
      <c r="AW686" s="22"/>
      <c r="AX686" s="22"/>
      <c r="AY686" s="22"/>
      <c r="AZ686" s="22"/>
      <c r="BA686" s="85"/>
      <c r="BB686" s="32"/>
      <c r="BC686" s="32"/>
      <c r="BD686" s="32"/>
      <c r="BE686" s="32"/>
      <c r="BF686" s="32"/>
      <c r="BG686" s="32"/>
      <c r="BH686" s="32"/>
      <c r="BI686" s="32"/>
      <c r="BJ686" s="32"/>
      <c r="BK686" s="32"/>
      <c r="BL686" s="32"/>
      <c r="BM686" s="32"/>
    </row>
    <row r="687" spans="1:65" ht="120" customHeight="1" x14ac:dyDescent="0.25">
      <c r="A687" s="86">
        <v>381</v>
      </c>
      <c r="B687" s="22" t="s">
        <v>5033</v>
      </c>
      <c r="C687" s="22">
        <v>32</v>
      </c>
      <c r="D687" s="23" t="s">
        <v>5474</v>
      </c>
      <c r="E687" s="22" t="s">
        <v>5046</v>
      </c>
      <c r="F687" s="22">
        <v>3702</v>
      </c>
      <c r="G687" s="22" t="s">
        <v>5526</v>
      </c>
      <c r="H687" s="22">
        <v>2020</v>
      </c>
      <c r="I687" s="22" t="s">
        <v>5527</v>
      </c>
      <c r="J687" s="57">
        <v>30901.289999999997</v>
      </c>
      <c r="K687" s="22" t="s">
        <v>306</v>
      </c>
      <c r="L687" s="22" t="s">
        <v>5145</v>
      </c>
      <c r="M687" s="22" t="s">
        <v>5146</v>
      </c>
      <c r="N687" s="22" t="s">
        <v>5381</v>
      </c>
      <c r="O687" s="22" t="s">
        <v>5382</v>
      </c>
      <c r="P687" s="22" t="s">
        <v>5528</v>
      </c>
      <c r="Q687" s="22">
        <v>15.25</v>
      </c>
      <c r="R687" s="82" t="s">
        <v>5529</v>
      </c>
      <c r="S687" s="82">
        <v>6000</v>
      </c>
      <c r="T687" s="82">
        <v>18000</v>
      </c>
      <c r="U687" s="82" t="e">
        <f t="shared" si="51"/>
        <v>#VALUE!</v>
      </c>
      <c r="V687" s="421"/>
      <c r="W687" s="128">
        <v>100</v>
      </c>
      <c r="X687" s="225" t="s">
        <v>5054</v>
      </c>
      <c r="Y687" s="22">
        <v>4</v>
      </c>
      <c r="Z687" s="22">
        <v>5</v>
      </c>
      <c r="AA687" s="22">
        <v>5</v>
      </c>
      <c r="AB687" s="22">
        <v>10</v>
      </c>
      <c r="AC687" s="22" t="s">
        <v>306</v>
      </c>
      <c r="AD687" s="22" t="s">
        <v>5150</v>
      </c>
      <c r="AE687" s="22">
        <v>5</v>
      </c>
      <c r="AF687" s="86"/>
      <c r="AG687" s="22"/>
      <c r="AH687" s="22"/>
      <c r="AI687" s="22"/>
      <c r="AJ687" s="22"/>
      <c r="AK687" s="22"/>
      <c r="AL687" s="22"/>
      <c r="AM687" s="22"/>
      <c r="AN687" s="22"/>
      <c r="AO687" s="22"/>
      <c r="AP687" s="22"/>
      <c r="AQ687" s="22"/>
      <c r="AR687" s="22"/>
      <c r="AS687" s="22"/>
      <c r="AT687" s="22"/>
      <c r="AU687" s="22"/>
      <c r="AV687" s="22"/>
      <c r="AW687" s="22"/>
      <c r="AX687" s="22"/>
      <c r="AY687" s="22"/>
      <c r="AZ687" s="22"/>
      <c r="BA687" s="85"/>
      <c r="BB687" s="32"/>
      <c r="BC687" s="32"/>
      <c r="BD687" s="32"/>
      <c r="BE687" s="32"/>
      <c r="BF687" s="32"/>
      <c r="BG687" s="32"/>
      <c r="BH687" s="32"/>
      <c r="BI687" s="32"/>
      <c r="BJ687" s="32"/>
      <c r="BK687" s="32"/>
      <c r="BL687" s="32"/>
      <c r="BM687" s="32"/>
    </row>
    <row r="688" spans="1:65" ht="120" customHeight="1" x14ac:dyDescent="0.25">
      <c r="A688" s="86">
        <v>381</v>
      </c>
      <c r="B688" s="22" t="s">
        <v>5033</v>
      </c>
      <c r="C688" s="22">
        <v>20</v>
      </c>
      <c r="D688" s="23" t="s">
        <v>5499</v>
      </c>
      <c r="E688" s="22" t="s">
        <v>5067</v>
      </c>
      <c r="F688" s="22">
        <v>28143</v>
      </c>
      <c r="G688" s="22" t="s">
        <v>5530</v>
      </c>
      <c r="H688" s="22">
        <v>2020</v>
      </c>
      <c r="I688" s="22" t="s">
        <v>5531</v>
      </c>
      <c r="J688" s="57">
        <v>91500</v>
      </c>
      <c r="K688" s="22" t="s">
        <v>306</v>
      </c>
      <c r="L688" s="22" t="s">
        <v>5386</v>
      </c>
      <c r="M688" s="22" t="s">
        <v>5387</v>
      </c>
      <c r="N688" s="22" t="s">
        <v>5532</v>
      </c>
      <c r="O688" s="22" t="s">
        <v>5533</v>
      </c>
      <c r="P688" s="22" t="s">
        <v>5534</v>
      </c>
      <c r="Q688" s="22" t="s">
        <v>5334</v>
      </c>
      <c r="R688" s="82">
        <v>13634.26</v>
      </c>
      <c r="S688" s="22" t="s">
        <v>5334</v>
      </c>
      <c r="T688" s="22" t="s">
        <v>5334</v>
      </c>
      <c r="U688" s="82" t="e">
        <f t="shared" si="51"/>
        <v>#VALUE!</v>
      </c>
      <c r="V688" s="421">
        <v>0.6</v>
      </c>
      <c r="W688" s="128">
        <v>100</v>
      </c>
      <c r="X688" s="225" t="s">
        <v>5185</v>
      </c>
      <c r="Y688" s="22">
        <v>4</v>
      </c>
      <c r="Z688" s="22">
        <v>6</v>
      </c>
      <c r="AA688" s="22">
        <v>2</v>
      </c>
      <c r="AB688" s="22">
        <v>35</v>
      </c>
      <c r="AC688" s="22" t="s">
        <v>306</v>
      </c>
      <c r="AD688" s="22" t="s">
        <v>5045</v>
      </c>
      <c r="AE688" s="22">
        <v>5</v>
      </c>
      <c r="AF688" s="86"/>
      <c r="AG688" s="22"/>
      <c r="AH688" s="22"/>
      <c r="AI688" s="22"/>
      <c r="AJ688" s="22"/>
      <c r="AK688" s="22"/>
      <c r="AL688" s="22"/>
      <c r="AM688" s="22"/>
      <c r="AN688" s="22"/>
      <c r="AO688" s="22"/>
      <c r="AP688" s="22"/>
      <c r="AQ688" s="22"/>
      <c r="AR688" s="22"/>
      <c r="AS688" s="22"/>
      <c r="AT688" s="22"/>
      <c r="AU688" s="22"/>
      <c r="AV688" s="22"/>
      <c r="AW688" s="22"/>
      <c r="AX688" s="22"/>
      <c r="AY688" s="22"/>
      <c r="AZ688" s="22"/>
      <c r="BA688" s="85"/>
      <c r="BB688" s="32"/>
      <c r="BC688" s="32"/>
      <c r="BD688" s="32"/>
      <c r="BE688" s="32"/>
      <c r="BF688" s="32"/>
      <c r="BG688" s="32"/>
      <c r="BH688" s="32"/>
      <c r="BI688" s="32"/>
      <c r="BJ688" s="32"/>
      <c r="BK688" s="32"/>
      <c r="BL688" s="32"/>
      <c r="BM688" s="32"/>
    </row>
    <row r="689" spans="1:65" ht="120" customHeight="1" x14ac:dyDescent="0.25">
      <c r="A689" s="86">
        <v>381</v>
      </c>
      <c r="B689" s="22" t="s">
        <v>5033</v>
      </c>
      <c r="C689" s="22"/>
      <c r="D689" s="23" t="s">
        <v>5535</v>
      </c>
      <c r="E689" s="22" t="s">
        <v>5536</v>
      </c>
      <c r="F689" s="22">
        <v>15355</v>
      </c>
      <c r="G689" s="22" t="s">
        <v>5537</v>
      </c>
      <c r="H689" s="22">
        <v>2020</v>
      </c>
      <c r="I689" s="22" t="s">
        <v>5538</v>
      </c>
      <c r="J689" s="57">
        <v>23705.33</v>
      </c>
      <c r="K689" s="22" t="s">
        <v>306</v>
      </c>
      <c r="L689" s="22" t="s">
        <v>5539</v>
      </c>
      <c r="M689" s="22" t="s">
        <v>5540</v>
      </c>
      <c r="N689" s="22" t="s">
        <v>5541</v>
      </c>
      <c r="O689" s="22" t="s">
        <v>5542</v>
      </c>
      <c r="P689" s="22" t="s">
        <v>5543</v>
      </c>
      <c r="Q689" s="22" t="s">
        <v>5412</v>
      </c>
      <c r="R689" s="82">
        <v>0</v>
      </c>
      <c r="S689" s="22" t="s">
        <v>5412</v>
      </c>
      <c r="T689" s="22" t="s">
        <v>5412</v>
      </c>
      <c r="U689" s="82" t="e">
        <f t="shared" si="51"/>
        <v>#VALUE!</v>
      </c>
      <c r="V689" s="421"/>
      <c r="W689" s="128">
        <v>100</v>
      </c>
      <c r="X689" s="225" t="s">
        <v>5544</v>
      </c>
      <c r="Y689" s="22">
        <v>6</v>
      </c>
      <c r="Z689" s="22">
        <v>1</v>
      </c>
      <c r="AA689" s="22" t="s">
        <v>5545</v>
      </c>
      <c r="AB689" s="22" t="s">
        <v>5546</v>
      </c>
      <c r="AC689" s="22" t="s">
        <v>306</v>
      </c>
      <c r="AD689" s="22" t="s">
        <v>5045</v>
      </c>
      <c r="AE689" s="22">
        <v>5</v>
      </c>
      <c r="AF689" s="86"/>
      <c r="AG689" s="22"/>
      <c r="AH689" s="22"/>
      <c r="AI689" s="22"/>
      <c r="AJ689" s="22"/>
      <c r="AK689" s="22"/>
      <c r="AL689" s="22"/>
      <c r="AM689" s="22"/>
      <c r="AN689" s="22"/>
      <c r="AO689" s="22"/>
      <c r="AP689" s="22"/>
      <c r="AQ689" s="22"/>
      <c r="AR689" s="22"/>
      <c r="AS689" s="22"/>
      <c r="AT689" s="22"/>
      <c r="AU689" s="22"/>
      <c r="AV689" s="22"/>
      <c r="AW689" s="22"/>
      <c r="AX689" s="22"/>
      <c r="AY689" s="22"/>
      <c r="AZ689" s="22"/>
      <c r="BA689" s="85"/>
      <c r="BB689" s="32"/>
      <c r="BC689" s="32"/>
      <c r="BD689" s="32"/>
      <c r="BE689" s="32"/>
      <c r="BF689" s="32"/>
      <c r="BG689" s="32"/>
      <c r="BH689" s="32"/>
      <c r="BI689" s="32"/>
      <c r="BJ689" s="32"/>
      <c r="BK689" s="32"/>
      <c r="BL689" s="32"/>
      <c r="BM689" s="32"/>
    </row>
    <row r="690" spans="1:65" ht="120" customHeight="1" x14ac:dyDescent="0.25">
      <c r="A690" s="86">
        <v>381</v>
      </c>
      <c r="B690" s="22" t="s">
        <v>5033</v>
      </c>
      <c r="C690" s="22"/>
      <c r="D690" s="23" t="s">
        <v>5391</v>
      </c>
      <c r="E690" s="22" t="s">
        <v>5392</v>
      </c>
      <c r="F690" s="22">
        <v>28351</v>
      </c>
      <c r="G690" s="22" t="s">
        <v>5547</v>
      </c>
      <c r="H690" s="22">
        <v>2020</v>
      </c>
      <c r="I690" s="22" t="s">
        <v>5548</v>
      </c>
      <c r="J690" s="57">
        <v>27603.18</v>
      </c>
      <c r="K690" s="22" t="s">
        <v>306</v>
      </c>
      <c r="L690" s="22" t="s">
        <v>5395</v>
      </c>
      <c r="M690" s="22" t="s">
        <v>5396</v>
      </c>
      <c r="N690" s="22" t="s">
        <v>5549</v>
      </c>
      <c r="O690" s="22" t="s">
        <v>5550</v>
      </c>
      <c r="P690" s="22" t="s">
        <v>5551</v>
      </c>
      <c r="Q690" s="82">
        <v>10</v>
      </c>
      <c r="R690" s="82">
        <v>4568.8599999999997</v>
      </c>
      <c r="S690" s="82">
        <v>0</v>
      </c>
      <c r="T690" s="82">
        <v>0</v>
      </c>
      <c r="U690" s="82">
        <f t="shared" si="51"/>
        <v>4568.8599999999997</v>
      </c>
      <c r="V690" s="421">
        <v>0.5</v>
      </c>
      <c r="W690" s="128">
        <v>100</v>
      </c>
      <c r="X690" s="225" t="s">
        <v>5552</v>
      </c>
      <c r="Y690" s="22">
        <v>4</v>
      </c>
      <c r="Z690" s="22">
        <v>5</v>
      </c>
      <c r="AA690" s="22">
        <v>5</v>
      </c>
      <c r="AB690" s="22">
        <v>10</v>
      </c>
      <c r="AC690" s="22" t="s">
        <v>306</v>
      </c>
      <c r="AD690" s="22" t="s">
        <v>5076</v>
      </c>
      <c r="AE690" s="22">
        <v>5</v>
      </c>
      <c r="AF690" s="86"/>
      <c r="AG690" s="22"/>
      <c r="AH690" s="22"/>
      <c r="AI690" s="22"/>
      <c r="AJ690" s="22"/>
      <c r="AK690" s="22"/>
      <c r="AL690" s="22"/>
      <c r="AM690" s="22"/>
      <c r="AN690" s="22"/>
      <c r="AO690" s="22"/>
      <c r="AP690" s="22"/>
      <c r="AQ690" s="22"/>
      <c r="AR690" s="22"/>
      <c r="AS690" s="22"/>
      <c r="AT690" s="22"/>
      <c r="AU690" s="22"/>
      <c r="AV690" s="22"/>
      <c r="AW690" s="22"/>
      <c r="AX690" s="22"/>
      <c r="AY690" s="22"/>
      <c r="AZ690" s="22"/>
      <c r="BA690" s="85"/>
      <c r="BB690" s="32"/>
      <c r="BC690" s="32"/>
      <c r="BD690" s="32"/>
      <c r="BE690" s="32"/>
      <c r="BF690" s="32"/>
      <c r="BG690" s="32"/>
      <c r="BH690" s="32"/>
      <c r="BI690" s="32"/>
      <c r="BJ690" s="32"/>
      <c r="BK690" s="32"/>
      <c r="BL690" s="32"/>
      <c r="BM690" s="32"/>
    </row>
    <row r="691" spans="1:65" ht="120" customHeight="1" x14ac:dyDescent="0.25">
      <c r="A691" s="86">
        <v>381</v>
      </c>
      <c r="B691" s="22" t="s">
        <v>5033</v>
      </c>
      <c r="C691" s="22"/>
      <c r="D691" s="23" t="s">
        <v>5553</v>
      </c>
      <c r="E691" s="22" t="s">
        <v>5288</v>
      </c>
      <c r="F691" s="22">
        <v>10337</v>
      </c>
      <c r="G691" s="22" t="s">
        <v>5554</v>
      </c>
      <c r="H691" s="22">
        <v>2020</v>
      </c>
      <c r="I691" s="22" t="s">
        <v>5555</v>
      </c>
      <c r="J691" s="57">
        <v>335988</v>
      </c>
      <c r="K691" s="22" t="s">
        <v>306</v>
      </c>
      <c r="L691" s="22" t="s">
        <v>5556</v>
      </c>
      <c r="M691" s="22" t="s">
        <v>5557</v>
      </c>
      <c r="N691" s="22" t="s">
        <v>5558</v>
      </c>
      <c r="O691" s="22" t="s">
        <v>5559</v>
      </c>
      <c r="P691" s="22" t="s">
        <v>5560</v>
      </c>
      <c r="Q691" s="22" t="s">
        <v>5561</v>
      </c>
      <c r="R691" s="82">
        <v>66712.84</v>
      </c>
      <c r="S691" s="82">
        <v>35</v>
      </c>
      <c r="T691" s="82">
        <v>15</v>
      </c>
      <c r="U691" s="82">
        <f t="shared" si="51"/>
        <v>66762.84</v>
      </c>
      <c r="V691" s="421">
        <v>20</v>
      </c>
      <c r="W691" s="128">
        <v>100</v>
      </c>
      <c r="X691" s="225" t="s">
        <v>5562</v>
      </c>
      <c r="Y691" s="22">
        <v>4</v>
      </c>
      <c r="Z691" s="22">
        <v>7</v>
      </c>
      <c r="AA691" s="22">
        <v>5</v>
      </c>
      <c r="AB691" s="22" t="s">
        <v>5563</v>
      </c>
      <c r="AC691" s="22" t="s">
        <v>306</v>
      </c>
      <c r="AD691" s="22" t="s">
        <v>5564</v>
      </c>
      <c r="AE691" s="22">
        <v>5</v>
      </c>
      <c r="AF691" s="86"/>
      <c r="AG691" s="22"/>
      <c r="AH691" s="22"/>
      <c r="AI691" s="22"/>
      <c r="AJ691" s="22"/>
      <c r="AK691" s="22"/>
      <c r="AL691" s="22"/>
      <c r="AM691" s="22"/>
      <c r="AN691" s="22"/>
      <c r="AO691" s="22"/>
      <c r="AP691" s="22"/>
      <c r="AQ691" s="22"/>
      <c r="AR691" s="22"/>
      <c r="AS691" s="22"/>
      <c r="AT691" s="22"/>
      <c r="AU691" s="22"/>
      <c r="AV691" s="22"/>
      <c r="AW691" s="22"/>
      <c r="AX691" s="22"/>
      <c r="AY691" s="22"/>
      <c r="AZ691" s="22"/>
      <c r="BA691" s="85"/>
      <c r="BB691" s="32"/>
      <c r="BC691" s="32"/>
      <c r="BD691" s="32"/>
      <c r="BE691" s="32"/>
      <c r="BF691" s="32"/>
      <c r="BG691" s="32"/>
      <c r="BH691" s="32"/>
      <c r="BI691" s="32"/>
      <c r="BJ691" s="32"/>
      <c r="BK691" s="32"/>
      <c r="BL691" s="32"/>
      <c r="BM691" s="32"/>
    </row>
    <row r="692" spans="1:65" ht="120" customHeight="1" x14ac:dyDescent="0.25">
      <c r="A692" s="86">
        <v>381</v>
      </c>
      <c r="B692" s="22" t="s">
        <v>5033</v>
      </c>
      <c r="C692" s="22"/>
      <c r="D692" s="23"/>
      <c r="E692" s="22" t="s">
        <v>5565</v>
      </c>
      <c r="F692" s="22"/>
      <c r="G692" s="22" t="s">
        <v>5566</v>
      </c>
      <c r="H692" s="22">
        <v>2020</v>
      </c>
      <c r="I692" s="22" t="s">
        <v>5567</v>
      </c>
      <c r="J692" s="57">
        <v>41723.43</v>
      </c>
      <c r="K692" s="22" t="s">
        <v>1050</v>
      </c>
      <c r="L692" s="22" t="s">
        <v>5568</v>
      </c>
      <c r="M692" s="22" t="s">
        <v>5569</v>
      </c>
      <c r="N692" s="22" t="s">
        <v>5570</v>
      </c>
      <c r="O692" s="22" t="s">
        <v>5571</v>
      </c>
      <c r="P692" s="22" t="s">
        <v>5572</v>
      </c>
      <c r="Q692" s="22" t="s">
        <v>5573</v>
      </c>
      <c r="R692" s="82">
        <v>3460.77</v>
      </c>
      <c r="S692" s="22" t="s">
        <v>5574</v>
      </c>
      <c r="T692" s="22" t="s">
        <v>5575</v>
      </c>
      <c r="U692" s="82" t="e">
        <f t="shared" si="51"/>
        <v>#VALUE!</v>
      </c>
      <c r="V692" s="421"/>
      <c r="W692" s="128">
        <v>100</v>
      </c>
      <c r="X692" s="225" t="s">
        <v>5576</v>
      </c>
      <c r="Y692" s="22"/>
      <c r="Z692" s="22"/>
      <c r="AA692" s="22"/>
      <c r="AB692" s="22"/>
      <c r="AC692" s="22"/>
      <c r="AD692" s="22"/>
      <c r="AE692" s="22">
        <v>5</v>
      </c>
      <c r="AF692" s="86"/>
      <c r="AG692" s="22"/>
      <c r="AH692" s="22"/>
      <c r="AI692" s="22"/>
      <c r="AJ692" s="22"/>
      <c r="AK692" s="22"/>
      <c r="AL692" s="22"/>
      <c r="AM692" s="22"/>
      <c r="AN692" s="22"/>
      <c r="AO692" s="22"/>
      <c r="AP692" s="22"/>
      <c r="AQ692" s="22"/>
      <c r="AR692" s="22"/>
      <c r="AS692" s="22"/>
      <c r="AT692" s="22"/>
      <c r="AU692" s="22"/>
      <c r="AV692" s="22"/>
      <c r="AW692" s="22"/>
      <c r="AX692" s="22"/>
      <c r="AY692" s="22"/>
      <c r="AZ692" s="22"/>
      <c r="BA692" s="85"/>
      <c r="BB692" s="32"/>
      <c r="BC692" s="32"/>
      <c r="BD692" s="32"/>
      <c r="BE692" s="32"/>
      <c r="BF692" s="32"/>
      <c r="BG692" s="32"/>
      <c r="BH692" s="32"/>
      <c r="BI692" s="32"/>
      <c r="BJ692" s="32"/>
      <c r="BK692" s="32"/>
      <c r="BL692" s="32"/>
      <c r="BM692" s="32"/>
    </row>
    <row r="693" spans="1:65" ht="120" customHeight="1" x14ac:dyDescent="0.25">
      <c r="A693" s="86">
        <v>381</v>
      </c>
      <c r="B693" s="22" t="s">
        <v>5033</v>
      </c>
      <c r="C693" s="22"/>
      <c r="D693" s="23"/>
      <c r="E693" s="22" t="s">
        <v>5565</v>
      </c>
      <c r="F693" s="22"/>
      <c r="G693" s="22" t="s">
        <v>5577</v>
      </c>
      <c r="H693" s="22">
        <v>2020</v>
      </c>
      <c r="I693" s="22" t="s">
        <v>5578</v>
      </c>
      <c r="J693" s="57">
        <v>24396.17</v>
      </c>
      <c r="K693" s="22" t="s">
        <v>1050</v>
      </c>
      <c r="L693" s="22" t="s">
        <v>5579</v>
      </c>
      <c r="M693" s="22" t="s">
        <v>5580</v>
      </c>
      <c r="N693" s="22" t="s">
        <v>5581</v>
      </c>
      <c r="O693" s="22" t="s">
        <v>5582</v>
      </c>
      <c r="P693" s="22" t="s">
        <v>5583</v>
      </c>
      <c r="Q693" s="22" t="s">
        <v>5584</v>
      </c>
      <c r="R693" s="82">
        <v>2023.45</v>
      </c>
      <c r="S693" s="22" t="s">
        <v>5585</v>
      </c>
      <c r="T693" s="22" t="s">
        <v>5586</v>
      </c>
      <c r="U693" s="82" t="e">
        <f t="shared" si="51"/>
        <v>#VALUE!</v>
      </c>
      <c r="V693" s="421"/>
      <c r="W693" s="128">
        <v>100</v>
      </c>
      <c r="X693" s="225" t="s">
        <v>5576</v>
      </c>
      <c r="Y693" s="22"/>
      <c r="Z693" s="22"/>
      <c r="AA693" s="22"/>
      <c r="AB693" s="22"/>
      <c r="AC693" s="22"/>
      <c r="AD693" s="22"/>
      <c r="AE693" s="22">
        <v>5</v>
      </c>
      <c r="AF693" s="86"/>
      <c r="AG693" s="22"/>
      <c r="AH693" s="22"/>
      <c r="AI693" s="22"/>
      <c r="AJ693" s="22"/>
      <c r="AK693" s="22"/>
      <c r="AL693" s="22"/>
      <c r="AM693" s="22"/>
      <c r="AN693" s="22"/>
      <c r="AO693" s="22"/>
      <c r="AP693" s="22"/>
      <c r="AQ693" s="22"/>
      <c r="AR693" s="22"/>
      <c r="AS693" s="22"/>
      <c r="AT693" s="22"/>
      <c r="AU693" s="22"/>
      <c r="AV693" s="22"/>
      <c r="AW693" s="22"/>
      <c r="AX693" s="22"/>
      <c r="AY693" s="22"/>
      <c r="AZ693" s="22"/>
      <c r="BA693" s="85"/>
      <c r="BB693" s="32"/>
      <c r="BC693" s="32"/>
      <c r="BD693" s="32"/>
      <c r="BE693" s="32"/>
      <c r="BF693" s="32"/>
      <c r="BG693" s="32"/>
      <c r="BH693" s="32"/>
      <c r="BI693" s="32"/>
      <c r="BJ693" s="32"/>
      <c r="BK693" s="32"/>
      <c r="BL693" s="32"/>
      <c r="BM693" s="32"/>
    </row>
    <row r="694" spans="1:65" ht="120" customHeight="1" x14ac:dyDescent="0.25">
      <c r="A694" s="86">
        <v>381</v>
      </c>
      <c r="B694" s="22" t="s">
        <v>5033</v>
      </c>
      <c r="C694" s="22"/>
      <c r="D694" s="23" t="s">
        <v>3084</v>
      </c>
      <c r="E694" s="22" t="s">
        <v>4605</v>
      </c>
      <c r="F694" s="22">
        <v>18326</v>
      </c>
      <c r="G694" s="22" t="s">
        <v>5587</v>
      </c>
      <c r="H694" s="22">
        <v>2021</v>
      </c>
      <c r="I694" s="22" t="s">
        <v>5588</v>
      </c>
      <c r="J694" s="57">
        <v>77032.02</v>
      </c>
      <c r="K694" s="22" t="s">
        <v>306</v>
      </c>
      <c r="L694" s="22" t="s">
        <v>5589</v>
      </c>
      <c r="M694" s="22" t="s">
        <v>5590</v>
      </c>
      <c r="N694" s="22" t="s">
        <v>5591</v>
      </c>
      <c r="O694" s="22" t="s">
        <v>5592</v>
      </c>
      <c r="P694" s="22" t="s">
        <v>5593</v>
      </c>
      <c r="Q694" s="22" t="s">
        <v>5442</v>
      </c>
      <c r="R694" s="82">
        <v>15295.28</v>
      </c>
      <c r="S694" s="22" t="s">
        <v>5334</v>
      </c>
      <c r="T694" s="22" t="s">
        <v>5334</v>
      </c>
      <c r="U694" s="82" t="e">
        <f t="shared" si="51"/>
        <v>#VALUE!</v>
      </c>
      <c r="V694" s="421"/>
      <c r="W694" s="128">
        <v>98.33</v>
      </c>
      <c r="X694" s="225" t="s">
        <v>5130</v>
      </c>
      <c r="Y694" s="22">
        <v>3</v>
      </c>
      <c r="Z694" s="22">
        <v>4</v>
      </c>
      <c r="AA694" s="22">
        <v>7</v>
      </c>
      <c r="AB694" s="22">
        <v>4</v>
      </c>
      <c r="AC694" s="22" t="s">
        <v>306</v>
      </c>
      <c r="AD694" s="22" t="s">
        <v>5045</v>
      </c>
      <c r="AE694" s="22">
        <v>5</v>
      </c>
      <c r="AF694" s="86">
        <v>70</v>
      </c>
      <c r="AG694" s="22" t="s">
        <v>3084</v>
      </c>
      <c r="AH694" s="22" t="s">
        <v>4605</v>
      </c>
      <c r="AI694" s="22">
        <v>50</v>
      </c>
      <c r="AJ694" s="22" t="s">
        <v>1546</v>
      </c>
      <c r="AK694" s="22" t="s">
        <v>5257</v>
      </c>
      <c r="AL694" s="22">
        <v>50</v>
      </c>
      <c r="AM694" s="22"/>
      <c r="AN694" s="22"/>
      <c r="AO694" s="22"/>
      <c r="AP694" s="22"/>
      <c r="AQ694" s="22"/>
      <c r="AR694" s="22"/>
      <c r="AS694" s="22"/>
      <c r="AT694" s="22"/>
      <c r="AU694" s="22"/>
      <c r="AV694" s="22"/>
      <c r="AW694" s="22"/>
      <c r="AX694" s="22"/>
      <c r="AY694" s="22"/>
      <c r="AZ694" s="22"/>
      <c r="BA694" s="85"/>
      <c r="BB694" s="32"/>
      <c r="BC694" s="32"/>
      <c r="BD694" s="32"/>
      <c r="BE694" s="32"/>
      <c r="BF694" s="32"/>
      <c r="BG694" s="32"/>
      <c r="BH694" s="32"/>
      <c r="BI694" s="32"/>
      <c r="BJ694" s="32"/>
      <c r="BK694" s="32"/>
      <c r="BL694" s="32"/>
      <c r="BM694" s="32"/>
    </row>
    <row r="695" spans="1:65" ht="120" customHeight="1" x14ac:dyDescent="0.25">
      <c r="A695" s="86">
        <v>381</v>
      </c>
      <c r="B695" s="22" t="s">
        <v>5033</v>
      </c>
      <c r="C695" s="22">
        <v>30</v>
      </c>
      <c r="D695" s="23" t="s">
        <v>5491</v>
      </c>
      <c r="E695" s="22" t="s">
        <v>5034</v>
      </c>
      <c r="F695" s="22">
        <v>6013</v>
      </c>
      <c r="G695" s="22" t="s">
        <v>5594</v>
      </c>
      <c r="H695" s="22">
        <v>2021</v>
      </c>
      <c r="I695" s="22" t="s">
        <v>5515</v>
      </c>
      <c r="J695" s="57">
        <v>8515.6</v>
      </c>
      <c r="K695" s="22" t="s">
        <v>306</v>
      </c>
      <c r="L695" s="22" t="s">
        <v>5494</v>
      </c>
      <c r="M695" s="22" t="s">
        <v>5495</v>
      </c>
      <c r="N695" s="22" t="s">
        <v>5595</v>
      </c>
      <c r="O695" s="22" t="s">
        <v>5596</v>
      </c>
      <c r="P695" s="22" t="s">
        <v>5597</v>
      </c>
      <c r="Q695" s="22" t="s">
        <v>5334</v>
      </c>
      <c r="R695" s="82">
        <v>1690.84</v>
      </c>
      <c r="S695" s="22" t="s">
        <v>3761</v>
      </c>
      <c r="T695" s="22" t="s">
        <v>5334</v>
      </c>
      <c r="U695" s="82" t="e">
        <f t="shared" si="51"/>
        <v>#VALUE!</v>
      </c>
      <c r="V695" s="421">
        <v>0</v>
      </c>
      <c r="W695" s="128">
        <v>98.33</v>
      </c>
      <c r="X695" s="225" t="s">
        <v>5044</v>
      </c>
      <c r="Y695" s="22">
        <v>4</v>
      </c>
      <c r="Z695" s="22">
        <v>7</v>
      </c>
      <c r="AA695" s="22">
        <v>4</v>
      </c>
      <c r="AB695" s="22">
        <v>17</v>
      </c>
      <c r="AC695" s="22" t="s">
        <v>306</v>
      </c>
      <c r="AD695" s="22" t="s">
        <v>5045</v>
      </c>
      <c r="AE695" s="22">
        <v>5</v>
      </c>
      <c r="AF695" s="86"/>
      <c r="AG695" s="22"/>
      <c r="AH695" s="22"/>
      <c r="AI695" s="22"/>
      <c r="AJ695" s="22"/>
      <c r="AK695" s="22"/>
      <c r="AL695" s="22"/>
      <c r="AM695" s="22"/>
      <c r="AN695" s="22"/>
      <c r="AO695" s="22"/>
      <c r="AP695" s="22"/>
      <c r="AQ695" s="22"/>
      <c r="AR695" s="22"/>
      <c r="AS695" s="22"/>
      <c r="AT695" s="22"/>
      <c r="AU695" s="22"/>
      <c r="AV695" s="22"/>
      <c r="AW695" s="22"/>
      <c r="AX695" s="22"/>
      <c r="AY695" s="22"/>
      <c r="AZ695" s="22"/>
      <c r="BA695" s="85"/>
      <c r="BB695" s="32"/>
      <c r="BC695" s="32"/>
      <c r="BD695" s="32"/>
      <c r="BE695" s="32"/>
      <c r="BF695" s="32"/>
      <c r="BG695" s="32"/>
      <c r="BH695" s="32"/>
      <c r="BI695" s="32"/>
      <c r="BJ695" s="32"/>
      <c r="BK695" s="32"/>
      <c r="BL695" s="32"/>
      <c r="BM695" s="32"/>
    </row>
    <row r="696" spans="1:65" ht="120" customHeight="1" x14ac:dyDescent="0.25">
      <c r="A696" s="86">
        <v>381</v>
      </c>
      <c r="B696" s="22" t="s">
        <v>5033</v>
      </c>
      <c r="C696" s="22">
        <v>30</v>
      </c>
      <c r="D696" s="23" t="s">
        <v>5491</v>
      </c>
      <c r="E696" s="22" t="s">
        <v>5325</v>
      </c>
      <c r="F696" s="22">
        <v>18622</v>
      </c>
      <c r="G696" s="22" t="s">
        <v>5598</v>
      </c>
      <c r="H696" s="22">
        <v>2021</v>
      </c>
      <c r="I696" s="22" t="s">
        <v>5515</v>
      </c>
      <c r="J696" s="57">
        <v>9987.52</v>
      </c>
      <c r="K696" s="22" t="s">
        <v>306</v>
      </c>
      <c r="L696" s="22" t="s">
        <v>5329</v>
      </c>
      <c r="M696" s="22" t="s">
        <v>5330</v>
      </c>
      <c r="N696" s="22" t="s">
        <v>5599</v>
      </c>
      <c r="O696" s="22" t="s">
        <v>5600</v>
      </c>
      <c r="P696" s="22" t="s">
        <v>5601</v>
      </c>
      <c r="Q696" s="22" t="s">
        <v>5334</v>
      </c>
      <c r="R696" s="82" t="s">
        <v>5602</v>
      </c>
      <c r="S696" s="22" t="s">
        <v>5334</v>
      </c>
      <c r="T696" s="22" t="s">
        <v>5334</v>
      </c>
      <c r="U696" s="82" t="e">
        <f t="shared" si="51"/>
        <v>#VALUE!</v>
      </c>
      <c r="V696" s="421">
        <v>0</v>
      </c>
      <c r="W696" s="128">
        <v>98.33</v>
      </c>
      <c r="X696" s="225" t="s">
        <v>5044</v>
      </c>
      <c r="Y696" s="22">
        <v>1</v>
      </c>
      <c r="Z696" s="22">
        <v>4</v>
      </c>
      <c r="AA696" s="22">
        <v>3</v>
      </c>
      <c r="AB696" s="22">
        <v>17.62</v>
      </c>
      <c r="AC696" s="22" t="s">
        <v>306</v>
      </c>
      <c r="AD696" s="22" t="s">
        <v>5045</v>
      </c>
      <c r="AE696" s="22">
        <v>5</v>
      </c>
      <c r="AF696" s="86"/>
      <c r="AG696" s="22"/>
      <c r="AH696" s="22"/>
      <c r="AI696" s="22"/>
      <c r="AJ696" s="22"/>
      <c r="AK696" s="22"/>
      <c r="AL696" s="22"/>
      <c r="AM696" s="22"/>
      <c r="AN696" s="22"/>
      <c r="AO696" s="22"/>
      <c r="AP696" s="22"/>
      <c r="AQ696" s="22"/>
      <c r="AR696" s="22"/>
      <c r="AS696" s="22"/>
      <c r="AT696" s="22"/>
      <c r="AU696" s="22"/>
      <c r="AV696" s="22"/>
      <c r="AW696" s="22"/>
      <c r="AX696" s="22"/>
      <c r="AY696" s="22"/>
      <c r="AZ696" s="22"/>
      <c r="BA696" s="85"/>
      <c r="BB696" s="32"/>
      <c r="BC696" s="32"/>
      <c r="BD696" s="32"/>
      <c r="BE696" s="32"/>
      <c r="BF696" s="32"/>
      <c r="BG696" s="32"/>
      <c r="BH696" s="32"/>
      <c r="BI696" s="32"/>
      <c r="BJ696" s="32"/>
      <c r="BK696" s="32"/>
      <c r="BL696" s="32"/>
      <c r="BM696" s="32"/>
    </row>
    <row r="697" spans="1:65" ht="120" customHeight="1" x14ac:dyDescent="0.25">
      <c r="A697" s="86">
        <v>381</v>
      </c>
      <c r="B697" s="22" t="s">
        <v>5033</v>
      </c>
      <c r="C697" s="22">
        <v>30</v>
      </c>
      <c r="D697" s="23" t="s">
        <v>5491</v>
      </c>
      <c r="E697" s="22" t="s">
        <v>5325</v>
      </c>
      <c r="F697" s="22">
        <v>18622</v>
      </c>
      <c r="G697" s="22" t="s">
        <v>5603</v>
      </c>
      <c r="H697" s="22">
        <v>2021</v>
      </c>
      <c r="I697" s="22" t="s">
        <v>5515</v>
      </c>
      <c r="J697" s="57">
        <v>14242.17</v>
      </c>
      <c r="K697" s="22" t="s">
        <v>306</v>
      </c>
      <c r="L697" s="22" t="s">
        <v>5329</v>
      </c>
      <c r="M697" s="22" t="s">
        <v>5330</v>
      </c>
      <c r="N697" s="22" t="s">
        <v>5604</v>
      </c>
      <c r="O697" s="22" t="s">
        <v>5605</v>
      </c>
      <c r="P697" s="22">
        <v>290111005570</v>
      </c>
      <c r="Q697" s="22" t="s">
        <v>5334</v>
      </c>
      <c r="R697" s="82">
        <v>0</v>
      </c>
      <c r="S697" s="22" t="s">
        <v>5334</v>
      </c>
      <c r="T697" s="22" t="s">
        <v>5334</v>
      </c>
      <c r="U697" s="82" t="e">
        <f t="shared" si="51"/>
        <v>#VALUE!</v>
      </c>
      <c r="V697" s="421">
        <v>0</v>
      </c>
      <c r="W697" s="128">
        <v>100</v>
      </c>
      <c r="X697" s="225" t="s">
        <v>5044</v>
      </c>
      <c r="Y697" s="22">
        <v>1</v>
      </c>
      <c r="Z697" s="22">
        <v>8</v>
      </c>
      <c r="AA697" s="22">
        <v>1</v>
      </c>
      <c r="AB697" s="22">
        <v>4</v>
      </c>
      <c r="AC697" s="22" t="s">
        <v>306</v>
      </c>
      <c r="AD697" s="22" t="s">
        <v>5045</v>
      </c>
      <c r="AE697" s="22">
        <v>5</v>
      </c>
      <c r="AF697" s="86"/>
      <c r="AG697" s="22"/>
      <c r="AH697" s="22"/>
      <c r="AI697" s="22"/>
      <c r="AJ697" s="22"/>
      <c r="AK697" s="22"/>
      <c r="AL697" s="22"/>
      <c r="AM697" s="22"/>
      <c r="AN697" s="22"/>
      <c r="AO697" s="22"/>
      <c r="AP697" s="22"/>
      <c r="AQ697" s="22"/>
      <c r="AR697" s="22"/>
      <c r="AS697" s="22"/>
      <c r="AT697" s="22"/>
      <c r="AU697" s="22"/>
      <c r="AV697" s="22"/>
      <c r="AW697" s="22"/>
      <c r="AX697" s="22"/>
      <c r="AY697" s="22"/>
      <c r="AZ697" s="22"/>
      <c r="BA697" s="85"/>
      <c r="BB697" s="32"/>
      <c r="BC697" s="32"/>
      <c r="BD697" s="32"/>
      <c r="BE697" s="32"/>
      <c r="BF697" s="32"/>
      <c r="BG697" s="32"/>
      <c r="BH697" s="32"/>
      <c r="BI697" s="32"/>
      <c r="BJ697" s="32"/>
      <c r="BK697" s="32"/>
      <c r="BL697" s="32"/>
      <c r="BM697" s="32"/>
    </row>
    <row r="698" spans="1:65" ht="120" customHeight="1" x14ac:dyDescent="0.25">
      <c r="A698" s="86">
        <v>381</v>
      </c>
      <c r="B698" s="22" t="s">
        <v>5033</v>
      </c>
      <c r="C698" s="22">
        <v>30</v>
      </c>
      <c r="D698" s="23" t="s">
        <v>5491</v>
      </c>
      <c r="E698" s="22" t="s">
        <v>5325</v>
      </c>
      <c r="F698" s="22">
        <v>18622</v>
      </c>
      <c r="G698" s="22" t="s">
        <v>5606</v>
      </c>
      <c r="H698" s="22">
        <v>2021</v>
      </c>
      <c r="I698" s="22" t="s">
        <v>5515</v>
      </c>
      <c r="J698" s="57">
        <v>21543.63</v>
      </c>
      <c r="K698" s="22" t="s">
        <v>306</v>
      </c>
      <c r="L698" s="22" t="s">
        <v>5329</v>
      </c>
      <c r="M698" s="22" t="s">
        <v>5330</v>
      </c>
      <c r="N698" s="22" t="s">
        <v>5607</v>
      </c>
      <c r="O698" s="22" t="s">
        <v>5608</v>
      </c>
      <c r="P698" s="22">
        <v>290111005587</v>
      </c>
      <c r="Q698" s="22" t="s">
        <v>5334</v>
      </c>
      <c r="R698" s="82">
        <v>4277.6499999999996</v>
      </c>
      <c r="S698" s="22" t="s">
        <v>5334</v>
      </c>
      <c r="T698" s="22" t="s">
        <v>5334</v>
      </c>
      <c r="U698" s="82" t="e">
        <f t="shared" si="51"/>
        <v>#VALUE!</v>
      </c>
      <c r="V698" s="421">
        <v>0</v>
      </c>
      <c r="W698" s="128">
        <v>96.67</v>
      </c>
      <c r="X698" s="225" t="s">
        <v>5044</v>
      </c>
      <c r="Y698" s="22">
        <v>2</v>
      </c>
      <c r="Z698" s="22">
        <v>2</v>
      </c>
      <c r="AA698" s="22">
        <v>2</v>
      </c>
      <c r="AB698" s="22">
        <v>17</v>
      </c>
      <c r="AC698" s="22" t="s">
        <v>306</v>
      </c>
      <c r="AD698" s="22" t="s">
        <v>5045</v>
      </c>
      <c r="AE698" s="22">
        <v>5</v>
      </c>
      <c r="AF698" s="86"/>
      <c r="AG698" s="22"/>
      <c r="AH698" s="22"/>
      <c r="AI698" s="22"/>
      <c r="AJ698" s="22"/>
      <c r="AK698" s="22"/>
      <c r="AL698" s="22"/>
      <c r="AM698" s="22"/>
      <c r="AN698" s="22"/>
      <c r="AO698" s="22"/>
      <c r="AP698" s="22"/>
      <c r="AQ698" s="22"/>
      <c r="AR698" s="22"/>
      <c r="AS698" s="22"/>
      <c r="AT698" s="22"/>
      <c r="AU698" s="22"/>
      <c r="AV698" s="22"/>
      <c r="AW698" s="22"/>
      <c r="AX698" s="22"/>
      <c r="AY698" s="22"/>
      <c r="AZ698" s="22"/>
      <c r="BA698" s="85"/>
      <c r="BB698" s="32"/>
      <c r="BC698" s="32"/>
      <c r="BD698" s="32"/>
      <c r="BE698" s="32"/>
      <c r="BF698" s="32"/>
      <c r="BG698" s="32"/>
      <c r="BH698" s="32"/>
      <c r="BI698" s="32"/>
      <c r="BJ698" s="32"/>
      <c r="BK698" s="32"/>
      <c r="BL698" s="32"/>
      <c r="BM698" s="32"/>
    </row>
    <row r="699" spans="1:65" ht="120" customHeight="1" x14ac:dyDescent="0.25">
      <c r="A699" s="86">
        <v>381</v>
      </c>
      <c r="B699" s="22" t="s">
        <v>5033</v>
      </c>
      <c r="C699" s="22">
        <v>30</v>
      </c>
      <c r="D699" s="23" t="s">
        <v>5491</v>
      </c>
      <c r="E699" s="22" t="s">
        <v>5034</v>
      </c>
      <c r="F699" s="22">
        <v>6013</v>
      </c>
      <c r="G699" s="22" t="s">
        <v>5609</v>
      </c>
      <c r="H699" s="22">
        <v>2021</v>
      </c>
      <c r="I699" s="22" t="s">
        <v>5515</v>
      </c>
      <c r="J699" s="57">
        <v>45546.080000000002</v>
      </c>
      <c r="K699" s="22" t="s">
        <v>306</v>
      </c>
      <c r="L699" s="22" t="s">
        <v>5494</v>
      </c>
      <c r="M699" s="22" t="s">
        <v>5495</v>
      </c>
      <c r="N699" s="22" t="s">
        <v>5610</v>
      </c>
      <c r="O699" s="22" t="s">
        <v>5611</v>
      </c>
      <c r="P699" s="22" t="s">
        <v>5612</v>
      </c>
      <c r="Q699" s="22" t="s">
        <v>5334</v>
      </c>
      <c r="R699" s="82">
        <v>9043.51</v>
      </c>
      <c r="S699" s="22" t="s">
        <v>5334</v>
      </c>
      <c r="T699" s="22" t="s">
        <v>5334</v>
      </c>
      <c r="U699" s="82" t="e">
        <f t="shared" si="51"/>
        <v>#VALUE!</v>
      </c>
      <c r="V699" s="421">
        <v>0</v>
      </c>
      <c r="W699" s="128">
        <v>96.67</v>
      </c>
      <c r="X699" s="225" t="s">
        <v>5044</v>
      </c>
      <c r="Y699" s="22">
        <v>2</v>
      </c>
      <c r="Z699" s="22">
        <v>5</v>
      </c>
      <c r="AA699" s="22">
        <v>1</v>
      </c>
      <c r="AB699" s="22">
        <v>4</v>
      </c>
      <c r="AC699" s="22" t="s">
        <v>306</v>
      </c>
      <c r="AD699" s="22" t="s">
        <v>5045</v>
      </c>
      <c r="AE699" s="22">
        <v>5</v>
      </c>
      <c r="AF699" s="86"/>
      <c r="AG699" s="22"/>
      <c r="AH699" s="22"/>
      <c r="AI699" s="22"/>
      <c r="AJ699" s="22"/>
      <c r="AK699" s="22"/>
      <c r="AL699" s="22"/>
      <c r="AM699" s="22"/>
      <c r="AN699" s="22"/>
      <c r="AO699" s="22"/>
      <c r="AP699" s="22"/>
      <c r="AQ699" s="22"/>
      <c r="AR699" s="22"/>
      <c r="AS699" s="22"/>
      <c r="AT699" s="22"/>
      <c r="AU699" s="22"/>
      <c r="AV699" s="22"/>
      <c r="AW699" s="22"/>
      <c r="AX699" s="22"/>
      <c r="AY699" s="22"/>
      <c r="AZ699" s="22"/>
      <c r="BA699" s="85"/>
      <c r="BB699" s="32"/>
      <c r="BC699" s="32"/>
      <c r="BD699" s="32"/>
      <c r="BE699" s="32"/>
      <c r="BF699" s="32"/>
      <c r="BG699" s="32"/>
      <c r="BH699" s="32"/>
      <c r="BI699" s="32"/>
      <c r="BJ699" s="32"/>
      <c r="BK699" s="32"/>
      <c r="BL699" s="32"/>
      <c r="BM699" s="32"/>
    </row>
    <row r="700" spans="1:65" ht="120" customHeight="1" x14ac:dyDescent="0.25">
      <c r="A700" s="86">
        <v>381</v>
      </c>
      <c r="B700" s="22" t="s">
        <v>5033</v>
      </c>
      <c r="C700" s="22">
        <v>30</v>
      </c>
      <c r="D700" s="23" t="s">
        <v>5491</v>
      </c>
      <c r="E700" s="22" t="s">
        <v>5034</v>
      </c>
      <c r="F700" s="22">
        <v>6013</v>
      </c>
      <c r="G700" s="22" t="s">
        <v>5613</v>
      </c>
      <c r="H700" s="22">
        <v>2021</v>
      </c>
      <c r="I700" s="22" t="s">
        <v>5614</v>
      </c>
      <c r="J700" s="57">
        <v>28988.73</v>
      </c>
      <c r="K700" s="22" t="s">
        <v>312</v>
      </c>
      <c r="L700" s="22" t="s">
        <v>5615</v>
      </c>
      <c r="M700" s="22" t="s">
        <v>5616</v>
      </c>
      <c r="N700" s="22" t="s">
        <v>5617</v>
      </c>
      <c r="O700" s="22" t="s">
        <v>5618</v>
      </c>
      <c r="P700" s="22" t="s">
        <v>5619</v>
      </c>
      <c r="Q700" s="22" t="s">
        <v>5334</v>
      </c>
      <c r="R700" s="82">
        <v>5755.93</v>
      </c>
      <c r="S700" s="22" t="s">
        <v>5334</v>
      </c>
      <c r="T700" s="22" t="s">
        <v>5334</v>
      </c>
      <c r="U700" s="82" t="e">
        <f t="shared" si="51"/>
        <v>#VALUE!</v>
      </c>
      <c r="V700" s="421">
        <v>0</v>
      </c>
      <c r="W700" s="128">
        <v>95</v>
      </c>
      <c r="X700" s="225" t="s">
        <v>5044</v>
      </c>
      <c r="Y700" s="22">
        <v>4</v>
      </c>
      <c r="Z700" s="22">
        <v>8</v>
      </c>
      <c r="AA700" s="22">
        <v>2</v>
      </c>
      <c r="AB700" s="22">
        <v>35</v>
      </c>
      <c r="AC700" s="22" t="s">
        <v>312</v>
      </c>
      <c r="AD700" s="22" t="s">
        <v>5045</v>
      </c>
      <c r="AE700" s="22">
        <v>5</v>
      </c>
      <c r="AF700" s="86"/>
      <c r="AG700" s="22"/>
      <c r="AH700" s="22"/>
      <c r="AI700" s="22"/>
      <c r="AJ700" s="22"/>
      <c r="AK700" s="22"/>
      <c r="AL700" s="22"/>
      <c r="AM700" s="22"/>
      <c r="AN700" s="22"/>
      <c r="AO700" s="22"/>
      <c r="AP700" s="22"/>
      <c r="AQ700" s="22"/>
      <c r="AR700" s="22"/>
      <c r="AS700" s="22"/>
      <c r="AT700" s="22"/>
      <c r="AU700" s="22"/>
      <c r="AV700" s="22"/>
      <c r="AW700" s="22"/>
      <c r="AX700" s="22"/>
      <c r="AY700" s="22"/>
      <c r="AZ700" s="22"/>
      <c r="BA700" s="85"/>
      <c r="BB700" s="32"/>
      <c r="BC700" s="32"/>
      <c r="BD700" s="32"/>
      <c r="BE700" s="32"/>
      <c r="BF700" s="32"/>
      <c r="BG700" s="32"/>
      <c r="BH700" s="32"/>
      <c r="BI700" s="32"/>
      <c r="BJ700" s="32"/>
      <c r="BK700" s="32"/>
      <c r="BL700" s="32"/>
      <c r="BM700" s="32"/>
    </row>
    <row r="701" spans="1:65" ht="120" customHeight="1" x14ac:dyDescent="0.25">
      <c r="A701" s="86">
        <v>381</v>
      </c>
      <c r="B701" s="22" t="s">
        <v>5033</v>
      </c>
      <c r="C701" s="22">
        <v>30</v>
      </c>
      <c r="D701" s="23" t="s">
        <v>5491</v>
      </c>
      <c r="E701" s="22" t="s">
        <v>5034</v>
      </c>
      <c r="F701" s="22">
        <v>6013</v>
      </c>
      <c r="G701" s="22" t="s">
        <v>5613</v>
      </c>
      <c r="H701" s="22">
        <v>2021</v>
      </c>
      <c r="I701" s="22" t="s">
        <v>5614</v>
      </c>
      <c r="J701" s="57">
        <v>23905.9</v>
      </c>
      <c r="K701" s="22" t="s">
        <v>312</v>
      </c>
      <c r="L701" s="22" t="s">
        <v>5494</v>
      </c>
      <c r="M701" s="22" t="s">
        <v>5495</v>
      </c>
      <c r="N701" s="22" t="s">
        <v>5620</v>
      </c>
      <c r="O701" s="22" t="s">
        <v>5621</v>
      </c>
      <c r="P701" s="22" t="s">
        <v>5622</v>
      </c>
      <c r="Q701" s="22" t="s">
        <v>5334</v>
      </c>
      <c r="R701" s="82">
        <v>0</v>
      </c>
      <c r="S701" s="22" t="s">
        <v>5334</v>
      </c>
      <c r="T701" s="22" t="s">
        <v>5334</v>
      </c>
      <c r="U701" s="82" t="e">
        <f t="shared" si="51"/>
        <v>#VALUE!</v>
      </c>
      <c r="V701" s="421">
        <v>0</v>
      </c>
      <c r="W701" s="128">
        <v>100</v>
      </c>
      <c r="X701" s="225" t="s">
        <v>5044</v>
      </c>
      <c r="Y701" s="22">
        <v>4</v>
      </c>
      <c r="Z701" s="22">
        <v>2</v>
      </c>
      <c r="AA701" s="22">
        <v>1</v>
      </c>
      <c r="AB701" s="22">
        <v>35</v>
      </c>
      <c r="AC701" s="22" t="s">
        <v>312</v>
      </c>
      <c r="AD701" s="22" t="s">
        <v>5045</v>
      </c>
      <c r="AE701" s="22">
        <v>5</v>
      </c>
      <c r="AF701" s="86"/>
      <c r="AG701" s="22"/>
      <c r="AH701" s="22"/>
      <c r="AI701" s="22"/>
      <c r="AJ701" s="22"/>
      <c r="AK701" s="22"/>
      <c r="AL701" s="22"/>
      <c r="AM701" s="22"/>
      <c r="AN701" s="22"/>
      <c r="AO701" s="22"/>
      <c r="AP701" s="22"/>
      <c r="AQ701" s="22"/>
      <c r="AR701" s="22"/>
      <c r="AS701" s="22"/>
      <c r="AT701" s="22"/>
      <c r="AU701" s="22"/>
      <c r="AV701" s="22"/>
      <c r="AW701" s="22"/>
      <c r="AX701" s="22"/>
      <c r="AY701" s="22"/>
      <c r="AZ701" s="22"/>
      <c r="BA701" s="85"/>
      <c r="BB701" s="32"/>
      <c r="BC701" s="32"/>
      <c r="BD701" s="32"/>
      <c r="BE701" s="32"/>
      <c r="BF701" s="32"/>
      <c r="BG701" s="32"/>
      <c r="BH701" s="32"/>
      <c r="BI701" s="32"/>
      <c r="BJ701" s="32"/>
      <c r="BK701" s="32"/>
      <c r="BL701" s="32"/>
      <c r="BM701" s="32"/>
    </row>
    <row r="702" spans="1:65" ht="120" customHeight="1" x14ac:dyDescent="0.25">
      <c r="A702" s="86">
        <v>381</v>
      </c>
      <c r="B702" s="22" t="s">
        <v>5033</v>
      </c>
      <c r="C702" s="22">
        <v>30</v>
      </c>
      <c r="D702" s="23" t="s">
        <v>5491</v>
      </c>
      <c r="E702" s="22" t="s">
        <v>5623</v>
      </c>
      <c r="F702" s="22">
        <v>6013</v>
      </c>
      <c r="G702" s="22" t="s">
        <v>5613</v>
      </c>
      <c r="H702" s="22">
        <v>2021</v>
      </c>
      <c r="I702" s="22"/>
      <c r="J702" s="57">
        <v>71033.13</v>
      </c>
      <c r="K702" s="22" t="s">
        <v>312</v>
      </c>
      <c r="L702" s="22" t="s">
        <v>5624</v>
      </c>
      <c r="M702" s="22" t="s">
        <v>5625</v>
      </c>
      <c r="N702" s="22" t="s">
        <v>5626</v>
      </c>
      <c r="O702" s="22" t="s">
        <v>5627</v>
      </c>
      <c r="P702" s="22" t="s">
        <v>5628</v>
      </c>
      <c r="Q702" s="22" t="s">
        <v>5334</v>
      </c>
      <c r="R702" s="82">
        <v>14104.15</v>
      </c>
      <c r="S702" s="22" t="s">
        <v>5334</v>
      </c>
      <c r="T702" s="22" t="s">
        <v>5334</v>
      </c>
      <c r="U702" s="82" t="e">
        <f t="shared" si="51"/>
        <v>#VALUE!</v>
      </c>
      <c r="V702" s="421">
        <v>50</v>
      </c>
      <c r="W702" s="128">
        <v>88.33</v>
      </c>
      <c r="X702" s="225" t="s">
        <v>5629</v>
      </c>
      <c r="Y702" s="22">
        <v>2</v>
      </c>
      <c r="Z702" s="22">
        <v>3</v>
      </c>
      <c r="AA702" s="22">
        <v>3</v>
      </c>
      <c r="AB702" s="22">
        <v>66</v>
      </c>
      <c r="AC702" s="22" t="s">
        <v>312</v>
      </c>
      <c r="AD702" s="22" t="s">
        <v>5630</v>
      </c>
      <c r="AE702" s="22">
        <v>5</v>
      </c>
      <c r="AF702" s="86">
        <v>50</v>
      </c>
      <c r="AG702" s="22" t="s">
        <v>5631</v>
      </c>
      <c r="AH702" s="22" t="s">
        <v>115</v>
      </c>
      <c r="AI702" s="22">
        <v>100</v>
      </c>
      <c r="AJ702" s="22"/>
      <c r="AK702" s="22"/>
      <c r="AL702" s="22"/>
      <c r="AM702" s="22"/>
      <c r="AN702" s="22"/>
      <c r="AO702" s="22"/>
      <c r="AP702" s="22"/>
      <c r="AQ702" s="22"/>
      <c r="AR702" s="22"/>
      <c r="AS702" s="22"/>
      <c r="AT702" s="22"/>
      <c r="AU702" s="22"/>
      <c r="AV702" s="22"/>
      <c r="AW702" s="22"/>
      <c r="AX702" s="22"/>
      <c r="AY702" s="22"/>
      <c r="AZ702" s="22"/>
      <c r="BA702" s="85"/>
      <c r="BB702" s="32"/>
      <c r="BC702" s="32"/>
      <c r="BD702" s="32"/>
      <c r="BE702" s="32"/>
      <c r="BF702" s="32"/>
      <c r="BG702" s="32"/>
      <c r="BH702" s="32"/>
      <c r="BI702" s="32"/>
      <c r="BJ702" s="32"/>
      <c r="BK702" s="32"/>
      <c r="BL702" s="32"/>
      <c r="BM702" s="32"/>
    </row>
    <row r="703" spans="1:65" ht="120" customHeight="1" x14ac:dyDescent="0.25">
      <c r="A703" s="86">
        <v>381</v>
      </c>
      <c r="B703" s="22" t="s">
        <v>5033</v>
      </c>
      <c r="C703" s="22">
        <v>30</v>
      </c>
      <c r="D703" s="23" t="s">
        <v>5491</v>
      </c>
      <c r="E703" s="22" t="s">
        <v>5444</v>
      </c>
      <c r="F703" s="22">
        <v>6013</v>
      </c>
      <c r="G703" s="22" t="s">
        <v>5613</v>
      </c>
      <c r="H703" s="22">
        <v>2021</v>
      </c>
      <c r="I703" s="22" t="s">
        <v>5614</v>
      </c>
      <c r="J703" s="57">
        <v>13407.36</v>
      </c>
      <c r="K703" s="22" t="s">
        <v>312</v>
      </c>
      <c r="L703" s="22" t="s">
        <v>5632</v>
      </c>
      <c r="M703" s="22" t="s">
        <v>5633</v>
      </c>
      <c r="N703" s="22" t="s">
        <v>5634</v>
      </c>
      <c r="O703" s="22" t="s">
        <v>5635</v>
      </c>
      <c r="P703" s="22" t="s">
        <v>5636</v>
      </c>
      <c r="Q703" s="22" t="s">
        <v>5334</v>
      </c>
      <c r="R703" s="82">
        <v>2662.13</v>
      </c>
      <c r="S703" s="22" t="s">
        <v>5334</v>
      </c>
      <c r="T703" s="22" t="s">
        <v>5334</v>
      </c>
      <c r="U703" s="82" t="e">
        <f t="shared" si="51"/>
        <v>#VALUE!</v>
      </c>
      <c r="V703" s="421">
        <v>0</v>
      </c>
      <c r="W703" s="128">
        <v>83.33</v>
      </c>
      <c r="X703" s="225" t="s">
        <v>5121</v>
      </c>
      <c r="Y703" s="22">
        <v>2</v>
      </c>
      <c r="Z703" s="22">
        <v>2</v>
      </c>
      <c r="AA703" s="22">
        <v>2</v>
      </c>
      <c r="AB703" s="22">
        <v>17</v>
      </c>
      <c r="AC703" s="22" t="s">
        <v>312</v>
      </c>
      <c r="AD703" s="22" t="s">
        <v>5045</v>
      </c>
      <c r="AE703" s="22">
        <v>5</v>
      </c>
      <c r="AF703" s="86"/>
      <c r="AG703" s="22"/>
      <c r="AH703" s="22"/>
      <c r="AI703" s="22"/>
      <c r="AJ703" s="22"/>
      <c r="AK703" s="22"/>
      <c r="AL703" s="22"/>
      <c r="AM703" s="22"/>
      <c r="AN703" s="22"/>
      <c r="AO703" s="22"/>
      <c r="AP703" s="22"/>
      <c r="AQ703" s="22"/>
      <c r="AR703" s="22"/>
      <c r="AS703" s="22"/>
      <c r="AT703" s="22"/>
      <c r="AU703" s="22"/>
      <c r="AV703" s="22"/>
      <c r="AW703" s="22"/>
      <c r="AX703" s="22"/>
      <c r="AY703" s="22"/>
      <c r="AZ703" s="22"/>
      <c r="BA703" s="85"/>
      <c r="BB703" s="32"/>
      <c r="BC703" s="32"/>
      <c r="BD703" s="32"/>
      <c r="BE703" s="32"/>
      <c r="BF703" s="32"/>
      <c r="BG703" s="32"/>
      <c r="BH703" s="32"/>
      <c r="BI703" s="32"/>
      <c r="BJ703" s="32"/>
      <c r="BK703" s="32"/>
      <c r="BL703" s="32"/>
      <c r="BM703" s="32"/>
    </row>
    <row r="704" spans="1:65" ht="120" customHeight="1" x14ac:dyDescent="0.25">
      <c r="A704" s="86">
        <v>381</v>
      </c>
      <c r="B704" s="22" t="s">
        <v>5033</v>
      </c>
      <c r="C704" s="22">
        <v>30</v>
      </c>
      <c r="D704" s="23" t="s">
        <v>5491</v>
      </c>
      <c r="E704" s="22" t="s">
        <v>5034</v>
      </c>
      <c r="F704" s="22">
        <v>6013</v>
      </c>
      <c r="G704" s="22" t="s">
        <v>5613</v>
      </c>
      <c r="H704" s="22">
        <v>2021</v>
      </c>
      <c r="I704" s="22" t="s">
        <v>5614</v>
      </c>
      <c r="J704" s="57">
        <v>30500</v>
      </c>
      <c r="K704" s="22" t="s">
        <v>312</v>
      </c>
      <c r="L704" s="22" t="s">
        <v>5637</v>
      </c>
      <c r="M704" s="22" t="s">
        <v>5638</v>
      </c>
      <c r="N704" s="22" t="s">
        <v>5639</v>
      </c>
      <c r="O704" s="22" t="s">
        <v>5640</v>
      </c>
      <c r="P704" s="22" t="s">
        <v>5641</v>
      </c>
      <c r="Q704" s="22" t="s">
        <v>5334</v>
      </c>
      <c r="R704" s="82">
        <v>6056</v>
      </c>
      <c r="S704" s="22" t="s">
        <v>5334</v>
      </c>
      <c r="T704" s="22" t="s">
        <v>5334</v>
      </c>
      <c r="U704" s="82" t="e">
        <f t="shared" si="51"/>
        <v>#VALUE!</v>
      </c>
      <c r="V704" s="421">
        <v>0</v>
      </c>
      <c r="W704" s="128">
        <v>81.67</v>
      </c>
      <c r="X704" s="225" t="s">
        <v>5642</v>
      </c>
      <c r="Y704" s="22">
        <v>4</v>
      </c>
      <c r="Z704" s="22">
        <v>5</v>
      </c>
      <c r="AA704" s="22">
        <v>5</v>
      </c>
      <c r="AB704" s="22">
        <v>4</v>
      </c>
      <c r="AC704" s="22" t="s">
        <v>312</v>
      </c>
      <c r="AD704" s="22" t="s">
        <v>5045</v>
      </c>
      <c r="AE704" s="22">
        <v>5</v>
      </c>
      <c r="AF704" s="86"/>
      <c r="AG704" s="22"/>
      <c r="AH704" s="22"/>
      <c r="AI704" s="22"/>
      <c r="AJ704" s="22"/>
      <c r="AK704" s="22"/>
      <c r="AL704" s="22"/>
      <c r="AM704" s="22"/>
      <c r="AN704" s="22"/>
      <c r="AO704" s="22"/>
      <c r="AP704" s="22"/>
      <c r="AQ704" s="22"/>
      <c r="AR704" s="22"/>
      <c r="AS704" s="22"/>
      <c r="AT704" s="22"/>
      <c r="AU704" s="22"/>
      <c r="AV704" s="22"/>
      <c r="AW704" s="22"/>
      <c r="AX704" s="22"/>
      <c r="AY704" s="22"/>
      <c r="AZ704" s="22"/>
      <c r="BA704" s="85"/>
      <c r="BB704" s="32"/>
      <c r="BC704" s="32"/>
      <c r="BD704" s="32"/>
      <c r="BE704" s="32"/>
      <c r="BF704" s="32"/>
      <c r="BG704" s="32"/>
      <c r="BH704" s="32"/>
      <c r="BI704" s="32"/>
      <c r="BJ704" s="32"/>
      <c r="BK704" s="32"/>
      <c r="BL704" s="32"/>
      <c r="BM704" s="32"/>
    </row>
    <row r="705" spans="1:65" ht="120" customHeight="1" x14ac:dyDescent="0.25">
      <c r="A705" s="86">
        <v>381</v>
      </c>
      <c r="B705" s="22" t="s">
        <v>5033</v>
      </c>
      <c r="C705" s="22">
        <v>30</v>
      </c>
      <c r="D705" s="23" t="s">
        <v>5491</v>
      </c>
      <c r="E705" s="22" t="s">
        <v>5034</v>
      </c>
      <c r="F705" s="22">
        <v>6013</v>
      </c>
      <c r="G705" s="22" t="s">
        <v>5613</v>
      </c>
      <c r="H705" s="22">
        <v>2021</v>
      </c>
      <c r="I705" s="22" t="s">
        <v>5614</v>
      </c>
      <c r="J705" s="57">
        <v>20483.650000000001</v>
      </c>
      <c r="K705" s="22" t="s">
        <v>312</v>
      </c>
      <c r="L705" s="22" t="s">
        <v>5494</v>
      </c>
      <c r="M705" s="22" t="s">
        <v>5495</v>
      </c>
      <c r="N705" s="22" t="s">
        <v>5643</v>
      </c>
      <c r="O705" s="22" t="s">
        <v>5644</v>
      </c>
      <c r="P705" s="22" t="s">
        <v>5645</v>
      </c>
      <c r="Q705" s="22" t="s">
        <v>5334</v>
      </c>
      <c r="R705" s="82">
        <v>4067.18</v>
      </c>
      <c r="S705" s="22" t="s">
        <v>5334</v>
      </c>
      <c r="T705" s="22" t="s">
        <v>5334</v>
      </c>
      <c r="U705" s="82" t="e">
        <f t="shared" si="51"/>
        <v>#VALUE!</v>
      </c>
      <c r="V705" s="421">
        <v>0</v>
      </c>
      <c r="W705" s="128">
        <v>83.33</v>
      </c>
      <c r="X705" s="225" t="s">
        <v>5642</v>
      </c>
      <c r="Y705" s="22">
        <v>6</v>
      </c>
      <c r="Z705" s="22">
        <v>4</v>
      </c>
      <c r="AA705" s="22">
        <v>5</v>
      </c>
      <c r="AB705" s="22">
        <v>8.17</v>
      </c>
      <c r="AC705" s="22" t="s">
        <v>312</v>
      </c>
      <c r="AD705" s="22" t="s">
        <v>5045</v>
      </c>
      <c r="AE705" s="22">
        <v>5</v>
      </c>
      <c r="AF705" s="86"/>
      <c r="AG705" s="22"/>
      <c r="AH705" s="22"/>
      <c r="AI705" s="22"/>
      <c r="AJ705" s="22"/>
      <c r="AK705" s="22"/>
      <c r="AL705" s="22"/>
      <c r="AM705" s="22"/>
      <c r="AN705" s="22"/>
      <c r="AO705" s="22"/>
      <c r="AP705" s="22"/>
      <c r="AQ705" s="22"/>
      <c r="AR705" s="22"/>
      <c r="AS705" s="22"/>
      <c r="AT705" s="22"/>
      <c r="AU705" s="22"/>
      <c r="AV705" s="22"/>
      <c r="AW705" s="22"/>
      <c r="AX705" s="22"/>
      <c r="AY705" s="22"/>
      <c r="AZ705" s="22"/>
      <c r="BA705" s="85"/>
      <c r="BB705" s="32"/>
      <c r="BC705" s="32"/>
      <c r="BD705" s="32"/>
      <c r="BE705" s="32"/>
      <c r="BF705" s="32"/>
      <c r="BG705" s="32"/>
      <c r="BH705" s="32"/>
      <c r="BI705" s="32"/>
      <c r="BJ705" s="32"/>
      <c r="BK705" s="32"/>
      <c r="BL705" s="32"/>
      <c r="BM705" s="32"/>
    </row>
    <row r="706" spans="1:65" ht="120" customHeight="1" x14ac:dyDescent="0.25">
      <c r="A706" s="86">
        <v>381</v>
      </c>
      <c r="B706" s="22" t="s">
        <v>5033</v>
      </c>
      <c r="C706" s="22">
        <v>29</v>
      </c>
      <c r="D706" s="23" t="s">
        <v>5553</v>
      </c>
      <c r="E706" s="22" t="s">
        <v>5646</v>
      </c>
      <c r="F706" s="22">
        <v>10331</v>
      </c>
      <c r="G706" s="22" t="s">
        <v>5647</v>
      </c>
      <c r="H706" s="22">
        <v>2021</v>
      </c>
      <c r="I706" s="22" t="s">
        <v>5648</v>
      </c>
      <c r="J706" s="57">
        <v>142681.94</v>
      </c>
      <c r="K706" s="22" t="s">
        <v>312</v>
      </c>
      <c r="L706" s="22" t="s">
        <v>5649</v>
      </c>
      <c r="M706" s="22" t="s">
        <v>5650</v>
      </c>
      <c r="N706" s="22" t="s">
        <v>5651</v>
      </c>
      <c r="O706" s="22" t="s">
        <v>5652</v>
      </c>
      <c r="P706" s="22" t="s">
        <v>5653</v>
      </c>
      <c r="Q706" s="22" t="s">
        <v>5334</v>
      </c>
      <c r="R706" s="82">
        <v>28330.55</v>
      </c>
      <c r="S706" s="22" t="s">
        <v>5334</v>
      </c>
      <c r="T706" s="22" t="s">
        <v>5334</v>
      </c>
      <c r="U706" s="82" t="e">
        <f t="shared" si="51"/>
        <v>#VALUE!</v>
      </c>
      <c r="V706" s="421">
        <v>0</v>
      </c>
      <c r="W706" s="128">
        <v>91.67</v>
      </c>
      <c r="X706" s="225" t="s">
        <v>5654</v>
      </c>
      <c r="Y706" s="22">
        <v>2</v>
      </c>
      <c r="Z706" s="22">
        <v>5</v>
      </c>
      <c r="AA706" s="22">
        <v>6</v>
      </c>
      <c r="AB706" s="22">
        <v>17</v>
      </c>
      <c r="AC706" s="22" t="s">
        <v>312</v>
      </c>
      <c r="AD706" s="22" t="s">
        <v>5066</v>
      </c>
      <c r="AE706" s="22">
        <v>5</v>
      </c>
      <c r="AF706" s="86"/>
      <c r="AG706" s="22"/>
      <c r="AH706" s="22"/>
      <c r="AI706" s="22"/>
      <c r="AJ706" s="22"/>
      <c r="AK706" s="22"/>
      <c r="AL706" s="22"/>
      <c r="AM706" s="22"/>
      <c r="AN706" s="22"/>
      <c r="AO706" s="22"/>
      <c r="AP706" s="22"/>
      <c r="AQ706" s="22"/>
      <c r="AR706" s="22"/>
      <c r="AS706" s="22"/>
      <c r="AT706" s="22"/>
      <c r="AU706" s="22"/>
      <c r="AV706" s="22"/>
      <c r="AW706" s="22"/>
      <c r="AX706" s="22"/>
      <c r="AY706" s="22"/>
      <c r="AZ706" s="22"/>
      <c r="BA706" s="85"/>
      <c r="BB706" s="32"/>
      <c r="BC706" s="32"/>
      <c r="BD706" s="32"/>
      <c r="BE706" s="32"/>
      <c r="BF706" s="32"/>
      <c r="BG706" s="32"/>
      <c r="BH706" s="32"/>
      <c r="BI706" s="32"/>
      <c r="BJ706" s="32"/>
      <c r="BK706" s="32"/>
      <c r="BL706" s="32"/>
      <c r="BM706" s="32"/>
    </row>
    <row r="707" spans="1:65" ht="120" customHeight="1" x14ac:dyDescent="0.25">
      <c r="A707" s="86">
        <v>381</v>
      </c>
      <c r="B707" s="22" t="s">
        <v>5033</v>
      </c>
      <c r="C707" s="22"/>
      <c r="D707" s="23" t="s">
        <v>83</v>
      </c>
      <c r="E707" s="22" t="s">
        <v>5655</v>
      </c>
      <c r="F707" s="22"/>
      <c r="G707" s="22" t="s">
        <v>5656</v>
      </c>
      <c r="H707" s="22">
        <v>2021</v>
      </c>
      <c r="I707" s="22" t="s">
        <v>5657</v>
      </c>
      <c r="J707" s="57">
        <v>43160</v>
      </c>
      <c r="K707" s="22" t="s">
        <v>312</v>
      </c>
      <c r="L707" s="22" t="s">
        <v>5658</v>
      </c>
      <c r="M707" s="22" t="s">
        <v>5659</v>
      </c>
      <c r="N707" s="22" t="s">
        <v>5660</v>
      </c>
      <c r="O707" s="22" t="s">
        <v>5661</v>
      </c>
      <c r="P707" s="22" t="s">
        <v>5662</v>
      </c>
      <c r="Q707" s="22" t="s">
        <v>5334</v>
      </c>
      <c r="R707" s="82">
        <v>8632.08</v>
      </c>
      <c r="S707" s="22" t="s">
        <v>5334</v>
      </c>
      <c r="T707" s="22" t="s">
        <v>5334</v>
      </c>
      <c r="U707" s="82" t="e">
        <f t="shared" si="51"/>
        <v>#VALUE!</v>
      </c>
      <c r="V707" s="421">
        <v>0</v>
      </c>
      <c r="W707" s="128">
        <v>83.33</v>
      </c>
      <c r="X707" s="225" t="s">
        <v>5654</v>
      </c>
      <c r="Y707" s="22">
        <v>6</v>
      </c>
      <c r="Z707" s="22">
        <v>3</v>
      </c>
      <c r="AA707" s="22">
        <v>1</v>
      </c>
      <c r="AB707" s="22"/>
      <c r="AC707" s="22" t="s">
        <v>312</v>
      </c>
      <c r="AD707" s="22" t="s">
        <v>5066</v>
      </c>
      <c r="AE707" s="22">
        <v>5</v>
      </c>
      <c r="AF707" s="86"/>
      <c r="AG707" s="22"/>
      <c r="AH707" s="22"/>
      <c r="AI707" s="22"/>
      <c r="AJ707" s="22"/>
      <c r="AK707" s="22"/>
      <c r="AL707" s="22"/>
      <c r="AM707" s="22"/>
      <c r="AN707" s="22"/>
      <c r="AO707" s="22"/>
      <c r="AP707" s="22"/>
      <c r="AQ707" s="22"/>
      <c r="AR707" s="22"/>
      <c r="AS707" s="22"/>
      <c r="AT707" s="22"/>
      <c r="AU707" s="22"/>
      <c r="AV707" s="22"/>
      <c r="AW707" s="22"/>
      <c r="AX707" s="22"/>
      <c r="AY707" s="22"/>
      <c r="AZ707" s="22"/>
      <c r="BA707" s="85"/>
      <c r="BB707" s="32"/>
      <c r="BC707" s="32"/>
      <c r="BD707" s="32"/>
      <c r="BE707" s="32"/>
      <c r="BF707" s="32"/>
      <c r="BG707" s="32"/>
      <c r="BH707" s="32"/>
      <c r="BI707" s="32"/>
      <c r="BJ707" s="32"/>
      <c r="BK707" s="32"/>
      <c r="BL707" s="32"/>
      <c r="BM707" s="32"/>
    </row>
    <row r="708" spans="1:65" ht="120" customHeight="1" x14ac:dyDescent="0.25">
      <c r="A708" s="86">
        <v>381</v>
      </c>
      <c r="B708" s="22" t="s">
        <v>5033</v>
      </c>
      <c r="C708" s="22">
        <v>32</v>
      </c>
      <c r="D708" s="23" t="s">
        <v>5474</v>
      </c>
      <c r="E708" s="22" t="s">
        <v>5046</v>
      </c>
      <c r="F708" s="22">
        <v>3702</v>
      </c>
      <c r="G708" s="22" t="s">
        <v>5663</v>
      </c>
      <c r="H708" s="22">
        <v>2021</v>
      </c>
      <c r="I708" s="22" t="s">
        <v>5664</v>
      </c>
      <c r="J708" s="57">
        <v>59716.9</v>
      </c>
      <c r="K708" s="22" t="s">
        <v>312</v>
      </c>
      <c r="L708" s="22" t="s">
        <v>5145</v>
      </c>
      <c r="M708" s="22" t="s">
        <v>5146</v>
      </c>
      <c r="N708" s="22" t="s">
        <v>5665</v>
      </c>
      <c r="O708" s="22" t="s">
        <v>5666</v>
      </c>
      <c r="P708" s="22" t="s">
        <v>5667</v>
      </c>
      <c r="Q708" s="22" t="s">
        <v>5668</v>
      </c>
      <c r="R708" s="82">
        <v>0</v>
      </c>
      <c r="S708" s="22">
        <v>6000</v>
      </c>
      <c r="T708" s="22">
        <v>18000</v>
      </c>
      <c r="U708" s="82">
        <f t="shared" si="51"/>
        <v>24000</v>
      </c>
      <c r="V708" s="421">
        <v>100</v>
      </c>
      <c r="W708" s="128">
        <v>100</v>
      </c>
      <c r="X708" s="225" t="s">
        <v>5054</v>
      </c>
      <c r="Y708" s="22">
        <v>4</v>
      </c>
      <c r="Z708" s="22">
        <v>5</v>
      </c>
      <c r="AA708" s="22">
        <v>5</v>
      </c>
      <c r="AB708" s="22">
        <v>10</v>
      </c>
      <c r="AC708" s="22"/>
      <c r="AD708" s="22" t="s">
        <v>5150</v>
      </c>
      <c r="AE708" s="22">
        <v>5</v>
      </c>
      <c r="AF708" s="86"/>
      <c r="AG708" s="22"/>
      <c r="AH708" s="22"/>
      <c r="AI708" s="22"/>
      <c r="AJ708" s="22"/>
      <c r="AK708" s="22"/>
      <c r="AL708" s="22"/>
      <c r="AM708" s="22"/>
      <c r="AN708" s="22"/>
      <c r="AO708" s="22"/>
      <c r="AP708" s="22"/>
      <c r="AQ708" s="22"/>
      <c r="AR708" s="22"/>
      <c r="AS708" s="22"/>
      <c r="AT708" s="22"/>
      <c r="AU708" s="22"/>
      <c r="AV708" s="22"/>
      <c r="AW708" s="22"/>
      <c r="AX708" s="22"/>
      <c r="AY708" s="22"/>
      <c r="AZ708" s="22"/>
      <c r="BA708" s="85"/>
      <c r="BB708" s="32"/>
      <c r="BC708" s="32"/>
      <c r="BD708" s="32"/>
      <c r="BE708" s="32"/>
      <c r="BF708" s="32"/>
      <c r="BG708" s="32"/>
      <c r="BH708" s="32"/>
      <c r="BI708" s="32"/>
      <c r="BJ708" s="32"/>
      <c r="BK708" s="32"/>
      <c r="BL708" s="32"/>
      <c r="BM708" s="32"/>
    </row>
    <row r="709" spans="1:65" ht="120" customHeight="1" x14ac:dyDescent="0.25">
      <c r="A709" s="86">
        <v>381</v>
      </c>
      <c r="B709" s="22" t="s">
        <v>5033</v>
      </c>
      <c r="C709" s="22">
        <v>1</v>
      </c>
      <c r="D709" s="23" t="s">
        <v>5669</v>
      </c>
      <c r="E709" s="22" t="s">
        <v>5100</v>
      </c>
      <c r="F709" s="22">
        <v>13310</v>
      </c>
      <c r="G709" s="22" t="s">
        <v>5670</v>
      </c>
      <c r="H709" s="22">
        <v>2021</v>
      </c>
      <c r="I709" s="22" t="s">
        <v>5671</v>
      </c>
      <c r="J709" s="57">
        <v>25178</v>
      </c>
      <c r="K709" s="22" t="s">
        <v>312</v>
      </c>
      <c r="L709" s="22" t="s">
        <v>5672</v>
      </c>
      <c r="M709" s="22" t="s">
        <v>5673</v>
      </c>
      <c r="N709" s="22" t="s">
        <v>5674</v>
      </c>
      <c r="O709" s="22" t="s">
        <v>5675</v>
      </c>
      <c r="P709" s="22" t="s">
        <v>5676</v>
      </c>
      <c r="Q709" s="22" t="s">
        <v>5677</v>
      </c>
      <c r="R709" s="82">
        <v>5035.58</v>
      </c>
      <c r="S709" s="22" t="s">
        <v>5678</v>
      </c>
      <c r="T709" s="22" t="s">
        <v>5679</v>
      </c>
      <c r="U709" s="82" t="e">
        <f t="shared" si="51"/>
        <v>#VALUE!</v>
      </c>
      <c r="V709" s="421">
        <v>0</v>
      </c>
      <c r="W709" s="128">
        <v>85</v>
      </c>
      <c r="X709" s="225"/>
      <c r="Y709" s="22">
        <v>4</v>
      </c>
      <c r="Z709" s="22">
        <v>2</v>
      </c>
      <c r="AA709" s="22">
        <v>4</v>
      </c>
      <c r="AB709" s="22">
        <v>10</v>
      </c>
      <c r="AC709" s="22"/>
      <c r="AD709" s="22" t="s">
        <v>5680</v>
      </c>
      <c r="AE709" s="22">
        <v>5</v>
      </c>
      <c r="AF709" s="86"/>
      <c r="AG709" s="22"/>
      <c r="AH709" s="22"/>
      <c r="AI709" s="22"/>
      <c r="AJ709" s="22"/>
      <c r="AK709" s="22"/>
      <c r="AL709" s="22"/>
      <c r="AM709" s="22"/>
      <c r="AN709" s="22"/>
      <c r="AO709" s="22"/>
      <c r="AP709" s="22"/>
      <c r="AQ709" s="22"/>
      <c r="AR709" s="22"/>
      <c r="AS709" s="22"/>
      <c r="AT709" s="22"/>
      <c r="AU709" s="22"/>
      <c r="AV709" s="22"/>
      <c r="AW709" s="22"/>
      <c r="AX709" s="22"/>
      <c r="AY709" s="22"/>
      <c r="AZ709" s="22"/>
      <c r="BA709" s="85"/>
      <c r="BB709" s="32"/>
      <c r="BC709" s="32"/>
      <c r="BD709" s="32"/>
      <c r="BE709" s="32"/>
      <c r="BF709" s="32"/>
      <c r="BG709" s="32"/>
      <c r="BH709" s="32"/>
      <c r="BI709" s="32"/>
      <c r="BJ709" s="32"/>
      <c r="BK709" s="32"/>
      <c r="BL709" s="32"/>
      <c r="BM709" s="32"/>
    </row>
    <row r="710" spans="1:65" ht="120" customHeight="1" x14ac:dyDescent="0.25">
      <c r="A710" s="86">
        <v>381</v>
      </c>
      <c r="B710" s="22" t="s">
        <v>5033</v>
      </c>
      <c r="C710" s="22"/>
      <c r="D710" s="23" t="s">
        <v>5443</v>
      </c>
      <c r="E710" s="22" t="s">
        <v>5451</v>
      </c>
      <c r="F710" s="22">
        <v>24288</v>
      </c>
      <c r="G710" s="22" t="s">
        <v>5681</v>
      </c>
      <c r="H710" s="22">
        <v>2020</v>
      </c>
      <c r="I710" s="22" t="s">
        <v>5682</v>
      </c>
      <c r="J710" s="57">
        <v>100531.9</v>
      </c>
      <c r="K710" s="22" t="s">
        <v>306</v>
      </c>
      <c r="L710" s="22" t="s">
        <v>5455</v>
      </c>
      <c r="M710" s="22" t="s">
        <v>5456</v>
      </c>
      <c r="N710" s="22" t="s">
        <v>5683</v>
      </c>
      <c r="O710" s="22" t="s">
        <v>5684</v>
      </c>
      <c r="P710" s="22" t="s">
        <v>5685</v>
      </c>
      <c r="Q710" s="22"/>
      <c r="R710" s="82">
        <v>8125.96</v>
      </c>
      <c r="S710" s="22" t="s">
        <v>5686</v>
      </c>
      <c r="T710" s="22" t="s">
        <v>5461</v>
      </c>
      <c r="U710" s="82" t="e">
        <f t="shared" si="51"/>
        <v>#VALUE!</v>
      </c>
      <c r="V710" s="421">
        <v>0.3</v>
      </c>
      <c r="W710" s="128">
        <v>100</v>
      </c>
      <c r="X710" s="225" t="s">
        <v>5044</v>
      </c>
      <c r="Y710" s="22">
        <v>2</v>
      </c>
      <c r="Z710" s="22">
        <v>2</v>
      </c>
      <c r="AA710" s="22">
        <v>1</v>
      </c>
      <c r="AB710" s="22" t="s">
        <v>5687</v>
      </c>
      <c r="AC710" s="22" t="s">
        <v>306</v>
      </c>
      <c r="AD710" s="22" t="s">
        <v>5461</v>
      </c>
      <c r="AE710" s="22">
        <v>5</v>
      </c>
      <c r="AF710" s="86"/>
      <c r="AG710" s="22"/>
      <c r="AH710" s="22"/>
      <c r="AI710" s="22"/>
      <c r="AJ710" s="22"/>
      <c r="AK710" s="22"/>
      <c r="AL710" s="22"/>
      <c r="AM710" s="22"/>
      <c r="AN710" s="22"/>
      <c r="AO710" s="22"/>
      <c r="AP710" s="22"/>
      <c r="AQ710" s="22"/>
      <c r="AR710" s="22"/>
      <c r="AS710" s="22"/>
      <c r="AT710" s="22"/>
      <c r="AU710" s="22"/>
      <c r="AV710" s="22"/>
      <c r="AW710" s="22"/>
      <c r="AX710" s="22"/>
      <c r="AY710" s="22"/>
      <c r="AZ710" s="22"/>
      <c r="BA710" s="85"/>
      <c r="BB710" s="32"/>
      <c r="BC710" s="32"/>
      <c r="BD710" s="32"/>
      <c r="BE710" s="32"/>
      <c r="BF710" s="32"/>
      <c r="BG710" s="32"/>
      <c r="BH710" s="32"/>
      <c r="BI710" s="32"/>
      <c r="BJ710" s="32"/>
      <c r="BK710" s="32"/>
      <c r="BL710" s="32"/>
      <c r="BM710" s="32"/>
    </row>
    <row r="711" spans="1:65" ht="120" customHeight="1" x14ac:dyDescent="0.25">
      <c r="A711" s="86">
        <v>381</v>
      </c>
      <c r="B711" s="22" t="s">
        <v>5033</v>
      </c>
      <c r="C711" s="22"/>
      <c r="D711" s="23" t="s">
        <v>5479</v>
      </c>
      <c r="E711" s="22" t="s">
        <v>5480</v>
      </c>
      <c r="F711" s="22">
        <v>11699</v>
      </c>
      <c r="G711" s="22" t="s">
        <v>5688</v>
      </c>
      <c r="H711" s="22">
        <v>2020</v>
      </c>
      <c r="I711" s="22" t="s">
        <v>5689</v>
      </c>
      <c r="J711" s="57">
        <v>52709.47</v>
      </c>
      <c r="K711" s="22" t="s">
        <v>1050</v>
      </c>
      <c r="L711" s="22" t="s">
        <v>5409</v>
      </c>
      <c r="M711" s="22" t="s">
        <v>5117</v>
      </c>
      <c r="N711" s="22" t="s">
        <v>5690</v>
      </c>
      <c r="O711" s="22" t="s">
        <v>5691</v>
      </c>
      <c r="P711" s="22">
        <v>290111005386</v>
      </c>
      <c r="Q711" s="22" t="s">
        <v>5412</v>
      </c>
      <c r="R711" s="82">
        <v>7910.99</v>
      </c>
      <c r="S711" s="22" t="s">
        <v>5412</v>
      </c>
      <c r="T711" s="22" t="s">
        <v>5412</v>
      </c>
      <c r="U711" s="82" t="e">
        <f t="shared" si="51"/>
        <v>#VALUE!</v>
      </c>
      <c r="V711" s="421">
        <v>20</v>
      </c>
      <c r="W711" s="128">
        <v>100</v>
      </c>
      <c r="X711" s="225" t="s">
        <v>5121</v>
      </c>
      <c r="Y711" s="22">
        <v>2</v>
      </c>
      <c r="Z711" s="22">
        <v>5</v>
      </c>
      <c r="AA711" s="22">
        <v>7</v>
      </c>
      <c r="AB711" s="22">
        <v>4</v>
      </c>
      <c r="AC711" s="22" t="s">
        <v>5414</v>
      </c>
      <c r="AD711" s="22" t="s">
        <v>5122</v>
      </c>
      <c r="AE711" s="22">
        <v>5</v>
      </c>
      <c r="AF711" s="86"/>
      <c r="AG711" s="22"/>
      <c r="AH711" s="22"/>
      <c r="AI711" s="22"/>
      <c r="AJ711" s="22"/>
      <c r="AK711" s="22"/>
      <c r="AL711" s="22"/>
      <c r="AM711" s="22"/>
      <c r="AN711" s="22"/>
      <c r="AO711" s="22"/>
      <c r="AP711" s="22"/>
      <c r="AQ711" s="22"/>
      <c r="AR711" s="22"/>
      <c r="AS711" s="22"/>
      <c r="AT711" s="22"/>
      <c r="AU711" s="22"/>
      <c r="AV711" s="22"/>
      <c r="AW711" s="22"/>
      <c r="AX711" s="22"/>
      <c r="AY711" s="22"/>
      <c r="AZ711" s="22"/>
      <c r="BA711" s="85"/>
      <c r="BB711" s="32"/>
      <c r="BC711" s="32"/>
      <c r="BD711" s="32"/>
      <c r="BE711" s="32"/>
      <c r="BF711" s="32"/>
      <c r="BG711" s="32"/>
      <c r="BH711" s="32"/>
      <c r="BI711" s="32"/>
      <c r="BJ711" s="32"/>
      <c r="BK711" s="32"/>
      <c r="BL711" s="32"/>
      <c r="BM711" s="32"/>
    </row>
    <row r="712" spans="1:65" ht="120" customHeight="1" x14ac:dyDescent="0.25">
      <c r="A712" s="86">
        <v>381</v>
      </c>
      <c r="B712" s="22" t="s">
        <v>5033</v>
      </c>
      <c r="C712" s="22">
        <v>58</v>
      </c>
      <c r="D712" s="23" t="s">
        <v>5443</v>
      </c>
      <c r="E712" s="22" t="s">
        <v>5113</v>
      </c>
      <c r="F712" s="22">
        <v>11711</v>
      </c>
      <c r="G712" s="22" t="s">
        <v>5692</v>
      </c>
      <c r="H712" s="22">
        <v>2022</v>
      </c>
      <c r="I712" s="22" t="s">
        <v>5693</v>
      </c>
      <c r="J712" s="57">
        <v>66892.600000000006</v>
      </c>
      <c r="K712" s="22" t="s">
        <v>312</v>
      </c>
      <c r="L712" s="22" t="s">
        <v>5486</v>
      </c>
      <c r="M712" s="22" t="s">
        <v>5694</v>
      </c>
      <c r="N712" s="22" t="s">
        <v>5695</v>
      </c>
      <c r="O712" s="22" t="s">
        <v>5696</v>
      </c>
      <c r="P712" s="22">
        <v>290111003811</v>
      </c>
      <c r="Q712" s="22" t="s">
        <v>5697</v>
      </c>
      <c r="R712" s="82">
        <v>13233.77</v>
      </c>
      <c r="S712" s="22" t="s">
        <v>5334</v>
      </c>
      <c r="T712" s="22" t="s">
        <v>5334</v>
      </c>
      <c r="U712" s="82" t="e">
        <f t="shared" si="51"/>
        <v>#VALUE!</v>
      </c>
      <c r="V712" s="421">
        <v>8.3333333333333329E-2</v>
      </c>
      <c r="W712" s="128">
        <v>68.36</v>
      </c>
      <c r="X712" s="225" t="s">
        <v>5121</v>
      </c>
      <c r="Y712" s="22">
        <v>4</v>
      </c>
      <c r="Z712" s="22">
        <v>6</v>
      </c>
      <c r="AA712" s="22">
        <v>2</v>
      </c>
      <c r="AB712" s="22">
        <v>4</v>
      </c>
      <c r="AC712" s="22" t="s">
        <v>312</v>
      </c>
      <c r="AD712" s="22" t="s">
        <v>5698</v>
      </c>
      <c r="AE712" s="22">
        <v>5</v>
      </c>
      <c r="AF712" s="86"/>
      <c r="AG712" s="22"/>
      <c r="AH712" s="22"/>
      <c r="AI712" s="22"/>
      <c r="AJ712" s="22"/>
      <c r="AK712" s="22"/>
      <c r="AL712" s="22"/>
      <c r="AM712" s="22"/>
      <c r="AN712" s="22"/>
      <c r="AO712" s="22"/>
      <c r="AP712" s="22"/>
      <c r="AQ712" s="22"/>
      <c r="AR712" s="22"/>
      <c r="AS712" s="22"/>
      <c r="AT712" s="22"/>
      <c r="AU712" s="22"/>
      <c r="AV712" s="22"/>
      <c r="AW712" s="22"/>
      <c r="AX712" s="22"/>
      <c r="AY712" s="22"/>
      <c r="AZ712" s="22"/>
      <c r="BA712" s="85"/>
      <c r="BB712" s="32"/>
      <c r="BC712" s="32"/>
      <c r="BD712" s="32"/>
      <c r="BE712" s="32"/>
      <c r="BF712" s="32"/>
      <c r="BG712" s="32"/>
      <c r="BH712" s="32"/>
      <c r="BI712" s="32"/>
      <c r="BJ712" s="32"/>
      <c r="BK712" s="32"/>
      <c r="BL712" s="32"/>
      <c r="BM712" s="32"/>
    </row>
    <row r="713" spans="1:65" ht="120" customHeight="1" x14ac:dyDescent="0.25">
      <c r="A713" s="86">
        <v>381</v>
      </c>
      <c r="B713" s="22" t="s">
        <v>5033</v>
      </c>
      <c r="C713" s="22">
        <v>30</v>
      </c>
      <c r="D713" s="23" t="s">
        <v>5491</v>
      </c>
      <c r="E713" s="22" t="s">
        <v>5034</v>
      </c>
      <c r="F713" s="22">
        <v>6013</v>
      </c>
      <c r="G713" s="22" t="s">
        <v>5699</v>
      </c>
      <c r="H713" s="22">
        <v>2022</v>
      </c>
      <c r="I713" s="22" t="s">
        <v>5700</v>
      </c>
      <c r="J713" s="57">
        <v>8353.77</v>
      </c>
      <c r="K713" s="22" t="s">
        <v>330</v>
      </c>
      <c r="L713" s="22" t="s">
        <v>5494</v>
      </c>
      <c r="M713" s="22" t="s">
        <v>5495</v>
      </c>
      <c r="N713" s="22" t="s">
        <v>5701</v>
      </c>
      <c r="O713" s="22" t="s">
        <v>5702</v>
      </c>
      <c r="P713" s="22">
        <v>290111005301</v>
      </c>
      <c r="Q713" s="22" t="s">
        <v>5334</v>
      </c>
      <c r="R713" s="82">
        <v>1652.68</v>
      </c>
      <c r="S713" s="22" t="s">
        <v>5334</v>
      </c>
      <c r="T713" s="22" t="s">
        <v>5334</v>
      </c>
      <c r="U713" s="82" t="e">
        <f t="shared" si="51"/>
        <v>#VALUE!</v>
      </c>
      <c r="V713" s="421">
        <v>0</v>
      </c>
      <c r="W713" s="128">
        <v>71.709999999999994</v>
      </c>
      <c r="X713" s="225" t="s">
        <v>5642</v>
      </c>
      <c r="Y713" s="22">
        <v>2</v>
      </c>
      <c r="Z713" s="22">
        <v>2</v>
      </c>
      <c r="AA713" s="22">
        <v>2</v>
      </c>
      <c r="AB713" s="22">
        <v>17</v>
      </c>
      <c r="AC713" s="22" t="s">
        <v>330</v>
      </c>
      <c r="AD713" s="22" t="s">
        <v>5045</v>
      </c>
      <c r="AE713" s="22">
        <v>5</v>
      </c>
      <c r="AF713" s="86"/>
      <c r="AG713" s="22"/>
      <c r="AH713" s="22"/>
      <c r="AI713" s="22"/>
      <c r="AJ713" s="22"/>
      <c r="AK713" s="22"/>
      <c r="AL713" s="22"/>
      <c r="AM713" s="22"/>
      <c r="AN713" s="22"/>
      <c r="AO713" s="22"/>
      <c r="AP713" s="22"/>
      <c r="AQ713" s="22"/>
      <c r="AR713" s="22"/>
      <c r="AS713" s="22"/>
      <c r="AT713" s="22"/>
      <c r="AU713" s="22"/>
      <c r="AV713" s="22"/>
      <c r="AW713" s="22"/>
      <c r="AX713" s="22"/>
      <c r="AY713" s="22"/>
      <c r="AZ713" s="22"/>
      <c r="BA713" s="85"/>
      <c r="BB713" s="32"/>
      <c r="BC713" s="32"/>
      <c r="BD713" s="32"/>
      <c r="BE713" s="32"/>
      <c r="BF713" s="32"/>
      <c r="BG713" s="32"/>
      <c r="BH713" s="32"/>
      <c r="BI713" s="32"/>
      <c r="BJ713" s="32"/>
      <c r="BK713" s="32"/>
      <c r="BL713" s="32"/>
      <c r="BM713" s="32"/>
    </row>
    <row r="714" spans="1:65" ht="120" customHeight="1" x14ac:dyDescent="0.25">
      <c r="A714" s="86">
        <v>381</v>
      </c>
      <c r="B714" s="22" t="s">
        <v>5033</v>
      </c>
      <c r="C714" s="22">
        <v>30</v>
      </c>
      <c r="D714" s="23" t="s">
        <v>5491</v>
      </c>
      <c r="E714" s="22" t="s">
        <v>5034</v>
      </c>
      <c r="F714" s="22">
        <v>6013</v>
      </c>
      <c r="G714" s="22" t="s">
        <v>5699</v>
      </c>
      <c r="H714" s="22">
        <v>2022</v>
      </c>
      <c r="I714" s="22" t="s">
        <v>5700</v>
      </c>
      <c r="J714" s="57">
        <v>239107.8</v>
      </c>
      <c r="K714" s="22" t="s">
        <v>330</v>
      </c>
      <c r="L714" s="22" t="s">
        <v>5494</v>
      </c>
      <c r="M714" s="22" t="s">
        <v>5495</v>
      </c>
      <c r="N714" s="22" t="s">
        <v>5703</v>
      </c>
      <c r="O714" s="22" t="s">
        <v>5704</v>
      </c>
      <c r="P714" s="22">
        <v>290111005814</v>
      </c>
      <c r="Q714" s="22" t="s">
        <v>5334</v>
      </c>
      <c r="R714" s="82">
        <v>47907.11</v>
      </c>
      <c r="S714" s="22" t="s">
        <v>5334</v>
      </c>
      <c r="T714" s="22" t="s">
        <v>5334</v>
      </c>
      <c r="U714" s="82" t="e">
        <f t="shared" si="51"/>
        <v>#VALUE!</v>
      </c>
      <c r="V714" s="421">
        <v>0</v>
      </c>
      <c r="W714" s="128">
        <v>68.540000000000006</v>
      </c>
      <c r="X714" s="225" t="s">
        <v>5642</v>
      </c>
      <c r="Y714" s="22">
        <v>3</v>
      </c>
      <c r="Z714" s="22">
        <v>2</v>
      </c>
      <c r="AA714" s="22">
        <v>3</v>
      </c>
      <c r="AB714" s="22">
        <v>35</v>
      </c>
      <c r="AC714" s="22" t="s">
        <v>330</v>
      </c>
      <c r="AD714" s="22" t="s">
        <v>5045</v>
      </c>
      <c r="AE714" s="22">
        <v>5</v>
      </c>
      <c r="AF714" s="86"/>
      <c r="AG714" s="22"/>
      <c r="AH714" s="22"/>
      <c r="AI714" s="22"/>
      <c r="AJ714" s="22"/>
      <c r="AK714" s="22"/>
      <c r="AL714" s="22"/>
      <c r="AM714" s="22"/>
      <c r="AN714" s="22"/>
      <c r="AO714" s="22"/>
      <c r="AP714" s="22"/>
      <c r="AQ714" s="22"/>
      <c r="AR714" s="22"/>
      <c r="AS714" s="22"/>
      <c r="AT714" s="22"/>
      <c r="AU714" s="22"/>
      <c r="AV714" s="22"/>
      <c r="AW714" s="22"/>
      <c r="AX714" s="22"/>
      <c r="AY714" s="22"/>
      <c r="AZ714" s="22"/>
      <c r="BA714" s="85"/>
      <c r="BB714" s="32"/>
      <c r="BC714" s="32"/>
      <c r="BD714" s="32"/>
      <c r="BE714" s="32"/>
      <c r="BF714" s="32"/>
      <c r="BG714" s="32"/>
      <c r="BH714" s="32"/>
      <c r="BI714" s="32"/>
      <c r="BJ714" s="32"/>
      <c r="BK714" s="32"/>
      <c r="BL714" s="32"/>
      <c r="BM714" s="32"/>
    </row>
    <row r="715" spans="1:65" ht="120" customHeight="1" x14ac:dyDescent="0.25">
      <c r="A715" s="86">
        <v>381</v>
      </c>
      <c r="B715" s="22" t="s">
        <v>5033</v>
      </c>
      <c r="C715" s="22"/>
      <c r="D715" s="23" t="s">
        <v>5391</v>
      </c>
      <c r="E715" s="22" t="s">
        <v>5392</v>
      </c>
      <c r="F715" s="22">
        <v>28351</v>
      </c>
      <c r="G715" s="22" t="s">
        <v>5705</v>
      </c>
      <c r="H715" s="22">
        <v>2022</v>
      </c>
      <c r="I715" s="22" t="s">
        <v>5706</v>
      </c>
      <c r="J715" s="57" t="s">
        <v>5707</v>
      </c>
      <c r="K715" s="22" t="s">
        <v>330</v>
      </c>
      <c r="L715" s="22" t="s">
        <v>5395</v>
      </c>
      <c r="M715" s="22" t="s">
        <v>5396</v>
      </c>
      <c r="N715" s="22" t="s">
        <v>5708</v>
      </c>
      <c r="O715" s="22" t="s">
        <v>5709</v>
      </c>
      <c r="P715" s="22">
        <v>290114006383</v>
      </c>
      <c r="Q715" s="22" t="s">
        <v>5710</v>
      </c>
      <c r="R715" s="82">
        <v>17978.900000000001</v>
      </c>
      <c r="S715" s="22" t="s">
        <v>5711</v>
      </c>
      <c r="T715" s="22" t="s">
        <v>5710</v>
      </c>
      <c r="U715" s="82" t="e">
        <f t="shared" si="51"/>
        <v>#VALUE!</v>
      </c>
      <c r="V715" s="421">
        <v>0.15</v>
      </c>
      <c r="W715" s="128">
        <v>65.02</v>
      </c>
      <c r="X715" s="225" t="s">
        <v>5185</v>
      </c>
      <c r="Y715" s="22">
        <v>4</v>
      </c>
      <c r="Z715" s="22">
        <v>7</v>
      </c>
      <c r="AA715" s="22">
        <v>5</v>
      </c>
      <c r="AB715" s="22">
        <v>11</v>
      </c>
      <c r="AC715" s="22" t="s">
        <v>5712</v>
      </c>
      <c r="AD715" s="22" t="s">
        <v>5076</v>
      </c>
      <c r="AE715" s="22">
        <v>5</v>
      </c>
      <c r="AF715" s="86"/>
      <c r="AG715" s="22"/>
      <c r="AH715" s="22"/>
      <c r="AI715" s="22"/>
      <c r="AJ715" s="22"/>
      <c r="AK715" s="22"/>
      <c r="AL715" s="22"/>
      <c r="AM715" s="22"/>
      <c r="AN715" s="22"/>
      <c r="AO715" s="22"/>
      <c r="AP715" s="22"/>
      <c r="AQ715" s="22"/>
      <c r="AR715" s="22"/>
      <c r="AS715" s="22"/>
      <c r="AT715" s="22"/>
      <c r="AU715" s="22"/>
      <c r="AV715" s="22"/>
      <c r="AW715" s="22"/>
      <c r="AX715" s="22"/>
      <c r="AY715" s="22"/>
      <c r="AZ715" s="22"/>
      <c r="BA715" s="85"/>
      <c r="BB715" s="32"/>
      <c r="BC715" s="32"/>
      <c r="BD715" s="32"/>
      <c r="BE715" s="32"/>
      <c r="BF715" s="32"/>
      <c r="BG715" s="32"/>
      <c r="BH715" s="32"/>
      <c r="BI715" s="32"/>
      <c r="BJ715" s="32"/>
      <c r="BK715" s="32"/>
      <c r="BL715" s="32"/>
      <c r="BM715" s="32"/>
    </row>
    <row r="716" spans="1:65" ht="120" customHeight="1" x14ac:dyDescent="0.25">
      <c r="A716" s="86">
        <v>381</v>
      </c>
      <c r="B716" s="22" t="s">
        <v>5112</v>
      </c>
      <c r="C716" s="22">
        <v>10</v>
      </c>
      <c r="D716" s="23" t="s">
        <v>3084</v>
      </c>
      <c r="E716" s="22" t="s">
        <v>5519</v>
      </c>
      <c r="F716" s="22">
        <v>26467</v>
      </c>
      <c r="G716" s="22" t="s">
        <v>5713</v>
      </c>
      <c r="H716" s="22">
        <v>2023</v>
      </c>
      <c r="I716" s="22" t="s">
        <v>5714</v>
      </c>
      <c r="J716" s="57">
        <v>41334.11</v>
      </c>
      <c r="K716" s="22" t="s">
        <v>373</v>
      </c>
      <c r="L716" s="22" t="s">
        <v>5715</v>
      </c>
      <c r="M716" s="22" t="s">
        <v>5716</v>
      </c>
      <c r="N716" s="22" t="s">
        <v>5717</v>
      </c>
      <c r="O716" s="22" t="s">
        <v>5718</v>
      </c>
      <c r="P716" s="22" t="s">
        <v>5719</v>
      </c>
      <c r="Q716" s="22">
        <v>0</v>
      </c>
      <c r="R716" s="82">
        <v>8276.32</v>
      </c>
      <c r="S716" s="22">
        <v>0.5</v>
      </c>
      <c r="T716" s="22">
        <v>0</v>
      </c>
      <c r="U716" s="82">
        <f t="shared" si="51"/>
        <v>8276.82</v>
      </c>
      <c r="V716" s="421">
        <v>15</v>
      </c>
      <c r="W716" s="128">
        <v>49.49</v>
      </c>
      <c r="X716" s="225" t="s">
        <v>5130</v>
      </c>
      <c r="Y716" s="22">
        <v>3</v>
      </c>
      <c r="Z716" s="22">
        <v>4</v>
      </c>
      <c r="AA716" s="22">
        <v>3.4</v>
      </c>
      <c r="AB716" s="22">
        <v>47</v>
      </c>
      <c r="AC716" s="22" t="s">
        <v>5720</v>
      </c>
      <c r="AD716" s="22">
        <v>12</v>
      </c>
      <c r="AE716" s="22">
        <v>5</v>
      </c>
      <c r="AF716" s="86">
        <v>20</v>
      </c>
      <c r="AG716" s="22" t="s">
        <v>3084</v>
      </c>
      <c r="AH716" s="22" t="s">
        <v>5525</v>
      </c>
      <c r="AI716" s="22">
        <v>15</v>
      </c>
      <c r="AJ716" s="22" t="s">
        <v>5721</v>
      </c>
      <c r="AK716" s="22" t="s">
        <v>5519</v>
      </c>
      <c r="AL716" s="22">
        <v>5</v>
      </c>
      <c r="AM716" s="22"/>
      <c r="AN716" s="22"/>
      <c r="AO716" s="22"/>
      <c r="AP716" s="22"/>
      <c r="AQ716" s="22"/>
      <c r="AR716" s="22"/>
      <c r="AS716" s="22"/>
      <c r="AT716" s="22"/>
      <c r="AU716" s="22"/>
      <c r="AV716" s="22"/>
      <c r="AW716" s="22"/>
      <c r="AX716" s="22"/>
      <c r="AY716" s="22"/>
      <c r="AZ716" s="22"/>
      <c r="BA716" s="85"/>
      <c r="BB716" s="32"/>
      <c r="BC716" s="32"/>
      <c r="BD716" s="32"/>
      <c r="BE716" s="32"/>
      <c r="BF716" s="32"/>
      <c r="BG716" s="32"/>
      <c r="BH716" s="32"/>
      <c r="BI716" s="32"/>
      <c r="BJ716" s="32"/>
      <c r="BK716" s="32"/>
      <c r="BL716" s="32"/>
      <c r="BM716" s="32"/>
    </row>
    <row r="717" spans="1:65" ht="120" customHeight="1" x14ac:dyDescent="0.25">
      <c r="A717" s="86">
        <v>381</v>
      </c>
      <c r="B717" s="22" t="s">
        <v>5112</v>
      </c>
      <c r="C717" s="22"/>
      <c r="D717" s="23" t="s">
        <v>5535</v>
      </c>
      <c r="E717" s="22" t="s">
        <v>5722</v>
      </c>
      <c r="F717" s="22">
        <v>15355</v>
      </c>
      <c r="G717" s="22" t="s">
        <v>5723</v>
      </c>
      <c r="H717" s="22">
        <v>2023</v>
      </c>
      <c r="I717" s="22" t="s">
        <v>5724</v>
      </c>
      <c r="J717" s="57">
        <v>46606.62</v>
      </c>
      <c r="K717" s="22" t="s">
        <v>373</v>
      </c>
      <c r="L717" s="22" t="s">
        <v>5539</v>
      </c>
      <c r="M717" s="22" t="s">
        <v>5540</v>
      </c>
      <c r="N717" s="22" t="s">
        <v>5725</v>
      </c>
      <c r="O717" s="22" t="s">
        <v>5726</v>
      </c>
      <c r="P717" s="22" t="s">
        <v>5727</v>
      </c>
      <c r="Q717" s="22">
        <v>9.5</v>
      </c>
      <c r="R717" s="82" t="s">
        <v>5728</v>
      </c>
      <c r="S717" s="22">
        <v>1</v>
      </c>
      <c r="T717" s="22">
        <v>5</v>
      </c>
      <c r="U717" s="82" t="e">
        <f t="shared" si="51"/>
        <v>#VALUE!</v>
      </c>
      <c r="V717" s="421">
        <v>100</v>
      </c>
      <c r="W717" s="128">
        <v>100</v>
      </c>
      <c r="X717" s="225" t="s">
        <v>5729</v>
      </c>
      <c r="Y717" s="22">
        <v>6</v>
      </c>
      <c r="Z717" s="22">
        <v>1</v>
      </c>
      <c r="AA717" s="22" t="s">
        <v>5545</v>
      </c>
      <c r="AB717" s="22" t="s">
        <v>5730</v>
      </c>
      <c r="AC717" s="22" t="s">
        <v>373</v>
      </c>
      <c r="AD717" s="22">
        <v>35</v>
      </c>
      <c r="AE717" s="22">
        <v>2</v>
      </c>
      <c r="AF717" s="86"/>
      <c r="AG717" s="22"/>
      <c r="AH717" s="22"/>
      <c r="AI717" s="22"/>
      <c r="AJ717" s="22"/>
      <c r="AK717" s="22"/>
      <c r="AL717" s="22"/>
      <c r="AM717" s="22"/>
      <c r="AN717" s="22"/>
      <c r="AO717" s="22"/>
      <c r="AP717" s="22"/>
      <c r="AQ717" s="22"/>
      <c r="AR717" s="22"/>
      <c r="AS717" s="22"/>
      <c r="AT717" s="22"/>
      <c r="AU717" s="22"/>
      <c r="AV717" s="22"/>
      <c r="AW717" s="22"/>
      <c r="AX717" s="22"/>
      <c r="AY717" s="22"/>
      <c r="AZ717" s="22"/>
      <c r="BA717" s="85"/>
      <c r="BB717" s="32"/>
      <c r="BC717" s="32"/>
      <c r="BD717" s="32"/>
      <c r="BE717" s="32"/>
      <c r="BF717" s="32"/>
      <c r="BG717" s="32"/>
      <c r="BH717" s="32"/>
      <c r="BI717" s="32"/>
      <c r="BJ717" s="32"/>
      <c r="BK717" s="32"/>
      <c r="BL717" s="32"/>
      <c r="BM717" s="32"/>
    </row>
    <row r="718" spans="1:65" ht="120" customHeight="1" x14ac:dyDescent="0.25">
      <c r="A718" s="86">
        <v>381</v>
      </c>
      <c r="B718" s="22" t="s">
        <v>5033</v>
      </c>
      <c r="C718" s="22"/>
      <c r="D718" s="23" t="s">
        <v>3084</v>
      </c>
      <c r="E718" s="22" t="s">
        <v>5731</v>
      </c>
      <c r="F718" s="22">
        <v>6013</v>
      </c>
      <c r="G718" s="22" t="s">
        <v>5732</v>
      </c>
      <c r="H718" s="22">
        <v>2022</v>
      </c>
      <c r="I718" s="22" t="s">
        <v>5733</v>
      </c>
      <c r="J718" s="57">
        <v>42194.559999999998</v>
      </c>
      <c r="K718" s="22" t="s">
        <v>373</v>
      </c>
      <c r="L718" s="22" t="s">
        <v>5734</v>
      </c>
      <c r="M718" s="22" t="s">
        <v>5735</v>
      </c>
      <c r="N718" s="22" t="s">
        <v>5736</v>
      </c>
      <c r="O718" s="22" t="s">
        <v>5737</v>
      </c>
      <c r="P718" s="22">
        <v>290105002041</v>
      </c>
      <c r="Q718" s="22">
        <v>6.15</v>
      </c>
      <c r="R718" s="82">
        <v>8469.68</v>
      </c>
      <c r="S718" s="22">
        <v>1.17</v>
      </c>
      <c r="T718" s="22">
        <v>0</v>
      </c>
      <c r="U718" s="82">
        <f t="shared" si="51"/>
        <v>8470.85</v>
      </c>
      <c r="V718" s="421">
        <v>60</v>
      </c>
      <c r="W718" s="128">
        <v>46.67</v>
      </c>
      <c r="X718" s="225" t="s">
        <v>5642</v>
      </c>
      <c r="Y718" s="22"/>
      <c r="Z718" s="22"/>
      <c r="AA718" s="22"/>
      <c r="AB718" s="22"/>
      <c r="AC718" s="22" t="s">
        <v>373</v>
      </c>
      <c r="AD718" s="22">
        <v>6.15</v>
      </c>
      <c r="AE718" s="22">
        <v>5</v>
      </c>
      <c r="AF718" s="86"/>
      <c r="AG718" s="22"/>
      <c r="AH718" s="22"/>
      <c r="AI718" s="22"/>
      <c r="AJ718" s="22"/>
      <c r="AK718" s="22"/>
      <c r="AL718" s="22"/>
      <c r="AM718" s="22"/>
      <c r="AN718" s="22"/>
      <c r="AO718" s="22"/>
      <c r="AP718" s="22"/>
      <c r="AQ718" s="22"/>
      <c r="AR718" s="22"/>
      <c r="AS718" s="22"/>
      <c r="AT718" s="22"/>
      <c r="AU718" s="22"/>
      <c r="AV718" s="22"/>
      <c r="AW718" s="22"/>
      <c r="AX718" s="22"/>
      <c r="AY718" s="22"/>
      <c r="AZ718" s="22"/>
      <c r="BA718" s="85"/>
      <c r="BB718" s="32"/>
      <c r="BC718" s="32"/>
      <c r="BD718" s="32"/>
      <c r="BE718" s="32"/>
      <c r="BF718" s="32"/>
      <c r="BG718" s="32"/>
      <c r="BH718" s="32"/>
      <c r="BI718" s="32"/>
      <c r="BJ718" s="32"/>
      <c r="BK718" s="32"/>
      <c r="BL718" s="32"/>
      <c r="BM718" s="32"/>
    </row>
    <row r="719" spans="1:65" ht="120" customHeight="1" x14ac:dyDescent="0.25">
      <c r="A719" s="86">
        <v>381</v>
      </c>
      <c r="B719" s="22" t="s">
        <v>5033</v>
      </c>
      <c r="C719" s="22"/>
      <c r="D719" s="23"/>
      <c r="E719" s="22" t="s">
        <v>5623</v>
      </c>
      <c r="F719" s="22">
        <v>11654</v>
      </c>
      <c r="G719" s="22" t="s">
        <v>5738</v>
      </c>
      <c r="H719" s="22">
        <v>2023</v>
      </c>
      <c r="I719" s="22" t="s">
        <v>5739</v>
      </c>
      <c r="J719" s="57">
        <v>205017.22</v>
      </c>
      <c r="K719" s="22" t="s">
        <v>373</v>
      </c>
      <c r="L719" s="22" t="s">
        <v>5624</v>
      </c>
      <c r="M719" s="22" t="s">
        <v>5625</v>
      </c>
      <c r="N719" s="22" t="s">
        <v>5740</v>
      </c>
      <c r="O719" s="22" t="s">
        <v>5741</v>
      </c>
      <c r="P719" s="22">
        <v>290102002571</v>
      </c>
      <c r="Q719" s="22">
        <v>4</v>
      </c>
      <c r="R719" s="82">
        <v>41152.94</v>
      </c>
      <c r="S719" s="22">
        <v>0</v>
      </c>
      <c r="T719" s="22">
        <v>0</v>
      </c>
      <c r="U719" s="82">
        <f t="shared" si="51"/>
        <v>41152.94</v>
      </c>
      <c r="V719" s="421">
        <v>5</v>
      </c>
      <c r="W719" s="128">
        <v>43.33</v>
      </c>
      <c r="X719" s="225" t="s">
        <v>5742</v>
      </c>
      <c r="Y719" s="22">
        <v>2</v>
      </c>
      <c r="Z719" s="22">
        <v>3</v>
      </c>
      <c r="AA719" s="22">
        <v>1</v>
      </c>
      <c r="AB719" s="22">
        <v>66</v>
      </c>
      <c r="AC719" s="22" t="s">
        <v>373</v>
      </c>
      <c r="AD719" s="22" t="s">
        <v>5743</v>
      </c>
      <c r="AE719" s="22">
        <v>5</v>
      </c>
      <c r="AF719" s="86">
        <v>50</v>
      </c>
      <c r="AG719" s="22" t="s">
        <v>83</v>
      </c>
      <c r="AH719" s="22" t="s">
        <v>5744</v>
      </c>
      <c r="AI719" s="22">
        <v>20</v>
      </c>
      <c r="AJ719" s="22" t="s">
        <v>5631</v>
      </c>
      <c r="AK719" s="22" t="s">
        <v>115</v>
      </c>
      <c r="AL719" s="22">
        <v>80</v>
      </c>
      <c r="AM719" s="22"/>
      <c r="AN719" s="22"/>
      <c r="AO719" s="22"/>
      <c r="AP719" s="22"/>
      <c r="AQ719" s="22"/>
      <c r="AR719" s="22"/>
      <c r="AS719" s="22"/>
      <c r="AT719" s="22"/>
      <c r="AU719" s="22"/>
      <c r="AV719" s="22"/>
      <c r="AW719" s="22"/>
      <c r="AX719" s="22"/>
      <c r="AY719" s="22"/>
      <c r="AZ719" s="22"/>
      <c r="BA719" s="85"/>
      <c r="BB719" s="32"/>
      <c r="BC719" s="32"/>
      <c r="BD719" s="32"/>
      <c r="BE719" s="32"/>
      <c r="BF719" s="32"/>
      <c r="BG719" s="32"/>
      <c r="BH719" s="32"/>
      <c r="BI719" s="32"/>
      <c r="BJ719" s="32"/>
      <c r="BK719" s="32"/>
      <c r="BL719" s="32"/>
      <c r="BM719" s="32"/>
    </row>
    <row r="720" spans="1:65" ht="120" customHeight="1" x14ac:dyDescent="0.25">
      <c r="A720" s="86">
        <v>381</v>
      </c>
      <c r="B720" s="22" t="s">
        <v>5033</v>
      </c>
      <c r="C720" s="22">
        <v>29</v>
      </c>
      <c r="D720" s="23" t="s">
        <v>5553</v>
      </c>
      <c r="E720" s="22" t="s">
        <v>5646</v>
      </c>
      <c r="F720" s="22">
        <v>10331</v>
      </c>
      <c r="G720" s="22" t="s">
        <v>5745</v>
      </c>
      <c r="H720" s="22">
        <v>2023</v>
      </c>
      <c r="I720" s="22" t="s">
        <v>5746</v>
      </c>
      <c r="J720" s="57">
        <v>198107.8</v>
      </c>
      <c r="K720" s="22" t="s">
        <v>373</v>
      </c>
      <c r="L720" s="22" t="s">
        <v>5747</v>
      </c>
      <c r="M720" s="22" t="s">
        <v>5748</v>
      </c>
      <c r="N720" s="22" t="s">
        <v>5749</v>
      </c>
      <c r="O720" s="22" t="s">
        <v>5750</v>
      </c>
      <c r="P720" s="22">
        <v>290312023175</v>
      </c>
      <c r="Q720" s="22">
        <v>30.68</v>
      </c>
      <c r="R720" s="82">
        <v>39766.019999999997</v>
      </c>
      <c r="S720" s="22">
        <v>5.68</v>
      </c>
      <c r="T720" s="22">
        <v>25</v>
      </c>
      <c r="U720" s="82">
        <f t="shared" si="51"/>
        <v>39796.699999999997</v>
      </c>
      <c r="V720" s="421">
        <v>0</v>
      </c>
      <c r="W720" s="128">
        <v>46.67</v>
      </c>
      <c r="X720" s="225" t="s">
        <v>5642</v>
      </c>
      <c r="Y720" s="22">
        <v>4</v>
      </c>
      <c r="Z720" s="22">
        <v>6</v>
      </c>
      <c r="AA720" s="22">
        <v>3</v>
      </c>
      <c r="AB720" s="22">
        <v>35</v>
      </c>
      <c r="AC720" s="22" t="s">
        <v>373</v>
      </c>
      <c r="AD720" s="22">
        <v>25</v>
      </c>
      <c r="AE720" s="22">
        <v>5</v>
      </c>
      <c r="AF720" s="86"/>
      <c r="AG720" s="22"/>
      <c r="AH720" s="22"/>
      <c r="AI720" s="22"/>
      <c r="AJ720" s="22"/>
      <c r="AK720" s="22"/>
      <c r="AL720" s="22"/>
      <c r="AM720" s="22"/>
      <c r="AN720" s="22"/>
      <c r="AO720" s="22"/>
      <c r="AP720" s="22"/>
      <c r="AQ720" s="22"/>
      <c r="AR720" s="22"/>
      <c r="AS720" s="22"/>
      <c r="AT720" s="22"/>
      <c r="AU720" s="22"/>
      <c r="AV720" s="22"/>
      <c r="AW720" s="22"/>
      <c r="AX720" s="22"/>
      <c r="AY720" s="22"/>
      <c r="AZ720" s="22"/>
      <c r="BA720" s="85"/>
      <c r="BB720" s="32"/>
      <c r="BC720" s="32"/>
      <c r="BD720" s="32"/>
      <c r="BE720" s="32"/>
      <c r="BF720" s="32"/>
      <c r="BG720" s="32"/>
      <c r="BH720" s="32"/>
      <c r="BI720" s="32"/>
      <c r="BJ720" s="32"/>
      <c r="BK720" s="32"/>
      <c r="BL720" s="32"/>
      <c r="BM720" s="32"/>
    </row>
    <row r="721" spans="1:65" ht="120" customHeight="1" x14ac:dyDescent="0.25">
      <c r="A721" s="86">
        <v>381</v>
      </c>
      <c r="B721" s="22" t="s">
        <v>5033</v>
      </c>
      <c r="C721" s="22">
        <v>30</v>
      </c>
      <c r="D721" s="23" t="s">
        <v>5491</v>
      </c>
      <c r="E721" s="22" t="s">
        <v>5751</v>
      </c>
      <c r="F721" s="22">
        <v>22459</v>
      </c>
      <c r="G721" s="22" t="s">
        <v>5752</v>
      </c>
      <c r="H721" s="22">
        <v>2023</v>
      </c>
      <c r="I721" s="22" t="s">
        <v>5700</v>
      </c>
      <c r="J721" s="57">
        <v>11479.08</v>
      </c>
      <c r="K721" s="22" t="s">
        <v>373</v>
      </c>
      <c r="L721" s="22" t="s">
        <v>5494</v>
      </c>
      <c r="M721" s="22" t="s">
        <v>5495</v>
      </c>
      <c r="N721" s="22" t="s">
        <v>5753</v>
      </c>
      <c r="O721" s="22" t="s">
        <v>5754</v>
      </c>
      <c r="P721" s="22">
        <v>290111005789</v>
      </c>
      <c r="Q721" s="22">
        <v>0.79</v>
      </c>
      <c r="R721" s="82">
        <v>2304.19</v>
      </c>
      <c r="S721" s="22">
        <v>0.68</v>
      </c>
      <c r="T721" s="22">
        <v>16.23</v>
      </c>
      <c r="U721" s="82">
        <f t="shared" si="51"/>
        <v>2321.1</v>
      </c>
      <c r="V721" s="421">
        <v>0</v>
      </c>
      <c r="W721" s="128">
        <v>41.67</v>
      </c>
      <c r="X721" s="225" t="s">
        <v>5044</v>
      </c>
      <c r="Y721" s="22">
        <v>2</v>
      </c>
      <c r="Z721" s="22">
        <v>2</v>
      </c>
      <c r="AA721" s="22">
        <v>2</v>
      </c>
      <c r="AB721" s="22">
        <v>17</v>
      </c>
      <c r="AC721" s="22" t="s">
        <v>373</v>
      </c>
      <c r="AD721" s="22" t="s">
        <v>5045</v>
      </c>
      <c r="AE721" s="22">
        <v>5</v>
      </c>
      <c r="AF721" s="86"/>
      <c r="AG721" s="22"/>
      <c r="AH721" s="22"/>
      <c r="AI721" s="22"/>
      <c r="AJ721" s="22"/>
      <c r="AK721" s="22"/>
      <c r="AL721" s="22"/>
      <c r="AM721" s="22"/>
      <c r="AN721" s="22"/>
      <c r="AO721" s="22"/>
      <c r="AP721" s="22"/>
      <c r="AQ721" s="22"/>
      <c r="AR721" s="22"/>
      <c r="AS721" s="22"/>
      <c r="AT721" s="22"/>
      <c r="AU721" s="22"/>
      <c r="AV721" s="22"/>
      <c r="AW721" s="22"/>
      <c r="AX721" s="22"/>
      <c r="AY721" s="22"/>
      <c r="AZ721" s="22"/>
      <c r="BA721" s="85"/>
      <c r="BB721" s="32"/>
      <c r="BC721" s="32"/>
      <c r="BD721" s="32"/>
      <c r="BE721" s="32"/>
      <c r="BF721" s="32"/>
      <c r="BG721" s="32"/>
      <c r="BH721" s="32"/>
      <c r="BI721" s="32"/>
      <c r="BJ721" s="32"/>
      <c r="BK721" s="32"/>
      <c r="BL721" s="32"/>
      <c r="BM721" s="32"/>
    </row>
    <row r="722" spans="1:65" ht="120" customHeight="1" x14ac:dyDescent="0.25">
      <c r="A722" s="86">
        <v>381</v>
      </c>
      <c r="B722" s="22" t="s">
        <v>5033</v>
      </c>
      <c r="C722" s="22">
        <v>30</v>
      </c>
      <c r="D722" s="23" t="s">
        <v>5491</v>
      </c>
      <c r="E722" s="22" t="s">
        <v>5751</v>
      </c>
      <c r="F722" s="22">
        <v>22459</v>
      </c>
      <c r="G722" s="22" t="s">
        <v>5752</v>
      </c>
      <c r="H722" s="22">
        <v>2023</v>
      </c>
      <c r="I722" s="22" t="s">
        <v>5700</v>
      </c>
      <c r="J722" s="57">
        <v>57160.08</v>
      </c>
      <c r="K722" s="22" t="s">
        <v>373</v>
      </c>
      <c r="L722" s="22" t="s">
        <v>5494</v>
      </c>
      <c r="M722" s="22" t="s">
        <v>5495</v>
      </c>
      <c r="N722" s="22" t="s">
        <v>5755</v>
      </c>
      <c r="O722" s="22" t="s">
        <v>5756</v>
      </c>
      <c r="P722" s="22">
        <v>290111005310</v>
      </c>
      <c r="Q722" s="22">
        <v>6.22</v>
      </c>
      <c r="R722" s="82">
        <v>11515.38</v>
      </c>
      <c r="S722" s="22">
        <v>3.4</v>
      </c>
      <c r="T722" s="22">
        <v>16.23</v>
      </c>
      <c r="U722" s="82">
        <f t="shared" si="51"/>
        <v>11535.009999999998</v>
      </c>
      <c r="V722" s="421">
        <v>0</v>
      </c>
      <c r="W722" s="128">
        <v>48.33</v>
      </c>
      <c r="X722" s="225" t="s">
        <v>5044</v>
      </c>
      <c r="Y722" s="22">
        <v>4</v>
      </c>
      <c r="Z722" s="22">
        <v>5</v>
      </c>
      <c r="AA722" s="22">
        <v>5</v>
      </c>
      <c r="AB722" s="22">
        <v>10</v>
      </c>
      <c r="AC722" s="22" t="s">
        <v>373</v>
      </c>
      <c r="AD722" s="22" t="s">
        <v>5045</v>
      </c>
      <c r="AE722" s="22">
        <v>5</v>
      </c>
      <c r="AF722" s="86"/>
      <c r="AG722" s="22"/>
      <c r="AH722" s="22"/>
      <c r="AI722" s="22"/>
      <c r="AJ722" s="22"/>
      <c r="AK722" s="22"/>
      <c r="AL722" s="22"/>
      <c r="AM722" s="22"/>
      <c r="AN722" s="22"/>
      <c r="AO722" s="22"/>
      <c r="AP722" s="22"/>
      <c r="AQ722" s="22"/>
      <c r="AR722" s="22"/>
      <c r="AS722" s="22"/>
      <c r="AT722" s="22"/>
      <c r="AU722" s="22"/>
      <c r="AV722" s="22"/>
      <c r="AW722" s="22"/>
      <c r="AX722" s="22"/>
      <c r="AY722" s="22"/>
      <c r="AZ722" s="22"/>
      <c r="BA722" s="85"/>
      <c r="BB722" s="32"/>
      <c r="BC722" s="32"/>
      <c r="BD722" s="32"/>
      <c r="BE722" s="32"/>
      <c r="BF722" s="32"/>
      <c r="BG722" s="32"/>
      <c r="BH722" s="32"/>
      <c r="BI722" s="32"/>
      <c r="BJ722" s="32"/>
      <c r="BK722" s="32"/>
      <c r="BL722" s="32"/>
      <c r="BM722" s="32"/>
    </row>
    <row r="723" spans="1:65" ht="120" customHeight="1" x14ac:dyDescent="0.25">
      <c r="A723" s="86">
        <v>381</v>
      </c>
      <c r="B723" s="22" t="s">
        <v>5033</v>
      </c>
      <c r="C723" s="22">
        <v>30</v>
      </c>
      <c r="D723" s="23" t="s">
        <v>5491</v>
      </c>
      <c r="E723" s="22" t="s">
        <v>5034</v>
      </c>
      <c r="F723" s="22">
        <v>6013</v>
      </c>
      <c r="G723" s="22" t="s">
        <v>5757</v>
      </c>
      <c r="H723" s="22">
        <v>2023</v>
      </c>
      <c r="I723" s="22" t="s">
        <v>5758</v>
      </c>
      <c r="J723" s="57" t="s">
        <v>5759</v>
      </c>
      <c r="K723" s="22" t="s">
        <v>373</v>
      </c>
      <c r="L723" s="22" t="s">
        <v>5494</v>
      </c>
      <c r="M723" s="22" t="s">
        <v>5495</v>
      </c>
      <c r="N723" s="22" t="s">
        <v>5760</v>
      </c>
      <c r="O723" s="22" t="s">
        <v>5761</v>
      </c>
      <c r="P723" s="22">
        <v>290111003915</v>
      </c>
      <c r="Q723" s="22">
        <v>21.71</v>
      </c>
      <c r="R723" s="82">
        <v>39051.120000000003</v>
      </c>
      <c r="S723" s="22">
        <v>7.28</v>
      </c>
      <c r="T723" s="22">
        <v>16.23</v>
      </c>
      <c r="U723" s="82">
        <f t="shared" si="51"/>
        <v>39074.630000000005</v>
      </c>
      <c r="V723" s="421">
        <v>0</v>
      </c>
      <c r="W723" s="128">
        <v>30.62</v>
      </c>
      <c r="X723" s="225" t="s">
        <v>5044</v>
      </c>
      <c r="Y723" s="22">
        <v>4</v>
      </c>
      <c r="Z723" s="22">
        <v>5</v>
      </c>
      <c r="AA723" s="22">
        <v>5</v>
      </c>
      <c r="AB723" s="22">
        <v>10</v>
      </c>
      <c r="AC723" s="22" t="s">
        <v>373</v>
      </c>
      <c r="AD723" s="22" t="s">
        <v>5045</v>
      </c>
      <c r="AE723" s="22">
        <v>5</v>
      </c>
      <c r="AF723" s="86"/>
      <c r="AG723" s="22"/>
      <c r="AH723" s="22"/>
      <c r="AI723" s="22"/>
      <c r="AJ723" s="22"/>
      <c r="AK723" s="22"/>
      <c r="AL723" s="22"/>
      <c r="AM723" s="22"/>
      <c r="AN723" s="22"/>
      <c r="AO723" s="22"/>
      <c r="AP723" s="22"/>
      <c r="AQ723" s="22"/>
      <c r="AR723" s="22"/>
      <c r="AS723" s="22"/>
      <c r="AT723" s="22"/>
      <c r="AU723" s="22"/>
      <c r="AV723" s="22"/>
      <c r="AW723" s="22"/>
      <c r="AX723" s="22"/>
      <c r="AY723" s="22"/>
      <c r="AZ723" s="22"/>
      <c r="BA723" s="85"/>
      <c r="BB723" s="32"/>
      <c r="BC723" s="32"/>
      <c r="BD723" s="32"/>
      <c r="BE723" s="32"/>
      <c r="BF723" s="32"/>
      <c r="BG723" s="32"/>
      <c r="BH723" s="32"/>
      <c r="BI723" s="32"/>
      <c r="BJ723" s="32"/>
      <c r="BK723" s="32"/>
      <c r="BL723" s="32"/>
      <c r="BM723" s="32"/>
    </row>
    <row r="724" spans="1:65" ht="120" customHeight="1" x14ac:dyDescent="0.25">
      <c r="A724" s="86">
        <v>381</v>
      </c>
      <c r="B724" s="22" t="s">
        <v>5033</v>
      </c>
      <c r="C724" s="22">
        <v>32</v>
      </c>
      <c r="D724" s="23" t="s">
        <v>5474</v>
      </c>
      <c r="E724" s="22" t="s">
        <v>5046</v>
      </c>
      <c r="F724" s="22">
        <v>3702</v>
      </c>
      <c r="G724" s="22" t="s">
        <v>5762</v>
      </c>
      <c r="H724" s="22">
        <v>2023</v>
      </c>
      <c r="I724" s="22" t="s">
        <v>5763</v>
      </c>
      <c r="J724" s="57">
        <v>1176517.07</v>
      </c>
      <c r="K724" s="22" t="s">
        <v>373</v>
      </c>
      <c r="L724" s="22" t="s">
        <v>5145</v>
      </c>
      <c r="M724" s="22" t="s">
        <v>5146</v>
      </c>
      <c r="N724" s="22" t="s">
        <v>5764</v>
      </c>
      <c r="O724" s="22" t="s">
        <v>5765</v>
      </c>
      <c r="P724" s="22">
        <v>290114006446</v>
      </c>
      <c r="Q724" s="22">
        <v>139.22999999999999</v>
      </c>
      <c r="R724" s="82">
        <v>242589.09</v>
      </c>
      <c r="S724" s="22" t="s">
        <v>5334</v>
      </c>
      <c r="T724" s="22" t="s">
        <v>5334</v>
      </c>
      <c r="U724" s="82" t="e">
        <f t="shared" si="51"/>
        <v>#VALUE!</v>
      </c>
      <c r="V724" s="421">
        <v>100</v>
      </c>
      <c r="W724" s="128">
        <v>39.51</v>
      </c>
      <c r="X724" s="225" t="s">
        <v>5054</v>
      </c>
      <c r="Y724" s="22">
        <v>4</v>
      </c>
      <c r="Z724" s="22">
        <v>5</v>
      </c>
      <c r="AA724" s="22">
        <v>5</v>
      </c>
      <c r="AB724" s="22">
        <v>10</v>
      </c>
      <c r="AC724" s="22" t="s">
        <v>373</v>
      </c>
      <c r="AD724" s="22" t="s">
        <v>5150</v>
      </c>
      <c r="AE724" s="22">
        <v>5</v>
      </c>
      <c r="AF724" s="86"/>
      <c r="AG724" s="22"/>
      <c r="AH724" s="22"/>
      <c r="AI724" s="22"/>
      <c r="AJ724" s="22"/>
      <c r="AK724" s="22"/>
      <c r="AL724" s="22"/>
      <c r="AM724" s="22"/>
      <c r="AN724" s="22"/>
      <c r="AO724" s="22"/>
      <c r="AP724" s="22"/>
      <c r="AQ724" s="22"/>
      <c r="AR724" s="22"/>
      <c r="AS724" s="22"/>
      <c r="AT724" s="22"/>
      <c r="AU724" s="22"/>
      <c r="AV724" s="22"/>
      <c r="AW724" s="22"/>
      <c r="AX724" s="22"/>
      <c r="AY724" s="22"/>
      <c r="AZ724" s="22"/>
      <c r="BA724" s="85"/>
      <c r="BB724" s="32"/>
      <c r="BC724" s="32"/>
      <c r="BD724" s="32"/>
      <c r="BE724" s="32"/>
      <c r="BF724" s="32"/>
      <c r="BG724" s="32"/>
      <c r="BH724" s="32"/>
      <c r="BI724" s="32"/>
      <c r="BJ724" s="32"/>
      <c r="BK724" s="32"/>
      <c r="BL724" s="32"/>
      <c r="BM724" s="32"/>
    </row>
    <row r="725" spans="1:65" ht="120" customHeight="1" x14ac:dyDescent="0.25">
      <c r="A725" s="86">
        <v>381</v>
      </c>
      <c r="B725" s="22" t="s">
        <v>5112</v>
      </c>
      <c r="C725" s="22" t="s">
        <v>5766</v>
      </c>
      <c r="D725" s="23" t="s">
        <v>5767</v>
      </c>
      <c r="E725" s="22" t="s">
        <v>5731</v>
      </c>
      <c r="F725" s="22">
        <v>19225</v>
      </c>
      <c r="G725" s="22" t="s">
        <v>5768</v>
      </c>
      <c r="H725" s="22">
        <v>2024</v>
      </c>
      <c r="I725" s="22" t="s">
        <v>5769</v>
      </c>
      <c r="J725" s="57">
        <v>224413.56</v>
      </c>
      <c r="K725" s="22" t="s">
        <v>453</v>
      </c>
      <c r="L725" s="22" t="s">
        <v>5770</v>
      </c>
      <c r="M725" s="22" t="s">
        <v>5771</v>
      </c>
      <c r="N725" s="22" t="s">
        <v>5772</v>
      </c>
      <c r="O725" s="22" t="s">
        <v>5773</v>
      </c>
      <c r="P725" s="22">
        <v>290105001839</v>
      </c>
      <c r="Q725" s="22" t="s">
        <v>5334</v>
      </c>
      <c r="R725" s="82">
        <v>45546.39</v>
      </c>
      <c r="S725" s="22">
        <v>20</v>
      </c>
      <c r="T725" s="22">
        <v>30</v>
      </c>
      <c r="U725" s="82">
        <f t="shared" si="51"/>
        <v>45596.39</v>
      </c>
      <c r="V725" s="421">
        <v>80</v>
      </c>
      <c r="W725" s="128">
        <v>23.33</v>
      </c>
      <c r="X725" s="225" t="s">
        <v>5185</v>
      </c>
      <c r="Y725" s="22">
        <v>4</v>
      </c>
      <c r="Z725" s="22">
        <v>7</v>
      </c>
      <c r="AA725" s="22">
        <v>5</v>
      </c>
      <c r="AB725" s="22"/>
      <c r="AC725" s="22" t="s">
        <v>453</v>
      </c>
      <c r="AD725" s="22" t="s">
        <v>5774</v>
      </c>
      <c r="AE725" s="22">
        <v>5</v>
      </c>
      <c r="AF725" s="86" t="s">
        <v>5775</v>
      </c>
      <c r="AG725" s="22" t="s">
        <v>3084</v>
      </c>
      <c r="AH725" s="22" t="s">
        <v>5776</v>
      </c>
      <c r="AI725" s="22">
        <v>0.9</v>
      </c>
      <c r="AJ725" s="22" t="s">
        <v>5443</v>
      </c>
      <c r="AK725" s="22" t="s">
        <v>5777</v>
      </c>
      <c r="AL725" s="22">
        <v>0.1</v>
      </c>
      <c r="AM725" s="22"/>
      <c r="AN725" s="22"/>
      <c r="AO725" s="22"/>
      <c r="AP725" s="22"/>
      <c r="AQ725" s="22"/>
      <c r="AR725" s="22"/>
      <c r="AS725" s="22"/>
      <c r="AT725" s="22"/>
      <c r="AU725" s="22"/>
      <c r="AV725" s="22"/>
      <c r="AW725" s="22"/>
      <c r="AX725" s="22"/>
      <c r="AY725" s="22"/>
      <c r="AZ725" s="22"/>
      <c r="BA725" s="85"/>
      <c r="BB725" s="32"/>
      <c r="BC725" s="32"/>
      <c r="BD725" s="32"/>
      <c r="BE725" s="32"/>
      <c r="BF725" s="32"/>
      <c r="BG725" s="32"/>
      <c r="BH725" s="32"/>
      <c r="BI725" s="32"/>
      <c r="BJ725" s="32"/>
      <c r="BK725" s="32"/>
      <c r="BL725" s="32"/>
      <c r="BM725" s="32"/>
    </row>
    <row r="726" spans="1:65" ht="120" customHeight="1" x14ac:dyDescent="0.25">
      <c r="A726" s="86">
        <v>381</v>
      </c>
      <c r="B726" s="22" t="s">
        <v>5033</v>
      </c>
      <c r="C726" s="22"/>
      <c r="D726" s="23" t="s">
        <v>5535</v>
      </c>
      <c r="E726" s="22" t="s">
        <v>5536</v>
      </c>
      <c r="F726" s="22">
        <v>15355</v>
      </c>
      <c r="G726" s="22" t="s">
        <v>5778</v>
      </c>
      <c r="H726" s="22">
        <v>2024</v>
      </c>
      <c r="I726" s="22" t="s">
        <v>5779</v>
      </c>
      <c r="J726" s="57">
        <v>99684.29</v>
      </c>
      <c r="K726" s="22" t="s">
        <v>453</v>
      </c>
      <c r="L726" s="22" t="s">
        <v>5539</v>
      </c>
      <c r="M726" s="22" t="s">
        <v>5540</v>
      </c>
      <c r="N726" s="22" t="s">
        <v>5780</v>
      </c>
      <c r="O726" s="22" t="s">
        <v>5781</v>
      </c>
      <c r="P726" s="22" t="s">
        <v>5782</v>
      </c>
      <c r="Q726" s="22" t="s">
        <v>5412</v>
      </c>
      <c r="R726" s="82">
        <v>9687.15</v>
      </c>
      <c r="S726" s="22" t="s">
        <v>5412</v>
      </c>
      <c r="T726" s="22" t="s">
        <v>5412</v>
      </c>
      <c r="U726" s="82" t="e">
        <f t="shared" si="51"/>
        <v>#VALUE!</v>
      </c>
      <c r="V726" s="421"/>
      <c r="W726" s="128">
        <v>23.33</v>
      </c>
      <c r="X726" s="225" t="s">
        <v>5783</v>
      </c>
      <c r="Y726" s="22">
        <v>6</v>
      </c>
      <c r="Z726" s="22">
        <v>1</v>
      </c>
      <c r="AA726" s="22" t="s">
        <v>5545</v>
      </c>
      <c r="AB726" s="22" t="s">
        <v>5730</v>
      </c>
      <c r="AC726" s="22" t="s">
        <v>453</v>
      </c>
      <c r="AD726" s="22" t="s">
        <v>5066</v>
      </c>
      <c r="AE726" s="22">
        <v>5</v>
      </c>
      <c r="AF726" s="86"/>
      <c r="AG726" s="22"/>
      <c r="AH726" s="22"/>
      <c r="AI726" s="22"/>
      <c r="AJ726" s="22"/>
      <c r="AK726" s="22"/>
      <c r="AL726" s="22"/>
      <c r="AM726" s="22"/>
      <c r="AN726" s="22"/>
      <c r="AO726" s="22"/>
      <c r="AP726" s="22"/>
      <c r="AQ726" s="22"/>
      <c r="AR726" s="22"/>
      <c r="AS726" s="22"/>
      <c r="AT726" s="22"/>
      <c r="AU726" s="22"/>
      <c r="AV726" s="22"/>
      <c r="AW726" s="22"/>
      <c r="AX726" s="22"/>
      <c r="AY726" s="22"/>
      <c r="AZ726" s="22"/>
      <c r="BA726" s="85"/>
      <c r="BB726" s="32"/>
      <c r="BC726" s="32"/>
      <c r="BD726" s="32"/>
      <c r="BE726" s="32"/>
      <c r="BF726" s="32"/>
      <c r="BG726" s="32"/>
      <c r="BH726" s="32"/>
      <c r="BI726" s="32"/>
      <c r="BJ726" s="32"/>
      <c r="BK726" s="32"/>
      <c r="BL726" s="32"/>
      <c r="BM726" s="32"/>
    </row>
    <row r="727" spans="1:65" ht="120" customHeight="1" x14ac:dyDescent="0.25">
      <c r="A727" s="86">
        <v>381</v>
      </c>
      <c r="B727" s="22" t="s">
        <v>5033</v>
      </c>
      <c r="C727" s="22"/>
      <c r="D727" s="23"/>
      <c r="E727" s="22" t="s">
        <v>5451</v>
      </c>
      <c r="F727" s="22">
        <v>24288</v>
      </c>
      <c r="G727" s="22" t="s">
        <v>5784</v>
      </c>
      <c r="H727" s="22">
        <v>2024</v>
      </c>
      <c r="I727" s="22" t="s">
        <v>5785</v>
      </c>
      <c r="J727" s="57">
        <v>216000</v>
      </c>
      <c r="K727" s="22" t="s">
        <v>453</v>
      </c>
      <c r="L727" s="22" t="s">
        <v>5786</v>
      </c>
      <c r="M727" s="22" t="s">
        <v>5787</v>
      </c>
      <c r="N727" s="22" t="s">
        <v>5788</v>
      </c>
      <c r="O727" s="22" t="s">
        <v>5789</v>
      </c>
      <c r="P727" s="22">
        <v>290111004342</v>
      </c>
      <c r="Q727" s="22" t="s">
        <v>5790</v>
      </c>
      <c r="R727" s="82">
        <v>43200</v>
      </c>
      <c r="S727" s="22" t="s">
        <v>5791</v>
      </c>
      <c r="T727" s="22" t="s">
        <v>5461</v>
      </c>
      <c r="U727" s="82" t="e">
        <f t="shared" si="51"/>
        <v>#VALUE!</v>
      </c>
      <c r="V727" s="421"/>
      <c r="W727" s="128">
        <v>25</v>
      </c>
      <c r="X727" s="225" t="s">
        <v>5792</v>
      </c>
      <c r="Y727" s="22">
        <v>4</v>
      </c>
      <c r="Z727" s="22">
        <v>7</v>
      </c>
      <c r="AA727" s="22">
        <v>5</v>
      </c>
      <c r="AB727" s="22">
        <v>4</v>
      </c>
      <c r="AC727" s="22"/>
      <c r="AD727" s="22" t="s">
        <v>5461</v>
      </c>
      <c r="AE727" s="22">
        <v>5</v>
      </c>
      <c r="AF727" s="86"/>
      <c r="AG727" s="22"/>
      <c r="AH727" s="22"/>
      <c r="AI727" s="22"/>
      <c r="AJ727" s="22"/>
      <c r="AK727" s="22"/>
      <c r="AL727" s="22"/>
      <c r="AM727" s="22"/>
      <c r="AN727" s="22"/>
      <c r="AO727" s="22"/>
      <c r="AP727" s="22"/>
      <c r="AQ727" s="22"/>
      <c r="AR727" s="22"/>
      <c r="AS727" s="22"/>
      <c r="AT727" s="22"/>
      <c r="AU727" s="22"/>
      <c r="AV727" s="22"/>
      <c r="AW727" s="22"/>
      <c r="AX727" s="22"/>
      <c r="AY727" s="22"/>
      <c r="AZ727" s="22"/>
      <c r="BA727" s="85"/>
      <c r="BB727" s="32"/>
      <c r="BC727" s="32"/>
      <c r="BD727" s="32"/>
      <c r="BE727" s="32"/>
      <c r="BF727" s="32"/>
      <c r="BG727" s="32"/>
      <c r="BH727" s="32"/>
      <c r="BI727" s="32"/>
      <c r="BJ727" s="32"/>
      <c r="BK727" s="32"/>
      <c r="BL727" s="32"/>
      <c r="BM727" s="32"/>
    </row>
    <row r="728" spans="1:65" ht="120" customHeight="1" x14ac:dyDescent="0.25">
      <c r="A728" s="86">
        <v>381</v>
      </c>
      <c r="B728" s="22" t="s">
        <v>5033</v>
      </c>
      <c r="C728" s="22">
        <v>58</v>
      </c>
      <c r="D728" s="23" t="s">
        <v>5443</v>
      </c>
      <c r="E728" s="22" t="s">
        <v>5113</v>
      </c>
      <c r="F728" s="22">
        <v>11711</v>
      </c>
      <c r="G728" s="22" t="s">
        <v>5793</v>
      </c>
      <c r="H728" s="22">
        <v>2024</v>
      </c>
      <c r="I728" s="22" t="s">
        <v>5794</v>
      </c>
      <c r="J728" s="57">
        <v>52596.36</v>
      </c>
      <c r="K728" s="22" t="s">
        <v>453</v>
      </c>
      <c r="L728" s="22" t="s">
        <v>5486</v>
      </c>
      <c r="M728" s="22" t="s">
        <v>5694</v>
      </c>
      <c r="N728" s="22" t="s">
        <v>5795</v>
      </c>
      <c r="O728" s="22" t="s">
        <v>5796</v>
      </c>
      <c r="P728" s="22">
        <v>290111004368</v>
      </c>
      <c r="Q728" s="22" t="s">
        <v>5797</v>
      </c>
      <c r="R728" s="82">
        <v>10519.27</v>
      </c>
      <c r="S728" s="22" t="s">
        <v>5334</v>
      </c>
      <c r="T728" s="22" t="s">
        <v>5334</v>
      </c>
      <c r="U728" s="82" t="e">
        <f t="shared" si="51"/>
        <v>#VALUE!</v>
      </c>
      <c r="V728" s="421">
        <v>7</v>
      </c>
      <c r="W728" s="128">
        <v>25</v>
      </c>
      <c r="X728" s="225" t="s">
        <v>5121</v>
      </c>
      <c r="Y728" s="22">
        <v>4</v>
      </c>
      <c r="Z728" s="22">
        <v>6</v>
      </c>
      <c r="AA728" s="22">
        <v>5</v>
      </c>
      <c r="AB728" s="22">
        <v>5</v>
      </c>
      <c r="AC728" s="22" t="s">
        <v>453</v>
      </c>
      <c r="AD728" s="22" t="s">
        <v>5698</v>
      </c>
      <c r="AE728" s="22">
        <v>5</v>
      </c>
      <c r="AF728" s="86"/>
      <c r="AG728" s="22"/>
      <c r="AH728" s="22"/>
      <c r="AI728" s="22"/>
      <c r="AJ728" s="22"/>
      <c r="AK728" s="22"/>
      <c r="AL728" s="22"/>
      <c r="AM728" s="22"/>
      <c r="AN728" s="22"/>
      <c r="AO728" s="22"/>
      <c r="AP728" s="22"/>
      <c r="AQ728" s="22"/>
      <c r="AR728" s="22"/>
      <c r="AS728" s="22"/>
      <c r="AT728" s="22"/>
      <c r="AU728" s="22"/>
      <c r="AV728" s="22"/>
      <c r="AW728" s="22"/>
      <c r="AX728" s="22"/>
      <c r="AY728" s="22"/>
      <c r="AZ728" s="22"/>
      <c r="BA728" s="85"/>
      <c r="BB728" s="32"/>
      <c r="BC728" s="32"/>
      <c r="BD728" s="32"/>
      <c r="BE728" s="32"/>
      <c r="BF728" s="32"/>
      <c r="BG728" s="32"/>
      <c r="BH728" s="32"/>
      <c r="BI728" s="32"/>
      <c r="BJ728" s="32"/>
      <c r="BK728" s="32"/>
      <c r="BL728" s="32"/>
      <c r="BM728" s="32"/>
    </row>
    <row r="729" spans="1:65" ht="120" customHeight="1" x14ac:dyDescent="0.25">
      <c r="A729" s="86">
        <v>381</v>
      </c>
      <c r="B729" s="22" t="s">
        <v>5033</v>
      </c>
      <c r="C729" s="22">
        <v>58</v>
      </c>
      <c r="D729" s="23" t="s">
        <v>5443</v>
      </c>
      <c r="E729" s="22" t="s">
        <v>5113</v>
      </c>
      <c r="F729" s="22">
        <v>11711</v>
      </c>
      <c r="G729" s="22" t="s">
        <v>5798</v>
      </c>
      <c r="H729" s="22">
        <v>2024</v>
      </c>
      <c r="I729" s="22" t="s">
        <v>5799</v>
      </c>
      <c r="J729" s="57">
        <v>12903.64</v>
      </c>
      <c r="K729" s="22" t="s">
        <v>453</v>
      </c>
      <c r="L729" s="22" t="s">
        <v>5486</v>
      </c>
      <c r="M729" s="22" t="s">
        <v>5694</v>
      </c>
      <c r="N729" s="22" t="s">
        <v>5800</v>
      </c>
      <c r="O729" s="22" t="s">
        <v>5801</v>
      </c>
      <c r="P729" s="22">
        <v>290111004480</v>
      </c>
      <c r="Q729" s="22" t="s">
        <v>5802</v>
      </c>
      <c r="R729" s="82">
        <v>2580.73</v>
      </c>
      <c r="S729" s="22" t="s">
        <v>5334</v>
      </c>
      <c r="T729" s="22" t="s">
        <v>5334</v>
      </c>
      <c r="U729" s="82" t="e">
        <f t="shared" si="51"/>
        <v>#VALUE!</v>
      </c>
      <c r="V729" s="421">
        <v>7</v>
      </c>
      <c r="W729" s="128">
        <v>30</v>
      </c>
      <c r="X729" s="225" t="s">
        <v>5121</v>
      </c>
      <c r="Y729" s="22">
        <v>4</v>
      </c>
      <c r="Z729" s="22">
        <v>6</v>
      </c>
      <c r="AA729" s="22">
        <v>2</v>
      </c>
      <c r="AB729" s="22">
        <v>2</v>
      </c>
      <c r="AC729" s="22" t="s">
        <v>453</v>
      </c>
      <c r="AD729" s="22" t="s">
        <v>5698</v>
      </c>
      <c r="AE729" s="22">
        <v>5</v>
      </c>
      <c r="AF729" s="86"/>
      <c r="AG729" s="22"/>
      <c r="AH729" s="22"/>
      <c r="AI729" s="22"/>
      <c r="AJ729" s="22"/>
      <c r="AK729" s="22"/>
      <c r="AL729" s="22"/>
      <c r="AM729" s="22"/>
      <c r="AN729" s="22"/>
      <c r="AO729" s="22"/>
      <c r="AP729" s="22"/>
      <c r="AQ729" s="22"/>
      <c r="AR729" s="22"/>
      <c r="AS729" s="22"/>
      <c r="AT729" s="22"/>
      <c r="AU729" s="22"/>
      <c r="AV729" s="22"/>
      <c r="AW729" s="22"/>
      <c r="AX729" s="22"/>
      <c r="AY729" s="22"/>
      <c r="AZ729" s="22"/>
      <c r="BA729" s="85"/>
      <c r="BB729" s="32"/>
      <c r="BC729" s="32"/>
      <c r="BD729" s="32"/>
      <c r="BE729" s="32"/>
      <c r="BF729" s="32"/>
      <c r="BG729" s="32"/>
      <c r="BH729" s="32"/>
      <c r="BI729" s="32"/>
      <c r="BJ729" s="32"/>
      <c r="BK729" s="32"/>
      <c r="BL729" s="32"/>
      <c r="BM729" s="32"/>
    </row>
    <row r="730" spans="1:65" ht="120" customHeight="1" x14ac:dyDescent="0.25">
      <c r="A730" s="86">
        <v>381</v>
      </c>
      <c r="B730" s="22" t="s">
        <v>5033</v>
      </c>
      <c r="C730" s="22"/>
      <c r="D730" s="23"/>
      <c r="E730" s="22" t="s">
        <v>5406</v>
      </c>
      <c r="F730" s="22">
        <v>11699</v>
      </c>
      <c r="G730" s="22" t="s">
        <v>5803</v>
      </c>
      <c r="H730" s="22">
        <v>2024</v>
      </c>
      <c r="I730" s="22" t="s">
        <v>5804</v>
      </c>
      <c r="J730" s="57">
        <v>47598.3</v>
      </c>
      <c r="K730" s="22" t="s">
        <v>1050</v>
      </c>
      <c r="L730" s="22" t="s">
        <v>5409</v>
      </c>
      <c r="M730" s="22" t="s">
        <v>5117</v>
      </c>
      <c r="N730" s="22" t="s">
        <v>5805</v>
      </c>
      <c r="O730" s="22" t="s">
        <v>5806</v>
      </c>
      <c r="P730" s="22">
        <v>290111004341</v>
      </c>
      <c r="Q730" s="22" t="s">
        <v>5412</v>
      </c>
      <c r="R730" s="82">
        <v>9450.99</v>
      </c>
      <c r="S730" s="22" t="s">
        <v>5412</v>
      </c>
      <c r="T730" s="22" t="s">
        <v>5412</v>
      </c>
      <c r="U730" s="82" t="e">
        <f t="shared" si="51"/>
        <v>#VALUE!</v>
      </c>
      <c r="V730" s="421">
        <v>90</v>
      </c>
      <c r="W730" s="128">
        <v>21.67</v>
      </c>
      <c r="X730" s="225" t="s">
        <v>5413</v>
      </c>
      <c r="Y730" s="22">
        <v>4</v>
      </c>
      <c r="Z730" s="22">
        <v>6</v>
      </c>
      <c r="AA730" s="22">
        <v>2</v>
      </c>
      <c r="AB730" s="22">
        <v>4</v>
      </c>
      <c r="AC730" s="22" t="s">
        <v>5414</v>
      </c>
      <c r="AD730" s="22" t="s">
        <v>5122</v>
      </c>
      <c r="AE730" s="22">
        <v>5</v>
      </c>
      <c r="AF730" s="86"/>
      <c r="AG730" s="22"/>
      <c r="AH730" s="22"/>
      <c r="AI730" s="22"/>
      <c r="AJ730" s="22"/>
      <c r="AK730" s="22"/>
      <c r="AL730" s="22"/>
      <c r="AM730" s="22"/>
      <c r="AN730" s="22"/>
      <c r="AO730" s="22"/>
      <c r="AP730" s="22"/>
      <c r="AQ730" s="22"/>
      <c r="AR730" s="22"/>
      <c r="AS730" s="22"/>
      <c r="AT730" s="22"/>
      <c r="AU730" s="22"/>
      <c r="AV730" s="22"/>
      <c r="AW730" s="22"/>
      <c r="AX730" s="22"/>
      <c r="AY730" s="22"/>
      <c r="AZ730" s="22"/>
      <c r="BA730" s="85"/>
      <c r="BB730" s="32"/>
      <c r="BC730" s="32"/>
      <c r="BD730" s="32"/>
      <c r="BE730" s="32"/>
      <c r="BF730" s="32"/>
      <c r="BG730" s="32"/>
      <c r="BH730" s="32"/>
      <c r="BI730" s="32"/>
      <c r="BJ730" s="32"/>
      <c r="BK730" s="32"/>
      <c r="BL730" s="32"/>
      <c r="BM730" s="32"/>
    </row>
    <row r="731" spans="1:65" ht="120" customHeight="1" x14ac:dyDescent="0.25">
      <c r="A731" s="86">
        <v>381</v>
      </c>
      <c r="B731" s="22" t="s">
        <v>5033</v>
      </c>
      <c r="C731" s="22"/>
      <c r="D731" s="23" t="s">
        <v>5631</v>
      </c>
      <c r="E731" s="22" t="s">
        <v>5623</v>
      </c>
      <c r="F731" s="22">
        <v>11654</v>
      </c>
      <c r="G731" s="22" t="s">
        <v>5807</v>
      </c>
      <c r="H731" s="22">
        <v>2024</v>
      </c>
      <c r="I731" s="22" t="s">
        <v>5808</v>
      </c>
      <c r="J731" s="57">
        <v>62982.400000000001</v>
      </c>
      <c r="K731" s="22" t="s">
        <v>4891</v>
      </c>
      <c r="L731" s="22" t="s">
        <v>5624</v>
      </c>
      <c r="M731" s="22" t="s">
        <v>5625</v>
      </c>
      <c r="N731" s="22" t="s">
        <v>5809</v>
      </c>
      <c r="O731" s="22" t="s">
        <v>5810</v>
      </c>
      <c r="P731" s="22">
        <v>290102001959</v>
      </c>
      <c r="Q731" s="22" t="s">
        <v>5334</v>
      </c>
      <c r="R731" s="82">
        <v>12596.48</v>
      </c>
      <c r="S731" s="22" t="s">
        <v>5334</v>
      </c>
      <c r="T731" s="22" t="s">
        <v>5334</v>
      </c>
      <c r="U731" s="82" t="e">
        <f t="shared" si="51"/>
        <v>#VALUE!</v>
      </c>
      <c r="V731" s="421">
        <v>0</v>
      </c>
      <c r="W731" s="128">
        <v>23.33</v>
      </c>
      <c r="X731" s="225" t="s">
        <v>5742</v>
      </c>
      <c r="Y731" s="22">
        <v>2</v>
      </c>
      <c r="Z731" s="22">
        <v>3</v>
      </c>
      <c r="AA731" s="22">
        <v>1</v>
      </c>
      <c r="AB731" s="22">
        <v>66</v>
      </c>
      <c r="AC731" s="22"/>
      <c r="AD731" s="22" t="s">
        <v>5630</v>
      </c>
      <c r="AE731" s="22">
        <v>5</v>
      </c>
      <c r="AF731" s="86">
        <v>50</v>
      </c>
      <c r="AG731" s="22" t="s">
        <v>5811</v>
      </c>
      <c r="AH731" s="22" t="s">
        <v>115</v>
      </c>
      <c r="AI731" s="22">
        <v>80</v>
      </c>
      <c r="AJ731" s="22" t="s">
        <v>5812</v>
      </c>
      <c r="AK731" s="22" t="s">
        <v>5813</v>
      </c>
      <c r="AL731" s="22">
        <v>20</v>
      </c>
      <c r="AM731" s="22"/>
      <c r="AN731" s="22"/>
      <c r="AO731" s="22"/>
      <c r="AP731" s="22"/>
      <c r="AQ731" s="22"/>
      <c r="AR731" s="22"/>
      <c r="AS731" s="22"/>
      <c r="AT731" s="22"/>
      <c r="AU731" s="22"/>
      <c r="AV731" s="22"/>
      <c r="AW731" s="22"/>
      <c r="AX731" s="22"/>
      <c r="AY731" s="22"/>
      <c r="AZ731" s="22"/>
      <c r="BA731" s="85"/>
      <c r="BB731" s="32"/>
      <c r="BC731" s="32"/>
      <c r="BD731" s="32"/>
      <c r="BE731" s="32"/>
      <c r="BF731" s="32"/>
      <c r="BG731" s="32"/>
      <c r="BH731" s="32"/>
      <c r="BI731" s="32"/>
      <c r="BJ731" s="32"/>
      <c r="BK731" s="32"/>
      <c r="BL731" s="32"/>
      <c r="BM731" s="32"/>
    </row>
    <row r="732" spans="1:65" ht="120" customHeight="1" x14ac:dyDescent="0.25">
      <c r="A732" s="86">
        <v>381</v>
      </c>
      <c r="B732" s="22" t="s">
        <v>5033</v>
      </c>
      <c r="C732" s="22">
        <v>30</v>
      </c>
      <c r="D732" s="23" t="s">
        <v>5814</v>
      </c>
      <c r="E732" s="22" t="s">
        <v>5815</v>
      </c>
      <c r="F732" s="22">
        <v>15873</v>
      </c>
      <c r="G732" s="22" t="s">
        <v>5816</v>
      </c>
      <c r="H732" s="22">
        <v>2024</v>
      </c>
      <c r="I732" s="22" t="s">
        <v>5817</v>
      </c>
      <c r="J732" s="57">
        <v>333489.26</v>
      </c>
      <c r="K732" s="22" t="s">
        <v>4891</v>
      </c>
      <c r="L732" s="22" t="s">
        <v>5818</v>
      </c>
      <c r="M732" s="22" t="s">
        <v>5819</v>
      </c>
      <c r="N732" s="22" t="s">
        <v>5820</v>
      </c>
      <c r="O732" s="22" t="s">
        <v>5821</v>
      </c>
      <c r="P732" s="22">
        <v>290102001960</v>
      </c>
      <c r="Q732" s="22" t="s">
        <v>5334</v>
      </c>
      <c r="R732" s="82">
        <v>66697.850000000006</v>
      </c>
      <c r="S732" s="22" t="s">
        <v>5334</v>
      </c>
      <c r="T732" s="22" t="s">
        <v>5334</v>
      </c>
      <c r="U732" s="82" t="e">
        <f t="shared" si="51"/>
        <v>#VALUE!</v>
      </c>
      <c r="V732" s="421">
        <v>0</v>
      </c>
      <c r="W732" s="128">
        <v>20</v>
      </c>
      <c r="X732" s="225" t="s">
        <v>5629</v>
      </c>
      <c r="Y732" s="22">
        <v>2</v>
      </c>
      <c r="Z732" s="22">
        <v>3</v>
      </c>
      <c r="AA732" s="22">
        <v>4</v>
      </c>
      <c r="AB732" s="22">
        <v>66</v>
      </c>
      <c r="AC732" s="22"/>
      <c r="AD732" s="22" t="s">
        <v>5630</v>
      </c>
      <c r="AE732" s="22">
        <v>5</v>
      </c>
      <c r="AF732" s="86"/>
      <c r="AG732" s="22"/>
      <c r="AH732" s="22"/>
      <c r="AI732" s="22"/>
      <c r="AJ732" s="22"/>
      <c r="AK732" s="22"/>
      <c r="AL732" s="22"/>
      <c r="AM732" s="22"/>
      <c r="AN732" s="22"/>
      <c r="AO732" s="22"/>
      <c r="AP732" s="22"/>
      <c r="AQ732" s="22"/>
      <c r="AR732" s="22"/>
      <c r="AS732" s="22"/>
      <c r="AT732" s="22"/>
      <c r="AU732" s="22"/>
      <c r="AV732" s="22"/>
      <c r="AW732" s="22"/>
      <c r="AX732" s="22"/>
      <c r="AY732" s="22"/>
      <c r="AZ732" s="22"/>
      <c r="BA732" s="85"/>
      <c r="BB732" s="32"/>
      <c r="BC732" s="32"/>
      <c r="BD732" s="32"/>
      <c r="BE732" s="32"/>
      <c r="BF732" s="32"/>
      <c r="BG732" s="32"/>
      <c r="BH732" s="32"/>
      <c r="BI732" s="32"/>
      <c r="BJ732" s="32"/>
      <c r="BK732" s="32"/>
      <c r="BL732" s="32"/>
      <c r="BM732" s="32"/>
    </row>
    <row r="733" spans="1:65" ht="120" customHeight="1" x14ac:dyDescent="0.25">
      <c r="A733" s="86">
        <v>381</v>
      </c>
      <c r="B733" s="22" t="s">
        <v>5033</v>
      </c>
      <c r="C733" s="22"/>
      <c r="D733" s="23"/>
      <c r="E733" s="22" t="s">
        <v>5100</v>
      </c>
      <c r="F733" s="22">
        <v>13310</v>
      </c>
      <c r="G733" s="22" t="s">
        <v>5822</v>
      </c>
      <c r="H733" s="22">
        <v>2025</v>
      </c>
      <c r="I733" s="22" t="s">
        <v>5823</v>
      </c>
      <c r="J733" s="57">
        <v>68093.899999999994</v>
      </c>
      <c r="K733" s="22" t="s">
        <v>534</v>
      </c>
      <c r="L733" s="22"/>
      <c r="M733" s="22"/>
      <c r="N733" s="22"/>
      <c r="O733" s="22"/>
      <c r="P733" s="22">
        <v>290104002266</v>
      </c>
      <c r="Q733" s="22"/>
      <c r="R733" s="82">
        <v>4255.87</v>
      </c>
      <c r="S733" s="22"/>
      <c r="T733" s="22"/>
      <c r="U733" s="82">
        <f t="shared" si="51"/>
        <v>4255.87</v>
      </c>
      <c r="V733" s="421"/>
      <c r="W733" s="128">
        <v>6.25</v>
      </c>
      <c r="X733" s="225"/>
      <c r="Y733" s="22"/>
      <c r="Z733" s="22"/>
      <c r="AA733" s="22"/>
      <c r="AB733" s="22"/>
      <c r="AC733" s="22" t="s">
        <v>534</v>
      </c>
      <c r="AD733" s="22"/>
      <c r="AE733" s="22">
        <v>4</v>
      </c>
      <c r="AF733" s="86"/>
      <c r="AG733" s="22"/>
      <c r="AH733" s="22"/>
      <c r="AI733" s="22"/>
      <c r="AJ733" s="22"/>
      <c r="AK733" s="22"/>
      <c r="AL733" s="22"/>
      <c r="AM733" s="22"/>
      <c r="AN733" s="22"/>
      <c r="AO733" s="22"/>
      <c r="AP733" s="22"/>
      <c r="AQ733" s="22"/>
      <c r="AR733" s="22"/>
      <c r="AS733" s="22"/>
      <c r="AT733" s="22"/>
      <c r="AU733" s="22"/>
      <c r="AV733" s="22"/>
      <c r="AW733" s="22"/>
      <c r="AX733" s="22"/>
      <c r="AY733" s="22"/>
      <c r="AZ733" s="22"/>
      <c r="BA733" s="85"/>
      <c r="BB733" s="32"/>
      <c r="BC733" s="32"/>
      <c r="BD733" s="32"/>
      <c r="BE733" s="32"/>
      <c r="BF733" s="32"/>
      <c r="BG733" s="32"/>
      <c r="BH733" s="32"/>
      <c r="BI733" s="32"/>
      <c r="BJ733" s="32"/>
      <c r="BK733" s="32"/>
      <c r="BL733" s="32"/>
      <c r="BM733" s="32"/>
    </row>
    <row r="734" spans="1:65" ht="120" customHeight="1" x14ac:dyDescent="0.25">
      <c r="A734" s="86">
        <v>381</v>
      </c>
      <c r="B734" s="22" t="s">
        <v>5033</v>
      </c>
      <c r="C734" s="22"/>
      <c r="D734" s="23"/>
      <c r="E734" s="22" t="s">
        <v>5100</v>
      </c>
      <c r="F734" s="22">
        <v>13310</v>
      </c>
      <c r="G734" s="22" t="s">
        <v>5824</v>
      </c>
      <c r="H734" s="22">
        <v>2025</v>
      </c>
      <c r="I734" s="22" t="s">
        <v>5825</v>
      </c>
      <c r="J734" s="57">
        <v>75182.210000000006</v>
      </c>
      <c r="K734" s="22" t="s">
        <v>534</v>
      </c>
      <c r="L734" s="22"/>
      <c r="M734" s="22"/>
      <c r="N734" s="22"/>
      <c r="O734" s="22"/>
      <c r="P734" s="22">
        <v>290104002267</v>
      </c>
      <c r="Q734" s="22"/>
      <c r="R734" s="82">
        <v>2506.0700000000002</v>
      </c>
      <c r="S734" s="22"/>
      <c r="T734" s="22"/>
      <c r="U734" s="82">
        <f t="shared" si="51"/>
        <v>2506.0700000000002</v>
      </c>
      <c r="V734" s="421"/>
      <c r="W734" s="128">
        <v>3.33</v>
      </c>
      <c r="X734" s="225"/>
      <c r="Y734" s="22"/>
      <c r="Z734" s="22"/>
      <c r="AA734" s="22"/>
      <c r="AB734" s="22"/>
      <c r="AC734" s="22" t="s">
        <v>534</v>
      </c>
      <c r="AD734" s="22"/>
      <c r="AE734" s="22">
        <v>5</v>
      </c>
      <c r="AF734" s="86"/>
      <c r="AG734" s="22"/>
      <c r="AH734" s="22"/>
      <c r="AI734" s="22"/>
      <c r="AJ734" s="22"/>
      <c r="AK734" s="22"/>
      <c r="AL734" s="22"/>
      <c r="AM734" s="22"/>
      <c r="AN734" s="22"/>
      <c r="AO734" s="22"/>
      <c r="AP734" s="22"/>
      <c r="AQ734" s="22"/>
      <c r="AR734" s="22"/>
      <c r="AS734" s="22"/>
      <c r="AT734" s="22"/>
      <c r="AU734" s="22"/>
      <c r="AV734" s="22"/>
      <c r="AW734" s="22"/>
      <c r="AX734" s="22"/>
      <c r="AY734" s="22"/>
      <c r="AZ734" s="22"/>
      <c r="BA734" s="85"/>
      <c r="BB734" s="32"/>
      <c r="BC734" s="32"/>
      <c r="BD734" s="32"/>
      <c r="BE734" s="32"/>
      <c r="BF734" s="32"/>
      <c r="BG734" s="32"/>
      <c r="BH734" s="32"/>
      <c r="BI734" s="32"/>
      <c r="BJ734" s="32"/>
      <c r="BK734" s="32"/>
      <c r="BL734" s="32"/>
      <c r="BM734" s="32"/>
    </row>
    <row r="735" spans="1:65" ht="120" customHeight="1" x14ac:dyDescent="0.25">
      <c r="A735" s="86">
        <v>381</v>
      </c>
      <c r="B735" s="22" t="s">
        <v>5033</v>
      </c>
      <c r="C735" s="22"/>
      <c r="D735" s="23"/>
      <c r="E735" s="22" t="s">
        <v>5519</v>
      </c>
      <c r="F735" s="22">
        <v>26467</v>
      </c>
      <c r="G735" s="22" t="s">
        <v>5826</v>
      </c>
      <c r="H735" s="22">
        <v>2025</v>
      </c>
      <c r="I735" s="22" t="s">
        <v>5827</v>
      </c>
      <c r="J735" s="57">
        <v>72024.820000000007</v>
      </c>
      <c r="K735" s="22" t="s">
        <v>534</v>
      </c>
      <c r="L735" s="22" t="s">
        <v>5828</v>
      </c>
      <c r="M735" s="22" t="s">
        <v>5829</v>
      </c>
      <c r="N735" s="22" t="s">
        <v>5830</v>
      </c>
      <c r="O735" s="22" t="s">
        <v>5831</v>
      </c>
      <c r="P735" s="22">
        <v>290105001876</v>
      </c>
      <c r="Q735" s="22" t="s">
        <v>5334</v>
      </c>
      <c r="R735" s="82">
        <v>4801.6499999999996</v>
      </c>
      <c r="S735" s="22" t="s">
        <v>5334</v>
      </c>
      <c r="T735" s="22" t="s">
        <v>5334</v>
      </c>
      <c r="U735" s="82" t="e">
        <f t="shared" si="51"/>
        <v>#VALUE!</v>
      </c>
      <c r="V735" s="421">
        <v>0</v>
      </c>
      <c r="W735" s="128">
        <v>6.67</v>
      </c>
      <c r="X735" s="225" t="s">
        <v>5130</v>
      </c>
      <c r="Y735" s="22">
        <v>3</v>
      </c>
      <c r="Z735" s="22">
        <v>10</v>
      </c>
      <c r="AA735" s="22">
        <v>1</v>
      </c>
      <c r="AB735" s="22">
        <v>47</v>
      </c>
      <c r="AC735" s="22" t="s">
        <v>534</v>
      </c>
      <c r="AD735" s="22" t="s">
        <v>5832</v>
      </c>
      <c r="AE735" s="22">
        <v>5</v>
      </c>
      <c r="AF735" s="86">
        <v>15</v>
      </c>
      <c r="AG735" s="22" t="s">
        <v>3084</v>
      </c>
      <c r="AH735" s="22" t="s">
        <v>5525</v>
      </c>
      <c r="AI735" s="22">
        <v>10</v>
      </c>
      <c r="AJ735" s="22" t="s">
        <v>5833</v>
      </c>
      <c r="AK735" s="22" t="s">
        <v>5519</v>
      </c>
      <c r="AL735" s="22">
        <v>5</v>
      </c>
      <c r="AM735" s="22"/>
      <c r="AN735" s="22"/>
      <c r="AO735" s="22"/>
      <c r="AP735" s="22"/>
      <c r="AQ735" s="22"/>
      <c r="AR735" s="22"/>
      <c r="AS735" s="22"/>
      <c r="AT735" s="22"/>
      <c r="AU735" s="22"/>
      <c r="AV735" s="22"/>
      <c r="AW735" s="22"/>
      <c r="AX735" s="22"/>
      <c r="AY735" s="22"/>
      <c r="AZ735" s="22"/>
      <c r="BA735" s="85"/>
      <c r="BB735" s="32"/>
      <c r="BC735" s="32"/>
      <c r="BD735" s="32"/>
      <c r="BE735" s="32"/>
      <c r="BF735" s="32"/>
      <c r="BG735" s="32"/>
      <c r="BH735" s="32"/>
      <c r="BI735" s="32"/>
      <c r="BJ735" s="32"/>
      <c r="BK735" s="32"/>
      <c r="BL735" s="32"/>
      <c r="BM735" s="32"/>
    </row>
    <row r="736" spans="1:65" ht="120" customHeight="1" x14ac:dyDescent="0.25">
      <c r="A736" s="86">
        <v>381</v>
      </c>
      <c r="B736" s="22" t="s">
        <v>5033</v>
      </c>
      <c r="C736" s="22"/>
      <c r="D736" s="23"/>
      <c r="E736" s="22" t="s">
        <v>5113</v>
      </c>
      <c r="F736" s="22">
        <v>11711</v>
      </c>
      <c r="G736" s="22" t="s">
        <v>5834</v>
      </c>
      <c r="H736" s="22">
        <v>2025</v>
      </c>
      <c r="I736" s="22" t="s">
        <v>5835</v>
      </c>
      <c r="J736" s="57">
        <v>45999.13</v>
      </c>
      <c r="K736" s="22" t="s">
        <v>534</v>
      </c>
      <c r="L736" s="22"/>
      <c r="M736" s="22"/>
      <c r="N736" s="22"/>
      <c r="O736" s="22"/>
      <c r="P736" s="22">
        <v>290111004290</v>
      </c>
      <c r="Q736" s="22"/>
      <c r="R736" s="82">
        <v>3833.26</v>
      </c>
      <c r="S736" s="22"/>
      <c r="T736" s="22"/>
      <c r="U736" s="82">
        <f t="shared" si="51"/>
        <v>3833.26</v>
      </c>
      <c r="V736" s="421"/>
      <c r="W736" s="128">
        <v>8.33</v>
      </c>
      <c r="X736" s="225"/>
      <c r="Y736" s="22"/>
      <c r="Z736" s="22"/>
      <c r="AA736" s="22"/>
      <c r="AB736" s="22"/>
      <c r="AC736" s="22" t="s">
        <v>534</v>
      </c>
      <c r="AD736" s="22"/>
      <c r="AE736" s="22">
        <v>5</v>
      </c>
      <c r="AF736" s="86"/>
      <c r="AG736" s="22"/>
      <c r="AH736" s="22"/>
      <c r="AI736" s="22"/>
      <c r="AJ736" s="22"/>
      <c r="AK736" s="22"/>
      <c r="AL736" s="22"/>
      <c r="AM736" s="22"/>
      <c r="AN736" s="22"/>
      <c r="AO736" s="22"/>
      <c r="AP736" s="22"/>
      <c r="AQ736" s="22"/>
      <c r="AR736" s="22"/>
      <c r="AS736" s="22"/>
      <c r="AT736" s="22"/>
      <c r="AU736" s="22"/>
      <c r="AV736" s="22"/>
      <c r="AW736" s="22"/>
      <c r="AX736" s="22"/>
      <c r="AY736" s="22"/>
      <c r="AZ736" s="22"/>
      <c r="BA736" s="85"/>
      <c r="BB736" s="32"/>
      <c r="BC736" s="32"/>
      <c r="BD736" s="32"/>
      <c r="BE736" s="32"/>
      <c r="BF736" s="32"/>
      <c r="BG736" s="32"/>
      <c r="BH736" s="32"/>
      <c r="BI736" s="32"/>
      <c r="BJ736" s="32"/>
      <c r="BK736" s="32"/>
      <c r="BL736" s="32"/>
      <c r="BM736" s="32"/>
    </row>
    <row r="737" spans="1:65" ht="120" customHeight="1" x14ac:dyDescent="0.25">
      <c r="A737" s="86">
        <v>381</v>
      </c>
      <c r="B737" s="22" t="s">
        <v>5033</v>
      </c>
      <c r="C737" s="22"/>
      <c r="D737" s="23"/>
      <c r="E737" s="22" t="s">
        <v>5113</v>
      </c>
      <c r="F737" s="22">
        <v>11711</v>
      </c>
      <c r="G737" s="22" t="s">
        <v>5836</v>
      </c>
      <c r="H737" s="93">
        <v>2025</v>
      </c>
      <c r="I737" s="22" t="s">
        <v>5837</v>
      </c>
      <c r="J737" s="57">
        <v>118409.94</v>
      </c>
      <c r="K737" s="22" t="s">
        <v>534</v>
      </c>
      <c r="L737" s="22"/>
      <c r="M737" s="22"/>
      <c r="N737" s="22"/>
      <c r="O737" s="22"/>
      <c r="P737" s="22">
        <v>290111004281</v>
      </c>
      <c r="Q737" s="22"/>
      <c r="R737" s="82">
        <v>5920.5</v>
      </c>
      <c r="S737" s="22"/>
      <c r="T737" s="22"/>
      <c r="U737" s="82">
        <f t="shared" si="51"/>
        <v>5920.5</v>
      </c>
      <c r="V737" s="421"/>
      <c r="W737" s="128">
        <v>5</v>
      </c>
      <c r="X737" s="225"/>
      <c r="Y737" s="22"/>
      <c r="Z737" s="22"/>
      <c r="AA737" s="22"/>
      <c r="AB737" s="22"/>
      <c r="AC737" s="22" t="s">
        <v>534</v>
      </c>
      <c r="AD737" s="22"/>
      <c r="AE737" s="22">
        <v>5</v>
      </c>
      <c r="AF737" s="86"/>
      <c r="AG737" s="22"/>
      <c r="AH737" s="22"/>
      <c r="AI737" s="22"/>
      <c r="AJ737" s="22"/>
      <c r="AK737" s="22"/>
      <c r="AL737" s="22"/>
      <c r="AM737" s="22"/>
      <c r="AN737" s="22"/>
      <c r="AO737" s="22"/>
      <c r="AP737" s="22"/>
      <c r="AQ737" s="22"/>
      <c r="AR737" s="22"/>
      <c r="AS737" s="22"/>
      <c r="AT737" s="22"/>
      <c r="AU737" s="22"/>
      <c r="AV737" s="22"/>
      <c r="AW737" s="22"/>
      <c r="AX737" s="22"/>
      <c r="AY737" s="22"/>
      <c r="AZ737" s="22"/>
      <c r="BA737" s="85"/>
      <c r="BB737" s="32"/>
      <c r="BC737" s="32"/>
      <c r="BD737" s="32"/>
      <c r="BE737" s="32"/>
      <c r="BF737" s="32"/>
      <c r="BG737" s="32"/>
      <c r="BH737" s="32"/>
      <c r="BI737" s="32"/>
      <c r="BJ737" s="32"/>
      <c r="BK737" s="32"/>
      <c r="BL737" s="32"/>
      <c r="BM737" s="32"/>
    </row>
    <row r="738" spans="1:65" ht="120" customHeight="1" x14ac:dyDescent="0.25">
      <c r="A738" s="86">
        <v>381</v>
      </c>
      <c r="B738" s="22" t="s">
        <v>5033</v>
      </c>
      <c r="C738" s="22"/>
      <c r="D738" s="23"/>
      <c r="E738" s="22" t="s">
        <v>4605</v>
      </c>
      <c r="F738" s="22">
        <v>18326</v>
      </c>
      <c r="G738" s="22" t="s">
        <v>5838</v>
      </c>
      <c r="H738" s="22">
        <v>2025</v>
      </c>
      <c r="I738" s="22" t="s">
        <v>5839</v>
      </c>
      <c r="J738" s="57">
        <v>82305.88</v>
      </c>
      <c r="K738" s="22" t="s">
        <v>534</v>
      </c>
      <c r="L738" s="22" t="s">
        <v>5840</v>
      </c>
      <c r="M738" s="22" t="s">
        <v>5841</v>
      </c>
      <c r="N738" s="22" t="s">
        <v>5842</v>
      </c>
      <c r="O738" s="22" t="s">
        <v>5843</v>
      </c>
      <c r="P738" s="22">
        <v>290105001846</v>
      </c>
      <c r="Q738" s="22"/>
      <c r="R738" s="82">
        <v>13717.65</v>
      </c>
      <c r="S738" s="22"/>
      <c r="T738" s="22"/>
      <c r="U738" s="82">
        <f t="shared" si="51"/>
        <v>13717.65</v>
      </c>
      <c r="V738" s="421">
        <v>50</v>
      </c>
      <c r="W738" s="128">
        <v>16.670000000000002</v>
      </c>
      <c r="X738" s="225" t="s">
        <v>5130</v>
      </c>
      <c r="Y738" s="22">
        <v>4</v>
      </c>
      <c r="Z738" s="22">
        <v>7</v>
      </c>
      <c r="AA738" s="22">
        <v>5</v>
      </c>
      <c r="AB738" s="22"/>
      <c r="AC738" s="22" t="s">
        <v>534</v>
      </c>
      <c r="AD738" s="22" t="s">
        <v>5045</v>
      </c>
      <c r="AE738" s="22">
        <v>5</v>
      </c>
      <c r="AF738" s="86">
        <v>70</v>
      </c>
      <c r="AG738" s="22" t="s">
        <v>3084</v>
      </c>
      <c r="AH738" s="22" t="s">
        <v>5844</v>
      </c>
      <c r="AI738" s="22">
        <v>100</v>
      </c>
      <c r="AJ738" s="22"/>
      <c r="AK738" s="22"/>
      <c r="AL738" s="22"/>
      <c r="AM738" s="22"/>
      <c r="AN738" s="22"/>
      <c r="AO738" s="22"/>
      <c r="AP738" s="22"/>
      <c r="AQ738" s="22"/>
      <c r="AR738" s="22"/>
      <c r="AS738" s="22"/>
      <c r="AT738" s="22"/>
      <c r="AU738" s="22"/>
      <c r="AV738" s="22"/>
      <c r="AW738" s="22"/>
      <c r="AX738" s="22"/>
      <c r="AY738" s="22"/>
      <c r="AZ738" s="22"/>
      <c r="BA738" s="85"/>
      <c r="BB738" s="32"/>
      <c r="BC738" s="32"/>
      <c r="BD738" s="32"/>
      <c r="BE738" s="32"/>
      <c r="BF738" s="32"/>
      <c r="BG738" s="32"/>
      <c r="BH738" s="32"/>
      <c r="BI738" s="32"/>
      <c r="BJ738" s="32"/>
      <c r="BK738" s="32"/>
      <c r="BL738" s="32"/>
      <c r="BM738" s="32"/>
    </row>
    <row r="739" spans="1:65" ht="120" customHeight="1" x14ac:dyDescent="0.25">
      <c r="A739" s="86">
        <v>381</v>
      </c>
      <c r="B739" s="22" t="s">
        <v>5033</v>
      </c>
      <c r="C739" s="22"/>
      <c r="D739" s="23"/>
      <c r="E739" s="22" t="s">
        <v>5034</v>
      </c>
      <c r="F739" s="22">
        <v>6013</v>
      </c>
      <c r="G739" s="22" t="s">
        <v>5845</v>
      </c>
      <c r="H739" s="22">
        <v>2025</v>
      </c>
      <c r="I739" s="22" t="s">
        <v>5846</v>
      </c>
      <c r="J739" s="57">
        <v>34700.879999999997</v>
      </c>
      <c r="K739" s="22" t="s">
        <v>534</v>
      </c>
      <c r="L739" s="22"/>
      <c r="M739" s="22"/>
      <c r="N739" s="22"/>
      <c r="O739" s="22"/>
      <c r="P739" s="22">
        <v>290111004287</v>
      </c>
      <c r="Q739" s="22"/>
      <c r="R739" s="82">
        <v>1735.04</v>
      </c>
      <c r="S739" s="22"/>
      <c r="T739" s="22"/>
      <c r="U739" s="82">
        <f t="shared" si="51"/>
        <v>1735.04</v>
      </c>
      <c r="V739" s="421"/>
      <c r="W739" s="128">
        <v>5</v>
      </c>
      <c r="X739" s="225"/>
      <c r="Y739" s="22"/>
      <c r="Z739" s="22"/>
      <c r="AA739" s="22"/>
      <c r="AB739" s="22"/>
      <c r="AC739" s="22" t="s">
        <v>534</v>
      </c>
      <c r="AD739" s="22"/>
      <c r="AE739" s="22">
        <v>5</v>
      </c>
      <c r="AF739" s="86"/>
      <c r="AG739" s="22"/>
      <c r="AH739" s="22"/>
      <c r="AI739" s="22"/>
      <c r="AJ739" s="22"/>
      <c r="AK739" s="22"/>
      <c r="AL739" s="22"/>
      <c r="AM739" s="22"/>
      <c r="AN739" s="22"/>
      <c r="AO739" s="22"/>
      <c r="AP739" s="22"/>
      <c r="AQ739" s="22"/>
      <c r="AR739" s="22"/>
      <c r="AS739" s="22"/>
      <c r="AT739" s="22"/>
      <c r="AU739" s="22"/>
      <c r="AV739" s="22"/>
      <c r="AW739" s="22"/>
      <c r="AX739" s="22"/>
      <c r="AY739" s="22"/>
      <c r="AZ739" s="22"/>
      <c r="BA739" s="85"/>
      <c r="BB739" s="32"/>
      <c r="BC739" s="32"/>
      <c r="BD739" s="32"/>
      <c r="BE739" s="32"/>
      <c r="BF739" s="32"/>
      <c r="BG739" s="32"/>
      <c r="BH739" s="32"/>
      <c r="BI739" s="32"/>
      <c r="BJ739" s="32"/>
      <c r="BK739" s="32"/>
      <c r="BL739" s="32"/>
      <c r="BM739" s="32"/>
    </row>
    <row r="740" spans="1:65" ht="120" customHeight="1" x14ac:dyDescent="0.25">
      <c r="A740" s="86">
        <v>381</v>
      </c>
      <c r="B740" s="22" t="s">
        <v>5033</v>
      </c>
      <c r="C740" s="22"/>
      <c r="D740" s="23"/>
      <c r="E740" s="22" t="s">
        <v>5034</v>
      </c>
      <c r="F740" s="22">
        <v>6013</v>
      </c>
      <c r="G740" s="22" t="s">
        <v>5847</v>
      </c>
      <c r="H740" s="22">
        <v>2025</v>
      </c>
      <c r="I740" s="22" t="s">
        <v>5848</v>
      </c>
      <c r="J740" s="57">
        <v>8660.08</v>
      </c>
      <c r="K740" s="22" t="s">
        <v>534</v>
      </c>
      <c r="L740" s="22"/>
      <c r="M740" s="22"/>
      <c r="N740" s="22"/>
      <c r="O740" s="22"/>
      <c r="P740" s="22">
        <v>290111004289</v>
      </c>
      <c r="Q740" s="22"/>
      <c r="R740" s="82">
        <v>433</v>
      </c>
      <c r="S740" s="22"/>
      <c r="T740" s="22"/>
      <c r="U740" s="82">
        <f t="shared" si="51"/>
        <v>433</v>
      </c>
      <c r="V740" s="421"/>
      <c r="W740" s="128">
        <v>5</v>
      </c>
      <c r="X740" s="225"/>
      <c r="Y740" s="22"/>
      <c r="Z740" s="22"/>
      <c r="AA740" s="22"/>
      <c r="AB740" s="22"/>
      <c r="AC740" s="22" t="s">
        <v>534</v>
      </c>
      <c r="AD740" s="22"/>
      <c r="AE740" s="22">
        <v>5</v>
      </c>
      <c r="AF740" s="86"/>
      <c r="AG740" s="22"/>
      <c r="AH740" s="22"/>
      <c r="AI740" s="22"/>
      <c r="AJ740" s="22"/>
      <c r="AK740" s="22"/>
      <c r="AL740" s="22"/>
      <c r="AM740" s="22"/>
      <c r="AN740" s="22"/>
      <c r="AO740" s="22"/>
      <c r="AP740" s="22"/>
      <c r="AQ740" s="22"/>
      <c r="AR740" s="22"/>
      <c r="AS740" s="22"/>
      <c r="AT740" s="22"/>
      <c r="AU740" s="22"/>
      <c r="AV740" s="22"/>
      <c r="AW740" s="22"/>
      <c r="AX740" s="22"/>
      <c r="AY740" s="22"/>
      <c r="AZ740" s="22"/>
      <c r="BA740" s="85"/>
      <c r="BB740" s="32"/>
      <c r="BC740" s="32"/>
      <c r="BD740" s="32"/>
      <c r="BE740" s="32"/>
      <c r="BF740" s="32"/>
      <c r="BG740" s="32"/>
      <c r="BH740" s="32"/>
      <c r="BI740" s="32"/>
      <c r="BJ740" s="32"/>
      <c r="BK740" s="32"/>
      <c r="BL740" s="32"/>
      <c r="BM740" s="32"/>
    </row>
    <row r="741" spans="1:65" ht="120" customHeight="1" x14ac:dyDescent="0.25">
      <c r="A741" s="86">
        <v>381</v>
      </c>
      <c r="B741" s="22" t="s">
        <v>5033</v>
      </c>
      <c r="C741" s="22"/>
      <c r="D741" s="23"/>
      <c r="E741" s="22" t="s">
        <v>5034</v>
      </c>
      <c r="F741" s="22">
        <v>6013</v>
      </c>
      <c r="G741" s="22" t="s">
        <v>5849</v>
      </c>
      <c r="H741" s="22">
        <v>2025</v>
      </c>
      <c r="I741" s="22" t="s">
        <v>5850</v>
      </c>
      <c r="J741" s="57">
        <v>36582.89</v>
      </c>
      <c r="K741" s="22" t="s">
        <v>534</v>
      </c>
      <c r="L741" s="22"/>
      <c r="M741" s="22"/>
      <c r="N741" s="22"/>
      <c r="O741" s="22"/>
      <c r="P741" s="22">
        <v>290111004286</v>
      </c>
      <c r="Q741" s="22"/>
      <c r="R741" s="82">
        <v>1829.14</v>
      </c>
      <c r="S741" s="22"/>
      <c r="T741" s="22"/>
      <c r="U741" s="82">
        <f t="shared" si="51"/>
        <v>1829.14</v>
      </c>
      <c r="V741" s="421"/>
      <c r="W741" s="128">
        <v>5</v>
      </c>
      <c r="X741" s="225"/>
      <c r="Y741" s="22"/>
      <c r="Z741" s="22"/>
      <c r="AA741" s="22"/>
      <c r="AB741" s="22"/>
      <c r="AC741" s="22" t="s">
        <v>534</v>
      </c>
      <c r="AD741" s="22"/>
      <c r="AE741" s="22">
        <v>5</v>
      </c>
      <c r="AF741" s="86"/>
      <c r="AG741" s="22"/>
      <c r="AH741" s="22"/>
      <c r="AI741" s="22"/>
      <c r="AJ741" s="22"/>
      <c r="AK741" s="22"/>
      <c r="AL741" s="22"/>
      <c r="AM741" s="22"/>
      <c r="AN741" s="22"/>
      <c r="AO741" s="22"/>
      <c r="AP741" s="22"/>
      <c r="AQ741" s="22"/>
      <c r="AR741" s="22"/>
      <c r="AS741" s="22"/>
      <c r="AT741" s="22"/>
      <c r="AU741" s="22"/>
      <c r="AV741" s="22"/>
      <c r="AW741" s="22"/>
      <c r="AX741" s="22"/>
      <c r="AY741" s="22"/>
      <c r="AZ741" s="22"/>
      <c r="BA741" s="85"/>
      <c r="BB741" s="32"/>
      <c r="BC741" s="32"/>
      <c r="BD741" s="32"/>
      <c r="BE741" s="32"/>
      <c r="BF741" s="32"/>
      <c r="BG741" s="32"/>
      <c r="BH741" s="32"/>
      <c r="BI741" s="32"/>
      <c r="BJ741" s="32"/>
      <c r="BK741" s="32"/>
      <c r="BL741" s="32"/>
      <c r="BM741" s="32"/>
    </row>
    <row r="742" spans="1:65" ht="120" customHeight="1" x14ac:dyDescent="0.25">
      <c r="A742" s="86">
        <v>381</v>
      </c>
      <c r="B742" s="22" t="s">
        <v>5033</v>
      </c>
      <c r="C742" s="22"/>
      <c r="D742" s="23"/>
      <c r="E742" s="22" t="s">
        <v>5034</v>
      </c>
      <c r="F742" s="22">
        <v>6013</v>
      </c>
      <c r="G742" s="22" t="s">
        <v>5851</v>
      </c>
      <c r="H742" s="22">
        <v>2025</v>
      </c>
      <c r="I742" s="22" t="s">
        <v>5852</v>
      </c>
      <c r="J742" s="57">
        <v>12518.24</v>
      </c>
      <c r="K742" s="22" t="s">
        <v>534</v>
      </c>
      <c r="L742" s="22"/>
      <c r="M742" s="22"/>
      <c r="N742" s="22"/>
      <c r="O742" s="22"/>
      <c r="P742" s="22">
        <v>290111004279</v>
      </c>
      <c r="Q742" s="22"/>
      <c r="R742" s="82">
        <v>417.27</v>
      </c>
      <c r="S742" s="22"/>
      <c r="T742" s="22"/>
      <c r="U742" s="82">
        <f t="shared" si="51"/>
        <v>417.27</v>
      </c>
      <c r="V742" s="421"/>
      <c r="W742" s="128">
        <v>3.33</v>
      </c>
      <c r="X742" s="225"/>
      <c r="Y742" s="22"/>
      <c r="Z742" s="22"/>
      <c r="AA742" s="22"/>
      <c r="AB742" s="22"/>
      <c r="AC742" s="22" t="s">
        <v>534</v>
      </c>
      <c r="AD742" s="22"/>
      <c r="AE742" s="22">
        <v>5</v>
      </c>
      <c r="AF742" s="86"/>
      <c r="AG742" s="22"/>
      <c r="AH742" s="22"/>
      <c r="AI742" s="22"/>
      <c r="AJ742" s="22"/>
      <c r="AK742" s="22"/>
      <c r="AL742" s="22"/>
      <c r="AM742" s="22"/>
      <c r="AN742" s="22"/>
      <c r="AO742" s="22"/>
      <c r="AP742" s="22"/>
      <c r="AQ742" s="22"/>
      <c r="AR742" s="22"/>
      <c r="AS742" s="22"/>
      <c r="AT742" s="22"/>
      <c r="AU742" s="22"/>
      <c r="AV742" s="22"/>
      <c r="AW742" s="22"/>
      <c r="AX742" s="22"/>
      <c r="AY742" s="22"/>
      <c r="AZ742" s="22"/>
      <c r="BA742" s="85"/>
      <c r="BB742" s="32"/>
      <c r="BC742" s="32"/>
      <c r="BD742" s="32"/>
      <c r="BE742" s="32"/>
      <c r="BF742" s="32"/>
      <c r="BG742" s="32"/>
      <c r="BH742" s="32"/>
      <c r="BI742" s="32"/>
      <c r="BJ742" s="32"/>
      <c r="BK742" s="32"/>
      <c r="BL742" s="32"/>
      <c r="BM742" s="32"/>
    </row>
    <row r="743" spans="1:65" ht="120" customHeight="1" x14ac:dyDescent="0.25">
      <c r="A743" s="86">
        <v>381</v>
      </c>
      <c r="B743" s="22" t="s">
        <v>5033</v>
      </c>
      <c r="C743" s="22"/>
      <c r="D743" s="23"/>
      <c r="E743" s="22" t="s">
        <v>5853</v>
      </c>
      <c r="F743" s="22">
        <v>8095</v>
      </c>
      <c r="G743" s="22" t="s">
        <v>5854</v>
      </c>
      <c r="H743" s="22">
        <v>2025</v>
      </c>
      <c r="I743" s="22" t="s">
        <v>5855</v>
      </c>
      <c r="J743" s="57">
        <v>52929.29</v>
      </c>
      <c r="K743" s="22" t="s">
        <v>534</v>
      </c>
      <c r="L743" s="22" t="s">
        <v>5856</v>
      </c>
      <c r="M743" s="22" t="s">
        <v>5857</v>
      </c>
      <c r="N743" s="22" t="s">
        <v>5858</v>
      </c>
      <c r="O743" s="22" t="s">
        <v>5859</v>
      </c>
      <c r="P743" s="22">
        <v>290104002268</v>
      </c>
      <c r="Q743" s="22"/>
      <c r="R743" s="82">
        <v>1764.31</v>
      </c>
      <c r="S743" s="22"/>
      <c r="T743" s="22"/>
      <c r="U743" s="82">
        <f t="shared" si="51"/>
        <v>1764.31</v>
      </c>
      <c r="V743" s="421"/>
      <c r="W743" s="128">
        <v>3.33</v>
      </c>
      <c r="X743" s="225"/>
      <c r="Y743" s="22"/>
      <c r="Z743" s="22"/>
      <c r="AA743" s="22"/>
      <c r="AB743" s="22"/>
      <c r="AC743" s="22" t="s">
        <v>534</v>
      </c>
      <c r="AD743" s="22" t="s">
        <v>5860</v>
      </c>
      <c r="AE743" s="22">
        <v>5</v>
      </c>
      <c r="AF743" s="86"/>
      <c r="AG743" s="22"/>
      <c r="AH743" s="22"/>
      <c r="AI743" s="22"/>
      <c r="AJ743" s="22"/>
      <c r="AK743" s="22"/>
      <c r="AL743" s="22"/>
      <c r="AM743" s="22"/>
      <c r="AN743" s="22"/>
      <c r="AO743" s="22"/>
      <c r="AP743" s="22"/>
      <c r="AQ743" s="22"/>
      <c r="AR743" s="22"/>
      <c r="AS743" s="22"/>
      <c r="AT743" s="22"/>
      <c r="AU743" s="22"/>
      <c r="AV743" s="22"/>
      <c r="AW743" s="22"/>
      <c r="AX743" s="22"/>
      <c r="AY743" s="22"/>
      <c r="AZ743" s="22"/>
      <c r="BA743" s="85"/>
      <c r="BB743" s="32"/>
      <c r="BC743" s="32"/>
      <c r="BD743" s="32"/>
      <c r="BE743" s="32"/>
      <c r="BF743" s="32"/>
      <c r="BG743" s="32"/>
      <c r="BH743" s="32"/>
      <c r="BI743" s="32"/>
      <c r="BJ743" s="32"/>
      <c r="BK743" s="32"/>
      <c r="BL743" s="32"/>
      <c r="BM743" s="32"/>
    </row>
    <row r="744" spans="1:65" ht="120" customHeight="1" x14ac:dyDescent="0.25">
      <c r="A744" s="86">
        <v>381</v>
      </c>
      <c r="B744" s="22" t="s">
        <v>5033</v>
      </c>
      <c r="C744" s="22"/>
      <c r="D744" s="23"/>
      <c r="E744" s="22" t="s">
        <v>5046</v>
      </c>
      <c r="F744" s="22">
        <v>3702</v>
      </c>
      <c r="G744" s="22" t="s">
        <v>5861</v>
      </c>
      <c r="H744" s="22">
        <v>2025</v>
      </c>
      <c r="I744" s="22" t="s">
        <v>5862</v>
      </c>
      <c r="J744" s="57">
        <v>163316.32999999999</v>
      </c>
      <c r="K744" s="22" t="s">
        <v>534</v>
      </c>
      <c r="L744" s="22"/>
      <c r="M744" s="22"/>
      <c r="N744" s="22"/>
      <c r="O744" s="22"/>
      <c r="P744" s="22">
        <v>290114005002</v>
      </c>
      <c r="Q744" s="22"/>
      <c r="R744" s="82">
        <v>5443.88</v>
      </c>
      <c r="S744" s="22"/>
      <c r="T744" s="22"/>
      <c r="U744" s="82">
        <f t="shared" si="51"/>
        <v>5443.88</v>
      </c>
      <c r="V744" s="421"/>
      <c r="W744" s="128">
        <v>3.33</v>
      </c>
      <c r="X744" s="225"/>
      <c r="Y744" s="22"/>
      <c r="Z744" s="22"/>
      <c r="AA744" s="22"/>
      <c r="AB744" s="22"/>
      <c r="AC744" s="22" t="s">
        <v>534</v>
      </c>
      <c r="AD744" s="22"/>
      <c r="AE744" s="22">
        <v>5</v>
      </c>
      <c r="AF744" s="86"/>
      <c r="AG744" s="22"/>
      <c r="AH744" s="22"/>
      <c r="AI744" s="22"/>
      <c r="AJ744" s="22"/>
      <c r="AK744" s="22"/>
      <c r="AL744" s="22"/>
      <c r="AM744" s="22"/>
      <c r="AN744" s="22"/>
      <c r="AO744" s="22"/>
      <c r="AP744" s="22"/>
      <c r="AQ744" s="22"/>
      <c r="AR744" s="22"/>
      <c r="AS744" s="22"/>
      <c r="AT744" s="22"/>
      <c r="AU744" s="22"/>
      <c r="AV744" s="22"/>
      <c r="AW744" s="22"/>
      <c r="AX744" s="22"/>
      <c r="AY744" s="22"/>
      <c r="AZ744" s="22"/>
      <c r="BA744" s="85"/>
      <c r="BB744" s="32"/>
      <c r="BC744" s="32"/>
      <c r="BD744" s="32"/>
      <c r="BE744" s="32"/>
      <c r="BF744" s="32"/>
      <c r="BG744" s="32"/>
      <c r="BH744" s="32"/>
      <c r="BI744" s="32"/>
      <c r="BJ744" s="32"/>
      <c r="BK744" s="32"/>
      <c r="BL744" s="32"/>
      <c r="BM744" s="32"/>
    </row>
    <row r="745" spans="1:65" ht="120" customHeight="1" x14ac:dyDescent="0.25">
      <c r="A745" s="86">
        <v>381</v>
      </c>
      <c r="B745" s="22" t="s">
        <v>5033</v>
      </c>
      <c r="C745" s="22">
        <v>30</v>
      </c>
      <c r="D745" s="23"/>
      <c r="E745" s="22" t="s">
        <v>5863</v>
      </c>
      <c r="F745" s="22">
        <v>25780</v>
      </c>
      <c r="G745" s="22" t="s">
        <v>5864</v>
      </c>
      <c r="H745" s="22">
        <v>2025</v>
      </c>
      <c r="I745" s="22" t="s">
        <v>5865</v>
      </c>
      <c r="J745" s="57" t="s">
        <v>5866</v>
      </c>
      <c r="K745" s="22" t="s">
        <v>4891</v>
      </c>
      <c r="L745" s="22" t="s">
        <v>5867</v>
      </c>
      <c r="M745" s="22" t="s">
        <v>5868</v>
      </c>
      <c r="N745" s="22" t="s">
        <v>5869</v>
      </c>
      <c r="O745" s="22" t="s">
        <v>5870</v>
      </c>
      <c r="P745" s="22"/>
      <c r="Q745" s="22" t="s">
        <v>5334</v>
      </c>
      <c r="R745" s="82"/>
      <c r="S745" s="22" t="s">
        <v>5334</v>
      </c>
      <c r="T745" s="22" t="s">
        <v>5334</v>
      </c>
      <c r="U745" s="82" t="s">
        <v>5334</v>
      </c>
      <c r="V745" s="421">
        <v>20</v>
      </c>
      <c r="W745" s="128"/>
      <c r="X745" s="225" t="s">
        <v>5742</v>
      </c>
      <c r="Y745" s="22">
        <v>2</v>
      </c>
      <c r="Z745" s="22">
        <v>3</v>
      </c>
      <c r="AA745" s="22">
        <v>4</v>
      </c>
      <c r="AB745" s="22">
        <v>66</v>
      </c>
      <c r="AC745" s="22"/>
      <c r="AD745" s="22" t="s">
        <v>5630</v>
      </c>
      <c r="AE745" s="22">
        <v>5</v>
      </c>
      <c r="AF745" s="86">
        <v>20</v>
      </c>
      <c r="AG745" s="22" t="s">
        <v>5631</v>
      </c>
      <c r="AH745" s="22" t="s">
        <v>115</v>
      </c>
      <c r="AI745" s="22">
        <v>100</v>
      </c>
      <c r="AJ745" s="22"/>
      <c r="AK745" s="22"/>
      <c r="AL745" s="22"/>
      <c r="AM745" s="22"/>
      <c r="AN745" s="22"/>
      <c r="AO745" s="22"/>
      <c r="AP745" s="22"/>
      <c r="AQ745" s="22"/>
      <c r="AR745" s="22"/>
      <c r="AS745" s="22"/>
      <c r="AT745" s="22"/>
      <c r="AU745" s="22"/>
      <c r="AV745" s="22"/>
      <c r="AW745" s="22"/>
      <c r="AX745" s="22"/>
      <c r="AY745" s="22"/>
      <c r="AZ745" s="22"/>
      <c r="BA745" s="85"/>
      <c r="BB745" s="32"/>
      <c r="BC745" s="32"/>
      <c r="BD745" s="32"/>
      <c r="BE745" s="32"/>
      <c r="BF745" s="32"/>
      <c r="BG745" s="32"/>
      <c r="BH745" s="32"/>
      <c r="BI745" s="32"/>
      <c r="BJ745" s="32"/>
      <c r="BK745" s="32"/>
      <c r="BL745" s="32"/>
      <c r="BM745" s="32"/>
    </row>
    <row r="746" spans="1:65" ht="120" customHeight="1" x14ac:dyDescent="0.25">
      <c r="A746" s="14">
        <v>401</v>
      </c>
      <c r="B746" s="14" t="s">
        <v>5871</v>
      </c>
      <c r="C746" s="14">
        <v>10</v>
      </c>
      <c r="D746" s="156" t="s">
        <v>5872</v>
      </c>
      <c r="E746" s="41" t="s">
        <v>5873</v>
      </c>
      <c r="F746" s="41">
        <v>22606</v>
      </c>
      <c r="G746" s="41" t="s">
        <v>5874</v>
      </c>
      <c r="H746" s="14">
        <v>2001</v>
      </c>
      <c r="I746" s="42" t="s">
        <v>5875</v>
      </c>
      <c r="J746" s="50">
        <v>67810.05</v>
      </c>
      <c r="K746" s="42" t="s">
        <v>56</v>
      </c>
      <c r="L746" s="42" t="s">
        <v>5876</v>
      </c>
      <c r="M746" s="42" t="s">
        <v>5877</v>
      </c>
      <c r="N746" s="42" t="s">
        <v>5878</v>
      </c>
      <c r="O746" s="42" t="s">
        <v>5879</v>
      </c>
      <c r="P746" s="42">
        <v>2621</v>
      </c>
      <c r="Q746" s="214">
        <v>32</v>
      </c>
      <c r="R746" s="214">
        <v>0</v>
      </c>
      <c r="S746" s="214">
        <v>6.57</v>
      </c>
      <c r="T746" s="214">
        <v>25.43</v>
      </c>
      <c r="U746" s="214">
        <v>32</v>
      </c>
      <c r="V746" s="422">
        <v>60</v>
      </c>
      <c r="W746" s="61">
        <v>100</v>
      </c>
      <c r="X746" s="446" t="s">
        <v>5880</v>
      </c>
      <c r="Y746" s="42">
        <v>3</v>
      </c>
      <c r="Z746" s="42">
        <v>1</v>
      </c>
      <c r="AA746" s="42">
        <v>2</v>
      </c>
      <c r="AB746" s="42">
        <v>60</v>
      </c>
      <c r="AC746" s="42">
        <v>10</v>
      </c>
      <c r="AD746" s="214">
        <v>25.43</v>
      </c>
      <c r="AE746" s="14">
        <v>5</v>
      </c>
      <c r="AF746" s="13">
        <v>60</v>
      </c>
      <c r="AG746" s="14">
        <v>20133</v>
      </c>
      <c r="AH746" s="14" t="s">
        <v>5881</v>
      </c>
      <c r="AI746" s="14">
        <v>60</v>
      </c>
      <c r="AJ746" s="14"/>
      <c r="AK746" s="14"/>
      <c r="AL746" s="14"/>
      <c r="AM746" s="14"/>
      <c r="AN746" s="14"/>
      <c r="AO746" s="14"/>
      <c r="AP746" s="14"/>
      <c r="AQ746" s="14"/>
      <c r="AR746" s="14"/>
      <c r="AS746" s="14"/>
      <c r="AT746" s="14"/>
      <c r="AU746" s="14"/>
      <c r="AV746" s="14"/>
      <c r="AW746" s="14"/>
      <c r="AX746" s="24"/>
      <c r="AY746" s="32"/>
      <c r="AZ746" s="32"/>
      <c r="BA746" s="35"/>
      <c r="BB746" s="32"/>
      <c r="BC746" s="32"/>
      <c r="BD746" s="32"/>
      <c r="BE746" s="32"/>
      <c r="BF746" s="32"/>
      <c r="BG746" s="32"/>
      <c r="BH746" s="32"/>
      <c r="BI746" s="32"/>
      <c r="BJ746" s="32"/>
      <c r="BK746" s="32"/>
      <c r="BL746" s="32"/>
      <c r="BM746" s="32"/>
    </row>
    <row r="747" spans="1:65" ht="120" customHeight="1" x14ac:dyDescent="0.25">
      <c r="A747" s="14">
        <v>401</v>
      </c>
      <c r="B747" s="14" t="s">
        <v>5871</v>
      </c>
      <c r="C747" s="14">
        <v>10</v>
      </c>
      <c r="D747" s="156" t="s">
        <v>5872</v>
      </c>
      <c r="E747" s="41" t="s">
        <v>5882</v>
      </c>
      <c r="F747" s="41">
        <v>21613</v>
      </c>
      <c r="G747" s="41" t="s">
        <v>5883</v>
      </c>
      <c r="H747" s="14">
        <v>2001</v>
      </c>
      <c r="I747" s="42" t="s">
        <v>5884</v>
      </c>
      <c r="J747" s="50">
        <v>57547.25</v>
      </c>
      <c r="K747" s="42" t="s">
        <v>56</v>
      </c>
      <c r="L747" s="42" t="s">
        <v>5885</v>
      </c>
      <c r="M747" s="42" t="s">
        <v>5886</v>
      </c>
      <c r="N747" s="42" t="s">
        <v>5887</v>
      </c>
      <c r="O747" s="42" t="s">
        <v>5888</v>
      </c>
      <c r="P747" s="42">
        <v>2638</v>
      </c>
      <c r="Q747" s="214">
        <v>28.002121212121214</v>
      </c>
      <c r="R747" s="214">
        <v>0</v>
      </c>
      <c r="S747" s="214">
        <v>1.9721212121212122</v>
      </c>
      <c r="T747" s="214">
        <v>26.03</v>
      </c>
      <c r="U747" s="214">
        <v>28.002121212121214</v>
      </c>
      <c r="V747" s="422">
        <v>50</v>
      </c>
      <c r="W747" s="61">
        <v>100</v>
      </c>
      <c r="X747" s="446" t="s">
        <v>5880</v>
      </c>
      <c r="Y747" s="42">
        <v>3</v>
      </c>
      <c r="Z747" s="42">
        <v>11</v>
      </c>
      <c r="AA747" s="42">
        <v>2</v>
      </c>
      <c r="AB747" s="42">
        <v>60</v>
      </c>
      <c r="AC747" s="42">
        <v>10</v>
      </c>
      <c r="AD747" s="214">
        <v>26.03</v>
      </c>
      <c r="AE747" s="14">
        <v>5</v>
      </c>
      <c r="AF747" s="13">
        <v>50</v>
      </c>
      <c r="AG747" s="14">
        <v>20133</v>
      </c>
      <c r="AH747" s="14" t="s">
        <v>5889</v>
      </c>
      <c r="AI747" s="14">
        <v>50</v>
      </c>
      <c r="AJ747" s="14"/>
      <c r="AK747" s="14"/>
      <c r="AL747" s="14"/>
      <c r="AM747" s="14"/>
      <c r="AN747" s="14"/>
      <c r="AO747" s="14"/>
      <c r="AP747" s="14"/>
      <c r="AQ747" s="14"/>
      <c r="AR747" s="14"/>
      <c r="AS747" s="14"/>
      <c r="AT747" s="14"/>
      <c r="AU747" s="14"/>
      <c r="AV747" s="14"/>
      <c r="AW747" s="14"/>
      <c r="AX747" s="24"/>
      <c r="AY747" s="32"/>
      <c r="AZ747" s="32"/>
      <c r="BA747" s="35"/>
      <c r="BB747" s="32"/>
      <c r="BC747" s="32"/>
      <c r="BD747" s="32"/>
      <c r="BE747" s="32"/>
      <c r="BF747" s="32"/>
      <c r="BG747" s="32"/>
      <c r="BH747" s="32"/>
      <c r="BI747" s="32"/>
      <c r="BJ747" s="32"/>
      <c r="BK747" s="32"/>
      <c r="BL747" s="32"/>
      <c r="BM747" s="32"/>
    </row>
    <row r="748" spans="1:65" ht="120" customHeight="1" x14ac:dyDescent="0.25">
      <c r="A748" s="14">
        <v>401</v>
      </c>
      <c r="B748" s="14" t="s">
        <v>5871</v>
      </c>
      <c r="C748" s="14">
        <v>9</v>
      </c>
      <c r="D748" s="14" t="s">
        <v>5890</v>
      </c>
      <c r="E748" s="14" t="s">
        <v>5891</v>
      </c>
      <c r="F748" s="14">
        <v>17327</v>
      </c>
      <c r="G748" s="14" t="s">
        <v>5892</v>
      </c>
      <c r="H748" s="14">
        <v>2002</v>
      </c>
      <c r="I748" s="14" t="s">
        <v>5893</v>
      </c>
      <c r="J748" s="15">
        <v>54248.04</v>
      </c>
      <c r="K748" s="14" t="s">
        <v>155</v>
      </c>
      <c r="L748" s="14" t="s">
        <v>5894</v>
      </c>
      <c r="M748" s="14" t="s">
        <v>5895</v>
      </c>
      <c r="N748" s="14" t="s">
        <v>5896</v>
      </c>
      <c r="O748" s="14" t="s">
        <v>5897</v>
      </c>
      <c r="P748" s="14">
        <v>2747</v>
      </c>
      <c r="Q748" s="14">
        <v>15</v>
      </c>
      <c r="R748" s="16">
        <v>0</v>
      </c>
      <c r="S748" s="14">
        <v>0</v>
      </c>
      <c r="T748" s="14">
        <v>15</v>
      </c>
      <c r="U748" s="16">
        <v>15</v>
      </c>
      <c r="V748" s="415">
        <v>62</v>
      </c>
      <c r="W748" s="61">
        <v>100</v>
      </c>
      <c r="X748" s="446" t="s">
        <v>5880</v>
      </c>
      <c r="Y748" s="14">
        <v>2</v>
      </c>
      <c r="Z748" s="14">
        <v>3</v>
      </c>
      <c r="AA748" s="14">
        <v>5</v>
      </c>
      <c r="AB748" s="14">
        <v>60</v>
      </c>
      <c r="AC748" s="14">
        <v>11</v>
      </c>
      <c r="AD748" s="14">
        <v>14.67</v>
      </c>
      <c r="AE748" s="14">
        <v>5</v>
      </c>
      <c r="AF748" s="13">
        <v>21</v>
      </c>
      <c r="AG748" s="14">
        <v>41618</v>
      </c>
      <c r="AH748" s="14" t="s">
        <v>5898</v>
      </c>
      <c r="AI748" s="14">
        <v>21</v>
      </c>
      <c r="AJ748" s="14"/>
      <c r="AK748" s="14"/>
      <c r="AL748" s="14"/>
      <c r="AM748" s="14"/>
      <c r="AN748" s="14"/>
      <c r="AO748" s="14"/>
      <c r="AP748" s="215"/>
      <c r="AQ748" s="216"/>
      <c r="AR748" s="151"/>
      <c r="AS748" s="215"/>
      <c r="AT748" s="216"/>
      <c r="AU748" s="151"/>
      <c r="AV748" s="215"/>
      <c r="AW748" s="216"/>
      <c r="AX748" s="217"/>
      <c r="AY748" s="32"/>
      <c r="AZ748" s="32"/>
      <c r="BA748" s="35"/>
      <c r="BB748" s="32"/>
      <c r="BC748" s="32"/>
      <c r="BD748" s="32"/>
      <c r="BE748" s="32"/>
      <c r="BF748" s="32"/>
      <c r="BG748" s="32"/>
      <c r="BH748" s="32"/>
      <c r="BI748" s="32"/>
      <c r="BJ748" s="32"/>
      <c r="BK748" s="32"/>
      <c r="BL748" s="32"/>
      <c r="BM748" s="32"/>
    </row>
    <row r="749" spans="1:65" ht="120" customHeight="1" x14ac:dyDescent="0.25">
      <c r="A749" s="14">
        <v>401</v>
      </c>
      <c r="B749" s="14" t="s">
        <v>5871</v>
      </c>
      <c r="C749" s="14">
        <v>10</v>
      </c>
      <c r="D749" s="14" t="s">
        <v>5872</v>
      </c>
      <c r="E749" s="14" t="s">
        <v>5899</v>
      </c>
      <c r="F749" s="14">
        <v>21399</v>
      </c>
      <c r="G749" s="14" t="s">
        <v>5900</v>
      </c>
      <c r="H749" s="14">
        <v>2003</v>
      </c>
      <c r="I749" s="14" t="s">
        <v>5901</v>
      </c>
      <c r="J749" s="15">
        <v>86379.57</v>
      </c>
      <c r="K749" s="14" t="s">
        <v>155</v>
      </c>
      <c r="L749" s="14" t="s">
        <v>5885</v>
      </c>
      <c r="M749" s="14" t="s">
        <v>5886</v>
      </c>
      <c r="N749" s="14" t="s">
        <v>5902</v>
      </c>
      <c r="O749" s="14" t="s">
        <v>5903</v>
      </c>
      <c r="P749" s="14">
        <v>2817</v>
      </c>
      <c r="Q749" s="16">
        <v>26.99909090909091</v>
      </c>
      <c r="R749" s="16">
        <v>0</v>
      </c>
      <c r="S749" s="16">
        <v>1.5890909090909091</v>
      </c>
      <c r="T749" s="16">
        <v>25.41</v>
      </c>
      <c r="U749" s="16">
        <v>26.99909090909091</v>
      </c>
      <c r="V749" s="415">
        <v>70</v>
      </c>
      <c r="W749" s="61">
        <v>100</v>
      </c>
      <c r="X749" s="446" t="s">
        <v>5880</v>
      </c>
      <c r="Y749" s="14">
        <v>3</v>
      </c>
      <c r="Z749" s="14">
        <v>11</v>
      </c>
      <c r="AA749" s="14">
        <v>5</v>
      </c>
      <c r="AB749" s="14">
        <v>60</v>
      </c>
      <c r="AC749" s="14">
        <v>11</v>
      </c>
      <c r="AD749" s="14">
        <v>25.41</v>
      </c>
      <c r="AE749" s="14">
        <v>5</v>
      </c>
      <c r="AF749" s="13">
        <v>80</v>
      </c>
      <c r="AG749" s="14">
        <v>20133</v>
      </c>
      <c r="AH749" s="14" t="s">
        <v>5889</v>
      </c>
      <c r="AI749" s="14">
        <v>80</v>
      </c>
      <c r="AJ749" s="14"/>
      <c r="AK749" s="14"/>
      <c r="AL749" s="14"/>
      <c r="AM749" s="14"/>
      <c r="AN749" s="14"/>
      <c r="AO749" s="14"/>
      <c r="AP749" s="215"/>
      <c r="AQ749" s="216"/>
      <c r="AR749" s="151"/>
      <c r="AS749" s="215"/>
      <c r="AT749" s="216"/>
      <c r="AU749" s="151"/>
      <c r="AV749" s="215"/>
      <c r="AW749" s="216"/>
      <c r="AX749" s="217"/>
      <c r="AY749" s="32"/>
      <c r="AZ749" s="32"/>
      <c r="BA749" s="35"/>
      <c r="BB749" s="32"/>
      <c r="BC749" s="32"/>
      <c r="BD749" s="32"/>
      <c r="BE749" s="32"/>
      <c r="BF749" s="32"/>
      <c r="BG749" s="32"/>
      <c r="BH749" s="32"/>
      <c r="BI749" s="32"/>
      <c r="BJ749" s="32"/>
      <c r="BK749" s="32"/>
      <c r="BL749" s="32"/>
      <c r="BM749" s="32"/>
    </row>
    <row r="750" spans="1:65" ht="120" customHeight="1" x14ac:dyDescent="0.25">
      <c r="A750" s="14">
        <v>401</v>
      </c>
      <c r="B750" s="14" t="s">
        <v>5871</v>
      </c>
      <c r="C750" s="14">
        <v>9</v>
      </c>
      <c r="D750" s="14" t="s">
        <v>5890</v>
      </c>
      <c r="E750" s="14" t="s">
        <v>5904</v>
      </c>
      <c r="F750" s="14" t="s">
        <v>5905</v>
      </c>
      <c r="G750" s="14" t="s">
        <v>5906</v>
      </c>
      <c r="H750" s="14">
        <v>2005</v>
      </c>
      <c r="I750" s="14" t="s">
        <v>5907</v>
      </c>
      <c r="J750" s="15">
        <v>62593.89</v>
      </c>
      <c r="K750" s="14" t="s">
        <v>149</v>
      </c>
      <c r="L750" s="14" t="s">
        <v>5894</v>
      </c>
      <c r="M750" s="14" t="s">
        <v>5895</v>
      </c>
      <c r="N750" s="14" t="s">
        <v>5908</v>
      </c>
      <c r="O750" s="14" t="s">
        <v>5909</v>
      </c>
      <c r="P750" s="14">
        <v>3079</v>
      </c>
      <c r="Q750" s="16">
        <v>33.00121212121212</v>
      </c>
      <c r="R750" s="16">
        <v>0</v>
      </c>
      <c r="S750" s="16">
        <v>2.731212121212121</v>
      </c>
      <c r="T750" s="16">
        <v>30.27</v>
      </c>
      <c r="U750" s="16">
        <v>33.00121212121212</v>
      </c>
      <c r="V750" s="415">
        <v>10</v>
      </c>
      <c r="W750" s="61">
        <v>100</v>
      </c>
      <c r="X750" s="446" t="s">
        <v>5880</v>
      </c>
      <c r="Y750" s="14">
        <v>4</v>
      </c>
      <c r="Z750" s="14">
        <v>6</v>
      </c>
      <c r="AA750" s="14">
        <v>2</v>
      </c>
      <c r="AB750" s="14">
        <v>60</v>
      </c>
      <c r="AC750" s="14">
        <v>12</v>
      </c>
      <c r="AD750" s="14">
        <v>30.27</v>
      </c>
      <c r="AE750" s="14">
        <v>5</v>
      </c>
      <c r="AF750" s="13">
        <v>21</v>
      </c>
      <c r="AG750" s="14">
        <v>20072</v>
      </c>
      <c r="AH750" s="14" t="s">
        <v>5910</v>
      </c>
      <c r="AI750" s="14">
        <v>18</v>
      </c>
      <c r="AJ750" s="14">
        <v>41602</v>
      </c>
      <c r="AK750" s="14" t="s">
        <v>5911</v>
      </c>
      <c r="AL750" s="14">
        <v>3</v>
      </c>
      <c r="AM750" s="14"/>
      <c r="AN750" s="14"/>
      <c r="AO750" s="14"/>
      <c r="AP750" s="215"/>
      <c r="AQ750" s="216"/>
      <c r="AR750" s="151"/>
      <c r="AS750" s="215"/>
      <c r="AT750" s="216"/>
      <c r="AU750" s="151"/>
      <c r="AV750" s="215"/>
      <c r="AW750" s="216"/>
      <c r="AX750" s="217"/>
      <c r="AY750" s="32"/>
      <c r="AZ750" s="32"/>
      <c r="BA750" s="35"/>
      <c r="BB750" s="32"/>
      <c r="BC750" s="32"/>
      <c r="BD750" s="32"/>
      <c r="BE750" s="32"/>
      <c r="BF750" s="32"/>
      <c r="BG750" s="32"/>
      <c r="BH750" s="32"/>
      <c r="BI750" s="32"/>
      <c r="BJ750" s="32"/>
      <c r="BK750" s="32"/>
      <c r="BL750" s="32"/>
      <c r="BM750" s="32"/>
    </row>
    <row r="751" spans="1:65" ht="120" customHeight="1" x14ac:dyDescent="0.25">
      <c r="A751" s="14">
        <v>401</v>
      </c>
      <c r="B751" s="14" t="s">
        <v>5871</v>
      </c>
      <c r="C751" s="14">
        <v>9</v>
      </c>
      <c r="D751" s="14" t="s">
        <v>5912</v>
      </c>
      <c r="E751" s="14" t="s">
        <v>5913</v>
      </c>
      <c r="F751" s="14">
        <v>24580</v>
      </c>
      <c r="G751" s="14" t="s">
        <v>5914</v>
      </c>
      <c r="H751" s="14">
        <v>2007</v>
      </c>
      <c r="I751" s="14" t="s">
        <v>5915</v>
      </c>
      <c r="J751" s="15">
        <v>63988</v>
      </c>
      <c r="K751" s="14" t="s">
        <v>109</v>
      </c>
      <c r="L751" s="14" t="s">
        <v>5916</v>
      </c>
      <c r="M751" s="14" t="s">
        <v>5917</v>
      </c>
      <c r="N751" s="14" t="s">
        <v>5918</v>
      </c>
      <c r="O751" s="14" t="s">
        <v>5919</v>
      </c>
      <c r="P751" s="14">
        <v>3530</v>
      </c>
      <c r="Q751" s="14">
        <v>30</v>
      </c>
      <c r="R751" s="16">
        <v>0</v>
      </c>
      <c r="S751" s="14">
        <v>0</v>
      </c>
      <c r="T751" s="14">
        <v>30</v>
      </c>
      <c r="U751" s="16">
        <v>30</v>
      </c>
      <c r="V751" s="415">
        <v>50</v>
      </c>
      <c r="W751" s="61">
        <v>100</v>
      </c>
      <c r="X751" s="446" t="s">
        <v>5880</v>
      </c>
      <c r="Y751" s="14">
        <v>3</v>
      </c>
      <c r="Z751" s="14">
        <v>4</v>
      </c>
      <c r="AA751" s="14">
        <v>3</v>
      </c>
      <c r="AB751" s="14" t="s">
        <v>5920</v>
      </c>
      <c r="AC751" s="14">
        <v>13</v>
      </c>
      <c r="AD751" s="14">
        <v>29.06</v>
      </c>
      <c r="AE751" s="14">
        <v>5</v>
      </c>
      <c r="AF751" s="13">
        <v>53</v>
      </c>
      <c r="AG751" s="14">
        <v>31011</v>
      </c>
      <c r="AH751" s="14" t="s">
        <v>5921</v>
      </c>
      <c r="AI751" s="14">
        <v>17</v>
      </c>
      <c r="AJ751" s="14">
        <v>70043</v>
      </c>
      <c r="AK751" s="14" t="s">
        <v>5922</v>
      </c>
      <c r="AL751" s="14">
        <v>14</v>
      </c>
      <c r="AM751" s="14">
        <v>70042</v>
      </c>
      <c r="AN751" s="14" t="s">
        <v>5922</v>
      </c>
      <c r="AO751" s="14">
        <v>22</v>
      </c>
      <c r="AP751" s="215"/>
      <c r="AQ751" s="216"/>
      <c r="AR751" s="151"/>
      <c r="AS751" s="215"/>
      <c r="AT751" s="216"/>
      <c r="AU751" s="151"/>
      <c r="AV751" s="215"/>
      <c r="AW751" s="216"/>
      <c r="AX751" s="217"/>
      <c r="AY751" s="32"/>
      <c r="AZ751" s="32"/>
      <c r="BA751" s="35"/>
      <c r="BB751" s="32"/>
      <c r="BC751" s="32"/>
      <c r="BD751" s="32"/>
      <c r="BE751" s="32"/>
      <c r="BF751" s="32"/>
      <c r="BG751" s="32"/>
      <c r="BH751" s="32"/>
      <c r="BI751" s="32"/>
      <c r="BJ751" s="32"/>
      <c r="BK751" s="32"/>
      <c r="BL751" s="32"/>
      <c r="BM751" s="32"/>
    </row>
    <row r="752" spans="1:65" ht="120" customHeight="1" x14ac:dyDescent="0.25">
      <c r="A752" s="14">
        <v>401</v>
      </c>
      <c r="B752" s="14" t="s">
        <v>5871</v>
      </c>
      <c r="C752" s="14">
        <v>10</v>
      </c>
      <c r="D752" s="14" t="s">
        <v>5872</v>
      </c>
      <c r="E752" s="14" t="s">
        <v>5923</v>
      </c>
      <c r="F752" s="14">
        <v>14548</v>
      </c>
      <c r="G752" s="14" t="s">
        <v>5924</v>
      </c>
      <c r="H752" s="14">
        <v>2010</v>
      </c>
      <c r="I752" s="14" t="s">
        <v>5925</v>
      </c>
      <c r="J752" s="15">
        <v>441000</v>
      </c>
      <c r="K752" s="14" t="s">
        <v>87</v>
      </c>
      <c r="L752" s="14" t="s">
        <v>5885</v>
      </c>
      <c r="M752" s="14" t="s">
        <v>5886</v>
      </c>
      <c r="N752" s="14" t="s">
        <v>5926</v>
      </c>
      <c r="O752" s="14" t="s">
        <v>5927</v>
      </c>
      <c r="P752" s="14" t="s">
        <v>5928</v>
      </c>
      <c r="Q752" s="14">
        <v>50</v>
      </c>
      <c r="R752" s="16">
        <v>0</v>
      </c>
      <c r="S752" s="14">
        <v>25.25</v>
      </c>
      <c r="T752" s="14">
        <v>24.75</v>
      </c>
      <c r="U752" s="16">
        <v>50</v>
      </c>
      <c r="V752" s="415">
        <v>43</v>
      </c>
      <c r="W752" s="61">
        <v>100</v>
      </c>
      <c r="X752" s="446" t="s">
        <v>5880</v>
      </c>
      <c r="Y752" s="14">
        <v>3</v>
      </c>
      <c r="Z752" s="14">
        <v>11</v>
      </c>
      <c r="AA752" s="14">
        <v>5</v>
      </c>
      <c r="AB752" s="14">
        <v>60</v>
      </c>
      <c r="AC752" s="14">
        <v>14</v>
      </c>
      <c r="AD752" s="14">
        <v>24.75</v>
      </c>
      <c r="AE752" s="14">
        <v>5</v>
      </c>
      <c r="AF752" s="13">
        <v>43</v>
      </c>
      <c r="AG752" s="14">
        <v>20133</v>
      </c>
      <c r="AH752" s="14" t="s">
        <v>5889</v>
      </c>
      <c r="AI752" s="14">
        <v>32</v>
      </c>
      <c r="AJ752" s="14">
        <v>70076</v>
      </c>
      <c r="AK752" s="14" t="s">
        <v>5929</v>
      </c>
      <c r="AL752" s="14">
        <v>11</v>
      </c>
      <c r="AM752" s="14"/>
      <c r="AN752" s="14"/>
      <c r="AO752" s="14"/>
      <c r="AP752" s="215"/>
      <c r="AQ752" s="216"/>
      <c r="AR752" s="151"/>
      <c r="AS752" s="215"/>
      <c r="AT752" s="216"/>
      <c r="AU752" s="151"/>
      <c r="AV752" s="215"/>
      <c r="AW752" s="216"/>
      <c r="AX752" s="217"/>
      <c r="AY752" s="32"/>
      <c r="AZ752" s="32"/>
      <c r="BA752" s="35"/>
      <c r="BB752" s="32"/>
      <c r="BC752" s="32"/>
      <c r="BD752" s="32"/>
      <c r="BE752" s="32"/>
      <c r="BF752" s="32"/>
      <c r="BG752" s="32"/>
      <c r="BH752" s="32"/>
      <c r="BI752" s="32"/>
      <c r="BJ752" s="32"/>
      <c r="BK752" s="32"/>
      <c r="BL752" s="32"/>
      <c r="BM752" s="32"/>
    </row>
    <row r="753" spans="1:65" ht="120" customHeight="1" x14ac:dyDescent="0.25">
      <c r="A753" s="14">
        <v>401</v>
      </c>
      <c r="B753" s="14" t="s">
        <v>5930</v>
      </c>
      <c r="C753" s="42">
        <v>9</v>
      </c>
      <c r="D753" s="156" t="s">
        <v>5931</v>
      </c>
      <c r="E753" s="41" t="s">
        <v>5932</v>
      </c>
      <c r="F753" s="41">
        <v>5667</v>
      </c>
      <c r="G753" s="41" t="s">
        <v>5933</v>
      </c>
      <c r="H753" s="14">
        <v>2019</v>
      </c>
      <c r="I753" s="42" t="s">
        <v>5934</v>
      </c>
      <c r="J753" s="50">
        <v>289750</v>
      </c>
      <c r="K753" s="42" t="s">
        <v>5935</v>
      </c>
      <c r="L753" s="42" t="s">
        <v>5936</v>
      </c>
      <c r="M753" s="42" t="s">
        <v>5937</v>
      </c>
      <c r="N753" s="42" t="s">
        <v>5938</v>
      </c>
      <c r="O753" s="42" t="s">
        <v>5939</v>
      </c>
      <c r="P753" s="42">
        <v>6322</v>
      </c>
      <c r="Q753" s="214">
        <f>+U753</f>
        <v>52.026065151515155</v>
      </c>
      <c r="R753" s="214">
        <v>15.804545454545455</v>
      </c>
      <c r="S753" s="214">
        <v>7.9715196969697004</v>
      </c>
      <c r="T753" s="214">
        <v>28.25</v>
      </c>
      <c r="U753" s="214">
        <f t="shared" ref="U753:U764" si="52">+T753+S753+R753</f>
        <v>52.026065151515155</v>
      </c>
      <c r="V753" s="422">
        <v>20</v>
      </c>
      <c r="W753" s="61">
        <v>17</v>
      </c>
      <c r="X753" s="446" t="s">
        <v>5880</v>
      </c>
      <c r="Y753" s="42">
        <v>6</v>
      </c>
      <c r="Z753" s="42">
        <v>4</v>
      </c>
      <c r="AA753" s="42">
        <v>8</v>
      </c>
      <c r="AB753" s="42">
        <v>3</v>
      </c>
      <c r="AC753" s="42">
        <v>96</v>
      </c>
      <c r="AD753" s="214">
        <f>+T753</f>
        <v>28.25</v>
      </c>
      <c r="AE753" s="14">
        <v>6.66</v>
      </c>
      <c r="AF753" s="13">
        <v>71</v>
      </c>
      <c r="AG753" s="14" t="s">
        <v>5940</v>
      </c>
      <c r="AH753" s="14" t="s">
        <v>5941</v>
      </c>
      <c r="AI753" s="14">
        <v>15</v>
      </c>
      <c r="AJ753" s="14" t="s">
        <v>5942</v>
      </c>
      <c r="AK753" s="14" t="s">
        <v>5943</v>
      </c>
      <c r="AL753" s="14">
        <v>40</v>
      </c>
      <c r="AM753" s="14" t="s">
        <v>5944</v>
      </c>
      <c r="AN753" s="14" t="s">
        <v>5945</v>
      </c>
      <c r="AO753" s="14">
        <v>5</v>
      </c>
      <c r="AP753" s="14" t="s">
        <v>5946</v>
      </c>
      <c r="AQ753" s="14" t="s">
        <v>5947</v>
      </c>
      <c r="AR753" s="14">
        <v>5</v>
      </c>
      <c r="AS753" s="14" t="s">
        <v>5948</v>
      </c>
      <c r="AT753" s="14" t="s">
        <v>5949</v>
      </c>
      <c r="AU753" s="14">
        <v>6</v>
      </c>
      <c r="AV753" s="14"/>
      <c r="AW753" s="14"/>
      <c r="AX753" s="24"/>
      <c r="AY753" s="32"/>
      <c r="AZ753" s="32"/>
      <c r="BA753" s="35"/>
      <c r="BB753" s="32"/>
      <c r="BC753" s="32"/>
      <c r="BD753" s="32"/>
      <c r="BE753" s="32"/>
      <c r="BF753" s="32"/>
      <c r="BG753" s="32"/>
      <c r="BH753" s="32"/>
      <c r="BI753" s="32"/>
      <c r="BJ753" s="32"/>
      <c r="BK753" s="32"/>
      <c r="BL753" s="32"/>
      <c r="BM753" s="32"/>
    </row>
    <row r="754" spans="1:65" ht="120" customHeight="1" x14ac:dyDescent="0.25">
      <c r="A754" s="14">
        <v>401</v>
      </c>
      <c r="B754" s="14" t="s">
        <v>5930</v>
      </c>
      <c r="C754" s="14">
        <v>9</v>
      </c>
      <c r="D754" s="156" t="s">
        <v>5931</v>
      </c>
      <c r="E754" s="41" t="s">
        <v>5950</v>
      </c>
      <c r="F754" s="41">
        <v>5667</v>
      </c>
      <c r="G754" s="41" t="s">
        <v>5951</v>
      </c>
      <c r="H754" s="14">
        <v>2019</v>
      </c>
      <c r="I754" s="42" t="s">
        <v>5952</v>
      </c>
      <c r="J754" s="50">
        <v>45042.75</v>
      </c>
      <c r="K754" s="42" t="s">
        <v>5953</v>
      </c>
      <c r="L754" s="42" t="s">
        <v>5954</v>
      </c>
      <c r="M754" s="42" t="s">
        <v>5955</v>
      </c>
      <c r="N754" s="42" t="s">
        <v>5956</v>
      </c>
      <c r="O754" s="42" t="s">
        <v>5957</v>
      </c>
      <c r="P754" s="42">
        <v>6329</v>
      </c>
      <c r="Q754" s="214">
        <f t="shared" ref="Q754:Q764" si="53">+U754</f>
        <v>43.330340909090914</v>
      </c>
      <c r="R754" s="214">
        <v>2.7522484848484847</v>
      </c>
      <c r="S754" s="214">
        <v>8.3580924242424253</v>
      </c>
      <c r="T754" s="42">
        <v>32.22</v>
      </c>
      <c r="U754" s="214">
        <f t="shared" si="52"/>
        <v>43.330340909090914</v>
      </c>
      <c r="V754" s="422">
        <v>40</v>
      </c>
      <c r="W754" s="61">
        <v>22</v>
      </c>
      <c r="X754" s="446" t="s">
        <v>5880</v>
      </c>
      <c r="Y754" s="42">
        <v>1</v>
      </c>
      <c r="Z754" s="42">
        <v>8</v>
      </c>
      <c r="AA754" s="42">
        <v>5</v>
      </c>
      <c r="AB754" s="42">
        <v>60</v>
      </c>
      <c r="AC754" s="42">
        <v>191</v>
      </c>
      <c r="AD754" s="214">
        <f t="shared" ref="AD754:AD764" si="54">+T754</f>
        <v>32.22</v>
      </c>
      <c r="AE754" s="14">
        <v>5</v>
      </c>
      <c r="AF754" s="13">
        <v>50</v>
      </c>
      <c r="AG754" s="14">
        <v>60028</v>
      </c>
      <c r="AH754" s="14" t="s">
        <v>5958</v>
      </c>
      <c r="AI754" s="14">
        <v>50</v>
      </c>
      <c r="AJ754" s="14"/>
      <c r="AK754" s="14"/>
      <c r="AL754" s="14"/>
      <c r="AM754" s="14"/>
      <c r="AN754" s="14"/>
      <c r="AO754" s="14"/>
      <c r="AP754" s="14"/>
      <c r="AQ754" s="14"/>
      <c r="AR754" s="14"/>
      <c r="AS754" s="14"/>
      <c r="AT754" s="14"/>
      <c r="AU754" s="14"/>
      <c r="AV754" s="14"/>
      <c r="AW754" s="14"/>
      <c r="AX754" s="24"/>
      <c r="AY754" s="32"/>
      <c r="AZ754" s="32"/>
      <c r="BA754" s="35"/>
      <c r="BB754" s="32"/>
      <c r="BC754" s="32"/>
      <c r="BD754" s="32"/>
      <c r="BE754" s="32"/>
      <c r="BF754" s="32"/>
      <c r="BG754" s="32"/>
      <c r="BH754" s="32"/>
      <c r="BI754" s="32"/>
      <c r="BJ754" s="32"/>
      <c r="BK754" s="32"/>
      <c r="BL754" s="32"/>
      <c r="BM754" s="32"/>
    </row>
    <row r="755" spans="1:65" ht="120" customHeight="1" x14ac:dyDescent="0.25">
      <c r="A755" s="14">
        <v>401</v>
      </c>
      <c r="B755" s="14" t="s">
        <v>5930</v>
      </c>
      <c r="C755" s="14">
        <v>9</v>
      </c>
      <c r="D755" s="156" t="s">
        <v>5931</v>
      </c>
      <c r="E755" s="41" t="s">
        <v>5950</v>
      </c>
      <c r="F755" s="41">
        <v>5667</v>
      </c>
      <c r="G755" s="41" t="s">
        <v>5959</v>
      </c>
      <c r="H755" s="14">
        <v>2019</v>
      </c>
      <c r="I755" s="42" t="s">
        <v>5960</v>
      </c>
      <c r="J755" s="50">
        <v>27055.57</v>
      </c>
      <c r="K755" s="42" t="s">
        <v>5953</v>
      </c>
      <c r="L755" s="42" t="s">
        <v>5954</v>
      </c>
      <c r="M755" s="42" t="s">
        <v>5955</v>
      </c>
      <c r="N755" s="42" t="s">
        <v>5961</v>
      </c>
      <c r="O755" s="42" t="s">
        <v>5962</v>
      </c>
      <c r="P755" s="42">
        <v>6311</v>
      </c>
      <c r="Q755" s="214">
        <f t="shared" si="53"/>
        <v>42.231268181818187</v>
      </c>
      <c r="R755" s="214">
        <v>1.6531757575757575</v>
      </c>
      <c r="S755" s="214">
        <v>8.3580924242424253</v>
      </c>
      <c r="T755" s="42">
        <v>32.22</v>
      </c>
      <c r="U755" s="214">
        <f t="shared" si="52"/>
        <v>42.231268181818187</v>
      </c>
      <c r="V755" s="422">
        <v>40</v>
      </c>
      <c r="W755" s="61">
        <v>23</v>
      </c>
      <c r="X755" s="446" t="s">
        <v>5880</v>
      </c>
      <c r="Y755" s="42">
        <v>2</v>
      </c>
      <c r="Z755" s="42">
        <v>2</v>
      </c>
      <c r="AA755" s="42">
        <v>2</v>
      </c>
      <c r="AB755" s="42">
        <v>60</v>
      </c>
      <c r="AC755" s="42">
        <v>191</v>
      </c>
      <c r="AD755" s="214">
        <f t="shared" si="54"/>
        <v>32.22</v>
      </c>
      <c r="AE755" s="14">
        <v>5</v>
      </c>
      <c r="AF755" s="13">
        <v>50</v>
      </c>
      <c r="AG755" s="14">
        <v>60028</v>
      </c>
      <c r="AH755" s="14" t="s">
        <v>5958</v>
      </c>
      <c r="AI755" s="14">
        <v>50</v>
      </c>
      <c r="AJ755" s="14"/>
      <c r="AK755" s="14"/>
      <c r="AL755" s="14"/>
      <c r="AM755" s="14"/>
      <c r="AN755" s="14"/>
      <c r="AO755" s="14"/>
      <c r="AP755" s="14"/>
      <c r="AQ755" s="14"/>
      <c r="AR755" s="14"/>
      <c r="AS755" s="14"/>
      <c r="AT755" s="14"/>
      <c r="AU755" s="14"/>
      <c r="AV755" s="14"/>
      <c r="AW755" s="14"/>
      <c r="AX755" s="24"/>
      <c r="AY755" s="32"/>
      <c r="AZ755" s="32"/>
      <c r="BA755" s="35"/>
      <c r="BB755" s="32"/>
      <c r="BC755" s="32"/>
      <c r="BD755" s="32"/>
      <c r="BE755" s="32"/>
      <c r="BF755" s="32"/>
      <c r="BG755" s="32"/>
      <c r="BH755" s="32"/>
      <c r="BI755" s="32"/>
      <c r="BJ755" s="32"/>
      <c r="BK755" s="32"/>
      <c r="BL755" s="32"/>
      <c r="BM755" s="32"/>
    </row>
    <row r="756" spans="1:65" ht="120" customHeight="1" x14ac:dyDescent="0.25">
      <c r="A756" s="14">
        <v>401</v>
      </c>
      <c r="B756" s="14" t="s">
        <v>5930</v>
      </c>
      <c r="C756" s="14">
        <v>9</v>
      </c>
      <c r="D756" s="156" t="s">
        <v>5931</v>
      </c>
      <c r="E756" s="41" t="s">
        <v>5950</v>
      </c>
      <c r="F756" s="41">
        <v>5667</v>
      </c>
      <c r="G756" s="41" t="s">
        <v>5963</v>
      </c>
      <c r="H756" s="14">
        <v>2019</v>
      </c>
      <c r="I756" s="42" t="s">
        <v>5964</v>
      </c>
      <c r="J756" s="50">
        <v>15894.53</v>
      </c>
      <c r="K756" s="42" t="s">
        <v>5953</v>
      </c>
      <c r="L756" s="42" t="s">
        <v>5954</v>
      </c>
      <c r="M756" s="42" t="s">
        <v>5955</v>
      </c>
      <c r="N756" s="42" t="s">
        <v>5965</v>
      </c>
      <c r="O756" s="42" t="s">
        <v>5966</v>
      </c>
      <c r="P756" s="42">
        <v>6310</v>
      </c>
      <c r="Q756" s="214">
        <f t="shared" si="53"/>
        <v>41.549298484848485</v>
      </c>
      <c r="R756" s="214">
        <v>0.97120606060606063</v>
      </c>
      <c r="S756" s="214">
        <v>8.3580924242424253</v>
      </c>
      <c r="T756" s="42">
        <v>32.22</v>
      </c>
      <c r="U756" s="214">
        <f t="shared" si="52"/>
        <v>41.549298484848485</v>
      </c>
      <c r="V756" s="422">
        <v>80</v>
      </c>
      <c r="W756" s="61">
        <v>23</v>
      </c>
      <c r="X756" s="446" t="s">
        <v>5880</v>
      </c>
      <c r="Y756" s="42">
        <v>1</v>
      </c>
      <c r="Z756" s="42">
        <v>8</v>
      </c>
      <c r="AA756" s="42">
        <v>1</v>
      </c>
      <c r="AB756" s="42">
        <v>60</v>
      </c>
      <c r="AC756" s="42">
        <v>191</v>
      </c>
      <c r="AD756" s="214">
        <f t="shared" si="54"/>
        <v>32.22</v>
      </c>
      <c r="AE756" s="14">
        <v>5</v>
      </c>
      <c r="AF756" s="13">
        <v>100</v>
      </c>
      <c r="AG756" s="14">
        <v>60028</v>
      </c>
      <c r="AH756" s="14" t="s">
        <v>5958</v>
      </c>
      <c r="AI756" s="14">
        <v>100</v>
      </c>
      <c r="AJ756" s="14"/>
      <c r="AK756" s="14"/>
      <c r="AL756" s="14"/>
      <c r="AM756" s="14"/>
      <c r="AN756" s="14"/>
      <c r="AO756" s="14"/>
      <c r="AP756" s="14"/>
      <c r="AQ756" s="14"/>
      <c r="AR756" s="14"/>
      <c r="AS756" s="14"/>
      <c r="AT756" s="14"/>
      <c r="AU756" s="14"/>
      <c r="AV756" s="14"/>
      <c r="AW756" s="14"/>
      <c r="AX756" s="24"/>
      <c r="AY756" s="32"/>
      <c r="AZ756" s="32"/>
      <c r="BA756" s="35"/>
      <c r="BB756" s="32"/>
      <c r="BC756" s="32"/>
      <c r="BD756" s="32"/>
      <c r="BE756" s="32"/>
      <c r="BF756" s="32"/>
      <c r="BG756" s="32"/>
      <c r="BH756" s="32"/>
      <c r="BI756" s="32"/>
      <c r="BJ756" s="32"/>
      <c r="BK756" s="32"/>
      <c r="BL756" s="32"/>
      <c r="BM756" s="32"/>
    </row>
    <row r="757" spans="1:65" ht="120" customHeight="1" x14ac:dyDescent="0.25">
      <c r="A757" s="14">
        <v>401</v>
      </c>
      <c r="B757" s="14" t="s">
        <v>5930</v>
      </c>
      <c r="C757" s="14">
        <v>9</v>
      </c>
      <c r="D757" s="156" t="s">
        <v>5931</v>
      </c>
      <c r="E757" s="41" t="s">
        <v>5967</v>
      </c>
      <c r="F757" s="41">
        <v>5667</v>
      </c>
      <c r="G757" s="41" t="s">
        <v>5968</v>
      </c>
      <c r="H757" s="14">
        <v>2019</v>
      </c>
      <c r="I757" s="42" t="s">
        <v>5969</v>
      </c>
      <c r="J757" s="50">
        <v>58499</v>
      </c>
      <c r="K757" s="42" t="s">
        <v>5953</v>
      </c>
      <c r="L757" s="42" t="s">
        <v>5970</v>
      </c>
      <c r="M757" s="42" t="s">
        <v>5971</v>
      </c>
      <c r="N757" s="42" t="s">
        <v>5972</v>
      </c>
      <c r="O757" s="42" t="s">
        <v>5973</v>
      </c>
      <c r="P757" s="42">
        <v>6265</v>
      </c>
      <c r="Q757" s="214">
        <f t="shared" si="53"/>
        <v>37.643393939393938</v>
      </c>
      <c r="R757" s="16">
        <v>3.5744666666666665</v>
      </c>
      <c r="S757" s="214">
        <v>7.4689272727272726</v>
      </c>
      <c r="T757" s="42">
        <v>26.6</v>
      </c>
      <c r="U757" s="214">
        <f t="shared" si="52"/>
        <v>37.643393939393938</v>
      </c>
      <c r="V757" s="422">
        <v>7</v>
      </c>
      <c r="W757" s="61">
        <v>28</v>
      </c>
      <c r="X757" s="446" t="s">
        <v>5880</v>
      </c>
      <c r="Y757" s="42">
        <v>4</v>
      </c>
      <c r="Z757" s="42">
        <v>9</v>
      </c>
      <c r="AA757" s="42">
        <v>1</v>
      </c>
      <c r="AB757" s="42">
        <v>4</v>
      </c>
      <c r="AC757" s="42">
        <v>191</v>
      </c>
      <c r="AD757" s="214">
        <f t="shared" si="54"/>
        <v>26.6</v>
      </c>
      <c r="AE757" s="14">
        <v>5</v>
      </c>
      <c r="AF757" s="13">
        <v>70</v>
      </c>
      <c r="AG757" s="14">
        <v>20133</v>
      </c>
      <c r="AH757" s="14" t="s">
        <v>5974</v>
      </c>
      <c r="AI757" s="14">
        <v>100</v>
      </c>
      <c r="AJ757" s="14"/>
      <c r="AK757" s="14"/>
      <c r="AL757" s="14"/>
      <c r="AM757" s="14"/>
      <c r="AN757" s="14"/>
      <c r="AO757" s="14"/>
      <c r="AP757" s="14"/>
      <c r="AQ757" s="14"/>
      <c r="AR757" s="14"/>
      <c r="AS757" s="14" t="s">
        <v>5975</v>
      </c>
      <c r="AT757" s="14" t="s">
        <v>5976</v>
      </c>
      <c r="AU757" s="14">
        <v>40</v>
      </c>
      <c r="AV757" s="14" t="s">
        <v>5977</v>
      </c>
      <c r="AW757" s="14" t="s">
        <v>5978</v>
      </c>
      <c r="AX757" s="24">
        <v>100</v>
      </c>
      <c r="AY757" s="32"/>
      <c r="AZ757" s="32"/>
      <c r="BA757" s="35"/>
      <c r="BB757" s="32"/>
      <c r="BC757" s="32"/>
      <c r="BD757" s="32"/>
      <c r="BE757" s="32"/>
      <c r="BF757" s="32"/>
      <c r="BG757" s="32"/>
      <c r="BH757" s="32"/>
      <c r="BI757" s="32"/>
      <c r="BJ757" s="32"/>
      <c r="BK757" s="32"/>
      <c r="BL757" s="32"/>
      <c r="BM757" s="32"/>
    </row>
    <row r="758" spans="1:65" ht="120" customHeight="1" x14ac:dyDescent="0.25">
      <c r="A758" s="14">
        <v>401</v>
      </c>
      <c r="B758" s="14" t="s">
        <v>5930</v>
      </c>
      <c r="C758" s="14">
        <v>10</v>
      </c>
      <c r="D758" s="156" t="s">
        <v>5872</v>
      </c>
      <c r="E758" s="41" t="s">
        <v>5979</v>
      </c>
      <c r="F758" s="41">
        <v>27589</v>
      </c>
      <c r="G758" s="41" t="s">
        <v>5980</v>
      </c>
      <c r="H758" s="14">
        <v>2019</v>
      </c>
      <c r="I758" s="14" t="s">
        <v>5981</v>
      </c>
      <c r="J758" s="50">
        <v>30418.42</v>
      </c>
      <c r="K758" s="42" t="s">
        <v>5982</v>
      </c>
      <c r="L758" s="14" t="s">
        <v>5983</v>
      </c>
      <c r="M758" s="14" t="s">
        <v>5971</v>
      </c>
      <c r="N758" s="14" t="s">
        <v>5984</v>
      </c>
      <c r="O758" s="14" t="s">
        <v>5985</v>
      </c>
      <c r="P758" s="14">
        <v>6255</v>
      </c>
      <c r="Q758" s="214">
        <f t="shared" si="53"/>
        <v>41.091704242424242</v>
      </c>
      <c r="R758" s="16">
        <v>1.8435406060606059</v>
      </c>
      <c r="S758" s="16">
        <v>8.2381636363636357</v>
      </c>
      <c r="T758" s="14">
        <v>31.01</v>
      </c>
      <c r="U758" s="214">
        <f t="shared" si="52"/>
        <v>41.091704242424242</v>
      </c>
      <c r="V758" s="415">
        <v>20</v>
      </c>
      <c r="W758" s="61">
        <v>30</v>
      </c>
      <c r="X758" s="446" t="s">
        <v>5880</v>
      </c>
      <c r="Y758" s="14">
        <v>2</v>
      </c>
      <c r="Z758" s="14">
        <v>5</v>
      </c>
      <c r="AA758" s="14">
        <v>5</v>
      </c>
      <c r="AB758" s="14">
        <v>4</v>
      </c>
      <c r="AC758" s="14">
        <v>59</v>
      </c>
      <c r="AD758" s="214">
        <f t="shared" si="54"/>
        <v>31.01</v>
      </c>
      <c r="AE758" s="14">
        <v>5</v>
      </c>
      <c r="AF758" s="13">
        <v>20</v>
      </c>
      <c r="AG758" s="14">
        <v>20133</v>
      </c>
      <c r="AH758" s="14" t="s">
        <v>5986</v>
      </c>
      <c r="AI758" s="14">
        <v>45</v>
      </c>
      <c r="AJ758" s="14">
        <v>60026</v>
      </c>
      <c r="AK758" s="14" t="s">
        <v>5987</v>
      </c>
      <c r="AL758" s="14">
        <v>45</v>
      </c>
      <c r="AM758" s="14">
        <v>31022</v>
      </c>
      <c r="AN758" s="14" t="s">
        <v>5988</v>
      </c>
      <c r="AO758" s="14">
        <v>10</v>
      </c>
      <c r="AP758" s="14"/>
      <c r="AQ758" s="14"/>
      <c r="AR758" s="14"/>
      <c r="AS758" s="14"/>
      <c r="AT758" s="14"/>
      <c r="AU758" s="14"/>
      <c r="AV758" s="14"/>
      <c r="AW758" s="14"/>
      <c r="AX758" s="24"/>
      <c r="AY758" s="32"/>
      <c r="AZ758" s="32"/>
      <c r="BA758" s="35"/>
      <c r="BB758" s="32"/>
      <c r="BC758" s="32"/>
      <c r="BD758" s="32"/>
      <c r="BE758" s="32"/>
      <c r="BF758" s="32"/>
      <c r="BG758" s="32"/>
      <c r="BH758" s="32"/>
      <c r="BI758" s="32"/>
      <c r="BJ758" s="32"/>
      <c r="BK758" s="32"/>
      <c r="BL758" s="32"/>
      <c r="BM758" s="32"/>
    </row>
    <row r="759" spans="1:65" ht="120" customHeight="1" x14ac:dyDescent="0.25">
      <c r="A759" s="14">
        <v>401</v>
      </c>
      <c r="B759" s="14" t="s">
        <v>5930</v>
      </c>
      <c r="C759" s="14">
        <v>9</v>
      </c>
      <c r="D759" s="156" t="s">
        <v>5931</v>
      </c>
      <c r="E759" s="41" t="s">
        <v>5989</v>
      </c>
      <c r="F759" s="41">
        <v>5667</v>
      </c>
      <c r="G759" s="41" t="s">
        <v>5990</v>
      </c>
      <c r="H759" s="14">
        <v>2020</v>
      </c>
      <c r="I759" s="42" t="s">
        <v>5991</v>
      </c>
      <c r="J759" s="50">
        <v>58094.080000000002</v>
      </c>
      <c r="K759" s="42" t="s">
        <v>5935</v>
      </c>
      <c r="L759" s="42" t="s">
        <v>5983</v>
      </c>
      <c r="M759" s="42" t="s">
        <v>5971</v>
      </c>
      <c r="N759" s="42" t="s">
        <v>5992</v>
      </c>
      <c r="O759" s="42" t="s">
        <v>5993</v>
      </c>
      <c r="P759" s="42">
        <v>6419</v>
      </c>
      <c r="Q759" s="214">
        <f t="shared" si="53"/>
        <v>33.699740606060608</v>
      </c>
      <c r="R759" s="214">
        <v>1.8498557575757575</v>
      </c>
      <c r="S759" s="214">
        <v>6.3698848484848485</v>
      </c>
      <c r="T759" s="14">
        <v>25.48</v>
      </c>
      <c r="U759" s="214">
        <f t="shared" si="52"/>
        <v>33.699740606060608</v>
      </c>
      <c r="V759" s="422">
        <v>20</v>
      </c>
      <c r="W759" s="61">
        <v>13</v>
      </c>
      <c r="X759" s="446" t="s">
        <v>5880</v>
      </c>
      <c r="Y759" s="42">
        <v>6</v>
      </c>
      <c r="Z759" s="42">
        <v>4</v>
      </c>
      <c r="AA759" s="42">
        <v>8</v>
      </c>
      <c r="AB759" s="42">
        <v>4</v>
      </c>
      <c r="AC759" s="42">
        <v>96</v>
      </c>
      <c r="AD759" s="214">
        <f t="shared" si="54"/>
        <v>25.48</v>
      </c>
      <c r="AE759" s="14">
        <v>5</v>
      </c>
      <c r="AF759" s="13">
        <v>20</v>
      </c>
      <c r="AG759" s="14">
        <v>20072</v>
      </c>
      <c r="AH759" s="14" t="s">
        <v>5994</v>
      </c>
      <c r="AI759" s="14">
        <v>40</v>
      </c>
      <c r="AJ759" s="14">
        <v>75020</v>
      </c>
      <c r="AK759" s="14" t="s">
        <v>5995</v>
      </c>
      <c r="AL759" s="14">
        <v>50</v>
      </c>
      <c r="AM759" s="14">
        <v>75030</v>
      </c>
      <c r="AN759" s="14" t="s">
        <v>5996</v>
      </c>
      <c r="AO759" s="14">
        <v>10</v>
      </c>
      <c r="AP759" s="14"/>
      <c r="AQ759" s="14"/>
      <c r="AR759" s="14"/>
      <c r="AS759" s="14"/>
      <c r="AT759" s="14"/>
      <c r="AU759" s="14"/>
      <c r="AV759" s="14"/>
      <c r="AW759" s="14"/>
      <c r="AX759" s="24"/>
      <c r="AY759" s="32"/>
      <c r="AZ759" s="32"/>
      <c r="BA759" s="35"/>
      <c r="BB759" s="32"/>
      <c r="BC759" s="32"/>
      <c r="BD759" s="32"/>
      <c r="BE759" s="32"/>
      <c r="BF759" s="32"/>
      <c r="BG759" s="32"/>
      <c r="BH759" s="32"/>
      <c r="BI759" s="32"/>
      <c r="BJ759" s="32"/>
      <c r="BK759" s="32"/>
      <c r="BL759" s="32"/>
      <c r="BM759" s="32"/>
    </row>
    <row r="760" spans="1:65" ht="120" customHeight="1" x14ac:dyDescent="0.25">
      <c r="A760" s="14">
        <v>401</v>
      </c>
      <c r="B760" s="14" t="s">
        <v>5930</v>
      </c>
      <c r="C760" s="14">
        <v>10</v>
      </c>
      <c r="D760" s="156" t="s">
        <v>5872</v>
      </c>
      <c r="E760" s="41" t="s">
        <v>5997</v>
      </c>
      <c r="F760" s="41">
        <v>27589</v>
      </c>
      <c r="G760" s="41" t="s">
        <v>5998</v>
      </c>
      <c r="H760" s="14">
        <v>2020</v>
      </c>
      <c r="I760" s="14" t="s">
        <v>5999</v>
      </c>
      <c r="J760" s="50">
        <v>41474.9</v>
      </c>
      <c r="K760" s="42" t="s">
        <v>5953</v>
      </c>
      <c r="L760" s="14" t="s">
        <v>5983</v>
      </c>
      <c r="M760" s="14" t="s">
        <v>5971</v>
      </c>
      <c r="N760" s="14" t="s">
        <v>6000</v>
      </c>
      <c r="O760" s="14" t="s">
        <v>6001</v>
      </c>
      <c r="P760" s="14">
        <v>6496</v>
      </c>
      <c r="Q760" s="214">
        <f t="shared" si="53"/>
        <v>44.697336060606062</v>
      </c>
      <c r="R760" s="16">
        <v>1.1095163636363636</v>
      </c>
      <c r="S760" s="16">
        <v>9.6878196969696972</v>
      </c>
      <c r="T760" s="14">
        <v>33.9</v>
      </c>
      <c r="U760" s="214">
        <f t="shared" si="52"/>
        <v>44.697336060606062</v>
      </c>
      <c r="V760" s="415">
        <v>24</v>
      </c>
      <c r="W760" s="61">
        <v>5</v>
      </c>
      <c r="X760" s="446" t="s">
        <v>5880</v>
      </c>
      <c r="Y760" s="14">
        <v>1</v>
      </c>
      <c r="Z760" s="14">
        <v>7</v>
      </c>
      <c r="AA760" s="14">
        <v>4</v>
      </c>
      <c r="AB760" s="14">
        <v>4</v>
      </c>
      <c r="AC760" s="14">
        <v>191</v>
      </c>
      <c r="AD760" s="214">
        <f t="shared" si="54"/>
        <v>33.9</v>
      </c>
      <c r="AE760" s="14">
        <v>5</v>
      </c>
      <c r="AF760" s="13">
        <v>7.0000000000000007E-2</v>
      </c>
      <c r="AG760" s="14">
        <v>3000605</v>
      </c>
      <c r="AH760" s="14" t="s">
        <v>5989</v>
      </c>
      <c r="AI760" s="14">
        <v>7</v>
      </c>
      <c r="AJ760" s="14"/>
      <c r="AK760" s="14"/>
      <c r="AL760" s="14"/>
      <c r="AM760" s="14"/>
      <c r="AN760" s="14"/>
      <c r="AO760" s="14"/>
      <c r="AP760" s="14"/>
      <c r="AQ760" s="14"/>
      <c r="AR760" s="14"/>
      <c r="AS760" s="14"/>
      <c r="AT760" s="14"/>
      <c r="AU760" s="14"/>
      <c r="AV760" s="14"/>
      <c r="AW760" s="14"/>
      <c r="AX760" s="24"/>
      <c r="AY760" s="32"/>
      <c r="AZ760" s="32"/>
      <c r="BA760" s="35"/>
      <c r="BB760" s="32"/>
      <c r="BC760" s="32"/>
      <c r="BD760" s="32"/>
      <c r="BE760" s="32"/>
      <c r="BF760" s="32"/>
      <c r="BG760" s="32"/>
      <c r="BH760" s="32"/>
      <c r="BI760" s="32"/>
      <c r="BJ760" s="32"/>
      <c r="BK760" s="32"/>
      <c r="BL760" s="32"/>
      <c r="BM760" s="32"/>
    </row>
    <row r="761" spans="1:65" ht="120" customHeight="1" x14ac:dyDescent="0.25">
      <c r="A761" s="14">
        <v>401</v>
      </c>
      <c r="B761" s="14" t="s">
        <v>5930</v>
      </c>
      <c r="C761" s="14">
        <v>10</v>
      </c>
      <c r="D761" s="41" t="s">
        <v>5872</v>
      </c>
      <c r="E761" s="41" t="s">
        <v>5873</v>
      </c>
      <c r="F761" s="14">
        <v>11233</v>
      </c>
      <c r="G761" s="14" t="s">
        <v>6002</v>
      </c>
      <c r="H761" s="14">
        <v>2020</v>
      </c>
      <c r="I761" s="14" t="s">
        <v>6003</v>
      </c>
      <c r="J761" s="50">
        <v>90414.31</v>
      </c>
      <c r="K761" s="42" t="s">
        <v>5982</v>
      </c>
      <c r="L761" s="14" t="s">
        <v>6004</v>
      </c>
      <c r="M761" s="14" t="s">
        <v>6005</v>
      </c>
      <c r="N761" s="14" t="s">
        <v>6006</v>
      </c>
      <c r="O761" s="14" t="s">
        <v>6007</v>
      </c>
      <c r="P761" s="14">
        <v>6403</v>
      </c>
      <c r="Q761" s="214">
        <f t="shared" si="53"/>
        <v>29.177201818181818</v>
      </c>
      <c r="R761" s="16">
        <v>2.3989927272727272</v>
      </c>
      <c r="S761" s="16">
        <v>5.5982090909090907</v>
      </c>
      <c r="T761" s="14">
        <v>21.18</v>
      </c>
      <c r="U761" s="214">
        <f t="shared" si="52"/>
        <v>29.177201818181818</v>
      </c>
      <c r="V761" s="415">
        <v>20</v>
      </c>
      <c r="W761" s="61">
        <v>13</v>
      </c>
      <c r="X761" s="446" t="s">
        <v>5880</v>
      </c>
      <c r="Y761" s="14">
        <v>3</v>
      </c>
      <c r="Z761" s="14">
        <v>1</v>
      </c>
      <c r="AA761" s="14">
        <v>2</v>
      </c>
      <c r="AB761" s="14">
        <v>4</v>
      </c>
      <c r="AC761" s="14">
        <v>59</v>
      </c>
      <c r="AD761" s="214">
        <f t="shared" si="54"/>
        <v>21.18</v>
      </c>
      <c r="AE761" s="14">
        <v>5</v>
      </c>
      <c r="AF761" s="13">
        <v>60</v>
      </c>
      <c r="AG761" s="14" t="s">
        <v>6008</v>
      </c>
      <c r="AH761" s="14" t="s">
        <v>6009</v>
      </c>
      <c r="AI761" s="14" t="s">
        <v>6010</v>
      </c>
      <c r="AJ761" s="14"/>
      <c r="AK761" s="14"/>
      <c r="AL761" s="14"/>
      <c r="AM761" s="14"/>
      <c r="AN761" s="14"/>
      <c r="AO761" s="14"/>
      <c r="AP761" s="14"/>
      <c r="AQ761" s="14"/>
      <c r="AR761" s="14"/>
      <c r="AS761" s="14"/>
      <c r="AT761" s="14"/>
      <c r="AU761" s="14"/>
      <c r="AV761" s="14"/>
      <c r="AW761" s="14"/>
      <c r="AX761" s="24"/>
      <c r="AY761" s="32"/>
      <c r="AZ761" s="32"/>
      <c r="BA761" s="35"/>
      <c r="BB761" s="32"/>
      <c r="BC761" s="32"/>
      <c r="BD761" s="32"/>
      <c r="BE761" s="32"/>
      <c r="BF761" s="32"/>
      <c r="BG761" s="32"/>
      <c r="BH761" s="32"/>
      <c r="BI761" s="32"/>
      <c r="BJ761" s="32"/>
      <c r="BK761" s="32"/>
      <c r="BL761" s="32"/>
      <c r="BM761" s="32"/>
    </row>
    <row r="762" spans="1:65" ht="120" customHeight="1" x14ac:dyDescent="0.25">
      <c r="A762" s="14">
        <v>401</v>
      </c>
      <c r="B762" s="14" t="s">
        <v>5930</v>
      </c>
      <c r="C762" s="14">
        <v>10</v>
      </c>
      <c r="D762" s="41" t="s">
        <v>5872</v>
      </c>
      <c r="E762" s="14" t="s">
        <v>5950</v>
      </c>
      <c r="F762" s="14">
        <v>25795</v>
      </c>
      <c r="G762" s="14" t="s">
        <v>6011</v>
      </c>
      <c r="H762" s="14">
        <v>2020</v>
      </c>
      <c r="I762" s="14" t="s">
        <v>6012</v>
      </c>
      <c r="J762" s="50">
        <v>204960</v>
      </c>
      <c r="K762" s="14" t="s">
        <v>6013</v>
      </c>
      <c r="L762" s="14" t="s">
        <v>5983</v>
      </c>
      <c r="M762" s="14" t="s">
        <v>5971</v>
      </c>
      <c r="N762" s="14" t="s">
        <v>6014</v>
      </c>
      <c r="O762" s="14" t="s">
        <v>6015</v>
      </c>
      <c r="P762" s="14">
        <v>6541</v>
      </c>
      <c r="Q762" s="214">
        <f t="shared" si="53"/>
        <v>46.15052272727273</v>
      </c>
      <c r="R762" s="16">
        <v>5.5724303030303028</v>
      </c>
      <c r="S762" s="16">
        <v>8.3580924242424253</v>
      </c>
      <c r="T762" s="14">
        <v>32.22</v>
      </c>
      <c r="U762" s="214">
        <f t="shared" si="52"/>
        <v>46.15052272727273</v>
      </c>
      <c r="V762" s="415">
        <v>100</v>
      </c>
      <c r="W762" s="61">
        <v>3</v>
      </c>
      <c r="X762" s="446" t="s">
        <v>5880</v>
      </c>
      <c r="Y762" s="14">
        <v>3</v>
      </c>
      <c r="Z762" s="14">
        <v>3</v>
      </c>
      <c r="AA762" s="14">
        <v>3</v>
      </c>
      <c r="AB762" s="14">
        <v>3</v>
      </c>
      <c r="AC762" s="14">
        <v>156</v>
      </c>
      <c r="AD762" s="214">
        <f t="shared" si="54"/>
        <v>32.22</v>
      </c>
      <c r="AE762" s="14">
        <v>5</v>
      </c>
      <c r="AF762" s="302">
        <v>100</v>
      </c>
      <c r="AG762" s="218" t="s">
        <v>6016</v>
      </c>
      <c r="AH762" s="14" t="s">
        <v>6017</v>
      </c>
      <c r="AI762" s="14">
        <v>50</v>
      </c>
      <c r="AJ762" s="218" t="s">
        <v>6018</v>
      </c>
      <c r="AK762" s="14" t="s">
        <v>6017</v>
      </c>
      <c r="AL762" s="14">
        <v>50</v>
      </c>
      <c r="AM762" s="14"/>
      <c r="AN762" s="14"/>
      <c r="AO762" s="14"/>
      <c r="AP762" s="14"/>
      <c r="AQ762" s="14"/>
      <c r="AR762" s="14"/>
      <c r="AS762" s="14"/>
      <c r="AT762" s="14"/>
      <c r="AU762" s="14"/>
      <c r="AV762" s="14"/>
      <c r="AW762" s="14"/>
      <c r="AX762" s="24"/>
      <c r="AY762" s="32"/>
      <c r="AZ762" s="32"/>
      <c r="BA762" s="35"/>
      <c r="BB762" s="32"/>
      <c r="BC762" s="32"/>
      <c r="BD762" s="32"/>
      <c r="BE762" s="32"/>
      <c r="BF762" s="32"/>
      <c r="BG762" s="32"/>
      <c r="BH762" s="32"/>
      <c r="BI762" s="32"/>
      <c r="BJ762" s="32"/>
      <c r="BK762" s="32"/>
      <c r="BL762" s="32"/>
      <c r="BM762" s="32"/>
    </row>
    <row r="763" spans="1:65" ht="120" customHeight="1" x14ac:dyDescent="0.25">
      <c r="A763" s="14">
        <v>401</v>
      </c>
      <c r="B763" s="14" t="s">
        <v>5930</v>
      </c>
      <c r="C763" s="14">
        <v>9</v>
      </c>
      <c r="D763" s="156" t="s">
        <v>5931</v>
      </c>
      <c r="E763" s="14" t="s">
        <v>5989</v>
      </c>
      <c r="F763" s="14">
        <v>37723</v>
      </c>
      <c r="G763" s="41" t="s">
        <v>6019</v>
      </c>
      <c r="H763" s="14">
        <v>2020</v>
      </c>
      <c r="I763" s="14" t="s">
        <v>6020</v>
      </c>
      <c r="J763" s="50">
        <v>103605.88</v>
      </c>
      <c r="K763" s="14" t="s">
        <v>6021</v>
      </c>
      <c r="L763" s="14" t="s">
        <v>6022</v>
      </c>
      <c r="M763" s="14" t="s">
        <v>6023</v>
      </c>
      <c r="N763" s="14" t="s">
        <v>6024</v>
      </c>
      <c r="O763" s="40" t="s">
        <v>6025</v>
      </c>
      <c r="P763" s="14">
        <v>6454</v>
      </c>
      <c r="Q763" s="214">
        <f t="shared" si="53"/>
        <v>34.323866666666667</v>
      </c>
      <c r="R763" s="16">
        <v>2.4739818181818181</v>
      </c>
      <c r="S763" s="214">
        <v>6.3698848484848485</v>
      </c>
      <c r="T763" s="14">
        <v>25.48</v>
      </c>
      <c r="U763" s="214">
        <f t="shared" si="52"/>
        <v>34.323866666666667</v>
      </c>
      <c r="V763" s="422">
        <v>20</v>
      </c>
      <c r="W763" s="61">
        <v>10</v>
      </c>
      <c r="X763" s="446" t="s">
        <v>5880</v>
      </c>
      <c r="Y763" s="14">
        <v>3</v>
      </c>
      <c r="Z763" s="14">
        <v>11</v>
      </c>
      <c r="AA763" s="14">
        <v>5</v>
      </c>
      <c r="AB763" s="14">
        <v>4</v>
      </c>
      <c r="AC763" s="14">
        <v>148</v>
      </c>
      <c r="AD763" s="214">
        <f t="shared" si="54"/>
        <v>25.48</v>
      </c>
      <c r="AE763" s="14">
        <v>5</v>
      </c>
      <c r="AF763" s="13">
        <v>20</v>
      </c>
      <c r="AG763" s="14">
        <v>20072</v>
      </c>
      <c r="AH763" s="14" t="s">
        <v>5994</v>
      </c>
      <c r="AI763" s="14">
        <v>100</v>
      </c>
      <c r="AJ763" s="14"/>
      <c r="AK763" s="14"/>
      <c r="AL763" s="14"/>
      <c r="AM763" s="14"/>
      <c r="AN763" s="14"/>
      <c r="AO763" s="14"/>
      <c r="AP763" s="14"/>
      <c r="AQ763" s="14"/>
      <c r="AR763" s="14"/>
      <c r="AS763" s="14"/>
      <c r="AT763" s="14"/>
      <c r="AU763" s="14"/>
      <c r="AV763" s="14"/>
      <c r="AW763" s="14"/>
      <c r="AX763" s="24"/>
      <c r="AY763" s="32"/>
      <c r="AZ763" s="32"/>
      <c r="BA763" s="35"/>
      <c r="BB763" s="32"/>
      <c r="BC763" s="32"/>
      <c r="BD763" s="32"/>
      <c r="BE763" s="32"/>
      <c r="BF763" s="32"/>
      <c r="BG763" s="32"/>
      <c r="BH763" s="32"/>
      <c r="BI763" s="32"/>
      <c r="BJ763" s="32"/>
      <c r="BK763" s="32"/>
      <c r="BL763" s="32"/>
      <c r="BM763" s="32"/>
    </row>
    <row r="764" spans="1:65" ht="120" customHeight="1" x14ac:dyDescent="0.25">
      <c r="A764" s="14">
        <v>401</v>
      </c>
      <c r="B764" s="14" t="s">
        <v>5930</v>
      </c>
      <c r="C764" s="14">
        <v>10</v>
      </c>
      <c r="D764" s="41" t="s">
        <v>5872</v>
      </c>
      <c r="E764" s="41" t="s">
        <v>6026</v>
      </c>
      <c r="F764" s="14">
        <v>11233</v>
      </c>
      <c r="G764" s="41" t="s">
        <v>6027</v>
      </c>
      <c r="H764" s="14">
        <v>2020</v>
      </c>
      <c r="I764" s="14" t="s">
        <v>6028</v>
      </c>
      <c r="J764" s="50">
        <v>12991.37</v>
      </c>
      <c r="K764" s="14" t="s">
        <v>6029</v>
      </c>
      <c r="L764" s="14" t="s">
        <v>6030</v>
      </c>
      <c r="M764" s="14" t="s">
        <v>6031</v>
      </c>
      <c r="N764" s="14" t="s">
        <v>6032</v>
      </c>
      <c r="O764" s="14" t="s">
        <v>6033</v>
      </c>
      <c r="P764" s="14">
        <v>6506</v>
      </c>
      <c r="Q764" s="214">
        <f t="shared" si="53"/>
        <v>36.679091212121214</v>
      </c>
      <c r="R764" s="16">
        <v>0.27588969696969701</v>
      </c>
      <c r="S764" s="16">
        <v>7.6932015151515145</v>
      </c>
      <c r="T764" s="14">
        <v>28.71</v>
      </c>
      <c r="U764" s="214">
        <f t="shared" si="52"/>
        <v>36.679091212121214</v>
      </c>
      <c r="V764" s="415">
        <v>20</v>
      </c>
      <c r="W764" s="61">
        <v>3</v>
      </c>
      <c r="X764" s="446" t="s">
        <v>5880</v>
      </c>
      <c r="Y764" s="14">
        <v>6</v>
      </c>
      <c r="Z764" s="14">
        <v>4</v>
      </c>
      <c r="AA764" s="14">
        <v>3</v>
      </c>
      <c r="AB764" s="14">
        <v>67</v>
      </c>
      <c r="AC764" s="14">
        <v>128</v>
      </c>
      <c r="AD764" s="214">
        <f t="shared" si="54"/>
        <v>28.71</v>
      </c>
      <c r="AE764" s="14">
        <v>5</v>
      </c>
      <c r="AF764" s="13">
        <v>20</v>
      </c>
      <c r="AG764" s="14">
        <v>20133</v>
      </c>
      <c r="AH764" s="14" t="s">
        <v>6034</v>
      </c>
      <c r="AI764" s="14">
        <v>60</v>
      </c>
      <c r="AJ764" s="14">
        <v>33001</v>
      </c>
      <c r="AK764" s="14" t="s">
        <v>6035</v>
      </c>
      <c r="AL764" s="14">
        <v>40</v>
      </c>
      <c r="AM764" s="14"/>
      <c r="AN764" s="14"/>
      <c r="AO764" s="14"/>
      <c r="AP764" s="14"/>
      <c r="AQ764" s="14"/>
      <c r="AR764" s="14"/>
      <c r="AS764" s="14"/>
      <c r="AT764" s="14"/>
      <c r="AU764" s="14"/>
      <c r="AV764" s="14"/>
      <c r="AW764" s="14"/>
      <c r="AX764" s="24"/>
      <c r="AY764" s="32"/>
      <c r="AZ764" s="32"/>
      <c r="BA764" s="35"/>
      <c r="BB764" s="32"/>
      <c r="BC764" s="32"/>
      <c r="BD764" s="32"/>
      <c r="BE764" s="32"/>
      <c r="BF764" s="32"/>
      <c r="BG764" s="32"/>
      <c r="BH764" s="32"/>
      <c r="BI764" s="32"/>
      <c r="BJ764" s="32"/>
      <c r="BK764" s="32"/>
      <c r="BL764" s="32"/>
      <c r="BM764" s="32"/>
    </row>
    <row r="765" spans="1:65" ht="120" customHeight="1" x14ac:dyDescent="0.25">
      <c r="A765" s="14">
        <v>401</v>
      </c>
      <c r="B765" s="14" t="s">
        <v>5930</v>
      </c>
      <c r="C765" s="14">
        <v>29</v>
      </c>
      <c r="D765" s="41" t="s">
        <v>6036</v>
      </c>
      <c r="E765" s="41" t="s">
        <v>6037</v>
      </c>
      <c r="F765" s="14">
        <v>14538</v>
      </c>
      <c r="G765" s="14" t="s">
        <v>6038</v>
      </c>
      <c r="H765" s="14">
        <v>2020</v>
      </c>
      <c r="I765" s="14" t="s">
        <v>6039</v>
      </c>
      <c r="J765" s="50">
        <v>33499.31</v>
      </c>
      <c r="K765" s="14" t="s">
        <v>6040</v>
      </c>
      <c r="L765" s="14" t="s">
        <v>5983</v>
      </c>
      <c r="M765" s="14" t="s">
        <v>5971</v>
      </c>
      <c r="N765" s="14" t="s">
        <v>6041</v>
      </c>
      <c r="O765" s="14" t="s">
        <v>6042</v>
      </c>
      <c r="P765" s="14" t="s">
        <v>6043</v>
      </c>
      <c r="Q765" s="16">
        <v>25.77032121212121</v>
      </c>
      <c r="R765" s="16">
        <v>0.71775757575757582</v>
      </c>
      <c r="S765" s="16">
        <v>5.21</v>
      </c>
      <c r="T765" s="15">
        <v>19.842563636363636</v>
      </c>
      <c r="U765" s="16">
        <f t="shared" ref="U765:U772" si="55">+R765+S765+T765</f>
        <v>25.77032121212121</v>
      </c>
      <c r="V765" s="415">
        <v>40</v>
      </c>
      <c r="W765" s="61">
        <v>4</v>
      </c>
      <c r="X765" s="446" t="s">
        <v>6044</v>
      </c>
      <c r="Y765" s="14">
        <v>6</v>
      </c>
      <c r="Z765" s="14">
        <v>4</v>
      </c>
      <c r="AA765" s="14">
        <v>8</v>
      </c>
      <c r="AB765" s="14">
        <v>25</v>
      </c>
      <c r="AC765" s="14">
        <v>126</v>
      </c>
      <c r="AD765" s="214" t="s">
        <v>6045</v>
      </c>
      <c r="AE765" s="14"/>
      <c r="AF765" s="13">
        <v>35</v>
      </c>
      <c r="AG765" s="14">
        <v>7501</v>
      </c>
      <c r="AH765" s="14" t="s">
        <v>6046</v>
      </c>
      <c r="AI765" s="14">
        <v>5</v>
      </c>
      <c r="AJ765" s="14">
        <v>7503</v>
      </c>
      <c r="AK765" s="14" t="s">
        <v>6046</v>
      </c>
      <c r="AL765" s="14">
        <v>30</v>
      </c>
      <c r="AM765" s="14"/>
      <c r="AN765" s="14"/>
      <c r="AO765" s="14"/>
      <c r="AP765" s="14"/>
      <c r="AQ765" s="14"/>
      <c r="AR765" s="14"/>
      <c r="AS765" s="14"/>
      <c r="AT765" s="14"/>
      <c r="AU765" s="14"/>
      <c r="AV765" s="14"/>
      <c r="AW765" s="14"/>
      <c r="AX765" s="24"/>
      <c r="AY765" s="32"/>
      <c r="AZ765" s="32"/>
      <c r="BA765" s="35"/>
      <c r="BB765" s="32"/>
      <c r="BC765" s="32"/>
      <c r="BD765" s="32"/>
      <c r="BE765" s="32"/>
      <c r="BF765" s="32"/>
      <c r="BG765" s="32"/>
      <c r="BH765" s="32"/>
      <c r="BI765" s="32"/>
      <c r="BJ765" s="32"/>
      <c r="BK765" s="32"/>
      <c r="BL765" s="32"/>
      <c r="BM765" s="32"/>
    </row>
    <row r="766" spans="1:65" ht="120" customHeight="1" x14ac:dyDescent="0.25">
      <c r="A766" s="14">
        <v>401</v>
      </c>
      <c r="B766" s="14" t="s">
        <v>5930</v>
      </c>
      <c r="C766" s="14">
        <v>9</v>
      </c>
      <c r="D766" s="41" t="s">
        <v>5931</v>
      </c>
      <c r="E766" s="41" t="s">
        <v>6047</v>
      </c>
      <c r="F766" s="14">
        <v>30639</v>
      </c>
      <c r="G766" s="14" t="s">
        <v>6048</v>
      </c>
      <c r="H766" s="14">
        <v>2020</v>
      </c>
      <c r="I766" s="14" t="s">
        <v>6049</v>
      </c>
      <c r="J766" s="50">
        <v>257359</v>
      </c>
      <c r="K766" s="14" t="s">
        <v>6050</v>
      </c>
      <c r="L766" s="14" t="s">
        <v>6051</v>
      </c>
      <c r="M766" s="14" t="s">
        <v>6052</v>
      </c>
      <c r="N766" s="14" t="s">
        <v>6053</v>
      </c>
      <c r="O766" s="14" t="s">
        <v>6054</v>
      </c>
      <c r="P766" s="14">
        <v>6955</v>
      </c>
      <c r="Q766" s="16">
        <v>323.19936969696965</v>
      </c>
      <c r="R766" s="16">
        <v>275.58</v>
      </c>
      <c r="S766" s="16">
        <v>19.22</v>
      </c>
      <c r="T766" s="15">
        <v>28.399369696969696</v>
      </c>
      <c r="U766" s="16">
        <f t="shared" si="55"/>
        <v>323.19936969696965</v>
      </c>
      <c r="V766" s="415">
        <v>3</v>
      </c>
      <c r="W766" s="61">
        <v>0</v>
      </c>
      <c r="X766" s="446" t="s">
        <v>6044</v>
      </c>
      <c r="Y766" s="14">
        <v>3</v>
      </c>
      <c r="Z766" s="14">
        <v>1</v>
      </c>
      <c r="AA766" s="14">
        <v>4</v>
      </c>
      <c r="AB766" s="14">
        <v>56</v>
      </c>
      <c r="AC766" s="14">
        <v>36</v>
      </c>
      <c r="AD766" s="214" t="s">
        <v>6055</v>
      </c>
      <c r="AE766" s="14"/>
      <c r="AF766" s="13">
        <v>0</v>
      </c>
      <c r="AG766" s="14" t="s">
        <v>6056</v>
      </c>
      <c r="AH766" s="14" t="s">
        <v>6055</v>
      </c>
      <c r="AI766" s="14">
        <v>0</v>
      </c>
      <c r="AJ766" s="14" t="s">
        <v>6057</v>
      </c>
      <c r="AK766" s="14" t="s">
        <v>6055</v>
      </c>
      <c r="AL766" s="14">
        <v>0</v>
      </c>
      <c r="AM766" s="14" t="s">
        <v>6058</v>
      </c>
      <c r="AN766" s="14" t="s">
        <v>6055</v>
      </c>
      <c r="AO766" s="14">
        <v>0</v>
      </c>
      <c r="AP766" s="14" t="s">
        <v>6059</v>
      </c>
      <c r="AQ766" s="14" t="s">
        <v>6055</v>
      </c>
      <c r="AR766" s="14">
        <v>0</v>
      </c>
      <c r="AS766" s="14"/>
      <c r="AT766" s="14"/>
      <c r="AU766" s="14"/>
      <c r="AV766" s="14"/>
      <c r="AW766" s="14"/>
      <c r="AX766" s="24"/>
      <c r="AY766" s="32"/>
      <c r="AZ766" s="32"/>
      <c r="BA766" s="35"/>
      <c r="BB766" s="32"/>
      <c r="BC766" s="32"/>
      <c r="BD766" s="32"/>
      <c r="BE766" s="32"/>
      <c r="BF766" s="32"/>
      <c r="BG766" s="32"/>
      <c r="BH766" s="32"/>
      <c r="BI766" s="32"/>
      <c r="BJ766" s="32"/>
      <c r="BK766" s="32"/>
      <c r="BL766" s="32"/>
      <c r="BM766" s="32"/>
    </row>
    <row r="767" spans="1:65" ht="120" customHeight="1" x14ac:dyDescent="0.25">
      <c r="A767" s="14">
        <v>401</v>
      </c>
      <c r="B767" s="14" t="s">
        <v>5930</v>
      </c>
      <c r="C767" s="14">
        <v>10</v>
      </c>
      <c r="D767" s="41" t="s">
        <v>5872</v>
      </c>
      <c r="E767" s="14" t="s">
        <v>6060</v>
      </c>
      <c r="F767" s="14">
        <v>11233</v>
      </c>
      <c r="G767" s="14" t="s">
        <v>6061</v>
      </c>
      <c r="H767" s="14">
        <v>2020</v>
      </c>
      <c r="I767" s="14" t="s">
        <v>6062</v>
      </c>
      <c r="J767" s="50">
        <v>14762</v>
      </c>
      <c r="K767" s="14" t="s">
        <v>6029</v>
      </c>
      <c r="L767" s="14" t="s">
        <v>5983</v>
      </c>
      <c r="M767" s="14" t="s">
        <v>5971</v>
      </c>
      <c r="N767" s="41" t="s">
        <v>6063</v>
      </c>
      <c r="O767" s="41" t="s">
        <v>6064</v>
      </c>
      <c r="P767" s="14">
        <v>6505</v>
      </c>
      <c r="Q767" s="214">
        <f>+U767</f>
        <v>28.478631818181817</v>
      </c>
      <c r="R767" s="16">
        <v>0.3134909090909091</v>
      </c>
      <c r="S767" s="16">
        <v>5.8751409090909092</v>
      </c>
      <c r="T767" s="14">
        <v>22.29</v>
      </c>
      <c r="U767" s="214">
        <f>+T767+S767+R767</f>
        <v>28.478631818181817</v>
      </c>
      <c r="V767" s="415">
        <v>50</v>
      </c>
      <c r="W767" s="61">
        <v>7</v>
      </c>
      <c r="X767" s="446" t="s">
        <v>5880</v>
      </c>
      <c r="Y767" s="14">
        <v>4</v>
      </c>
      <c r="Z767" s="14">
        <v>9</v>
      </c>
      <c r="AA767" s="14">
        <v>3</v>
      </c>
      <c r="AB767" s="14">
        <v>7</v>
      </c>
      <c r="AC767" s="14">
        <v>128</v>
      </c>
      <c r="AD767" s="214">
        <f>+T767</f>
        <v>22.29</v>
      </c>
      <c r="AE767" s="14">
        <v>5</v>
      </c>
      <c r="AF767" s="13"/>
      <c r="AG767" s="14" t="s">
        <v>6065</v>
      </c>
      <c r="AH767" s="14" t="s">
        <v>6066</v>
      </c>
      <c r="AI767" s="14">
        <v>5</v>
      </c>
      <c r="AJ767" s="14" t="s">
        <v>6067</v>
      </c>
      <c r="AK767" s="14" t="s">
        <v>6068</v>
      </c>
      <c r="AL767" s="14">
        <v>20</v>
      </c>
      <c r="AM767" s="14" t="s">
        <v>6069</v>
      </c>
      <c r="AN767" s="14" t="s">
        <v>6070</v>
      </c>
      <c r="AO767" s="14">
        <v>10</v>
      </c>
      <c r="AP767" s="14" t="s">
        <v>6071</v>
      </c>
      <c r="AQ767" s="14" t="s">
        <v>6070</v>
      </c>
      <c r="AR767" s="14">
        <v>10</v>
      </c>
      <c r="AS767" s="14" t="s">
        <v>6072</v>
      </c>
      <c r="AT767" s="14"/>
      <c r="AU767" s="14">
        <v>5</v>
      </c>
      <c r="AV767" s="14"/>
      <c r="AW767" s="14"/>
      <c r="AX767" s="24"/>
      <c r="AY767" s="32"/>
      <c r="AZ767" s="32"/>
      <c r="BA767" s="35"/>
      <c r="BB767" s="32"/>
      <c r="BC767" s="32"/>
      <c r="BD767" s="32"/>
      <c r="BE767" s="32"/>
      <c r="BF767" s="32"/>
      <c r="BG767" s="32"/>
      <c r="BH767" s="32"/>
      <c r="BI767" s="32"/>
      <c r="BJ767" s="32"/>
      <c r="BK767" s="32"/>
      <c r="BL767" s="32"/>
      <c r="BM767" s="32"/>
    </row>
    <row r="768" spans="1:65" ht="120" customHeight="1" x14ac:dyDescent="0.25">
      <c r="A768" s="14">
        <v>401</v>
      </c>
      <c r="B768" s="14" t="s">
        <v>5930</v>
      </c>
      <c r="C768" s="14">
        <v>10</v>
      </c>
      <c r="D768" s="41" t="s">
        <v>5872</v>
      </c>
      <c r="E768" s="14" t="s">
        <v>5979</v>
      </c>
      <c r="F768" s="14">
        <v>11233</v>
      </c>
      <c r="G768" s="14" t="s">
        <v>6073</v>
      </c>
      <c r="H768" s="14">
        <v>2020</v>
      </c>
      <c r="I768" s="14" t="s">
        <v>6074</v>
      </c>
      <c r="J768" s="50">
        <v>12166.89</v>
      </c>
      <c r="K768" s="14" t="s">
        <v>6029</v>
      </c>
      <c r="L768" s="14" t="s">
        <v>5983</v>
      </c>
      <c r="M768" s="14" t="s">
        <v>5971</v>
      </c>
      <c r="N768" s="41" t="s">
        <v>6075</v>
      </c>
      <c r="O768" s="41" t="s">
        <v>6076</v>
      </c>
      <c r="P768" s="14">
        <v>6458</v>
      </c>
      <c r="Q768" s="214">
        <f>+U768</f>
        <v>39.142907878787881</v>
      </c>
      <c r="R768" s="16">
        <v>0.25838060606060603</v>
      </c>
      <c r="S768" s="16">
        <v>7.8745272727272724</v>
      </c>
      <c r="T768" s="14">
        <v>31.01</v>
      </c>
      <c r="U768" s="214">
        <f>+T768+S768+R768</f>
        <v>39.142907878787881</v>
      </c>
      <c r="V768" s="415">
        <v>15</v>
      </c>
      <c r="W768" s="61">
        <v>10</v>
      </c>
      <c r="X768" s="446" t="s">
        <v>5880</v>
      </c>
      <c r="Y768" s="14">
        <v>2</v>
      </c>
      <c r="Z768" s="14">
        <v>5</v>
      </c>
      <c r="AA768" s="14">
        <v>6</v>
      </c>
      <c r="AB768" s="14">
        <v>4</v>
      </c>
      <c r="AC768" s="14">
        <v>128</v>
      </c>
      <c r="AD768" s="214">
        <f>+T768</f>
        <v>31.01</v>
      </c>
      <c r="AE768" s="14">
        <v>5</v>
      </c>
      <c r="AF768" s="13">
        <v>15</v>
      </c>
      <c r="AG768" s="14">
        <v>20133</v>
      </c>
      <c r="AH768" s="14" t="s">
        <v>5986</v>
      </c>
      <c r="AI768" s="14">
        <v>40</v>
      </c>
      <c r="AJ768" s="14">
        <v>31022</v>
      </c>
      <c r="AK768" s="14" t="s">
        <v>5988</v>
      </c>
      <c r="AL768" s="14">
        <v>10</v>
      </c>
      <c r="AM768" s="14">
        <v>70024</v>
      </c>
      <c r="AN768" s="14" t="s">
        <v>6077</v>
      </c>
      <c r="AO768" s="14">
        <v>50</v>
      </c>
      <c r="AP768" s="14"/>
      <c r="AQ768" s="14"/>
      <c r="AR768" s="14"/>
      <c r="AS768" s="14"/>
      <c r="AT768" s="14"/>
      <c r="AU768" s="14"/>
      <c r="AV768" s="14"/>
      <c r="AW768" s="14"/>
      <c r="AX768" s="24"/>
      <c r="AY768" s="32"/>
      <c r="AZ768" s="32"/>
      <c r="BA768" s="35"/>
      <c r="BB768" s="32"/>
      <c r="BC768" s="32"/>
      <c r="BD768" s="32"/>
      <c r="BE768" s="32"/>
      <c r="BF768" s="32"/>
      <c r="BG768" s="32"/>
      <c r="BH768" s="32"/>
      <c r="BI768" s="32"/>
      <c r="BJ768" s="32"/>
      <c r="BK768" s="32"/>
      <c r="BL768" s="32"/>
      <c r="BM768" s="32"/>
    </row>
    <row r="769" spans="1:65" ht="120" customHeight="1" x14ac:dyDescent="0.25">
      <c r="A769" s="14">
        <v>401</v>
      </c>
      <c r="B769" s="14" t="s">
        <v>5930</v>
      </c>
      <c r="C769" s="14">
        <v>10</v>
      </c>
      <c r="D769" s="41" t="s">
        <v>5872</v>
      </c>
      <c r="E769" s="14" t="s">
        <v>5997</v>
      </c>
      <c r="F769" s="14">
        <v>16373</v>
      </c>
      <c r="G769" s="14" t="s">
        <v>6078</v>
      </c>
      <c r="H769" s="14">
        <v>2021</v>
      </c>
      <c r="I769" s="14" t="s">
        <v>6079</v>
      </c>
      <c r="J769" s="50">
        <v>186561.91</v>
      </c>
      <c r="K769" s="14" t="s">
        <v>6080</v>
      </c>
      <c r="L769" s="14" t="s">
        <v>5983</v>
      </c>
      <c r="M769" s="14" t="s">
        <v>5971</v>
      </c>
      <c r="N769" s="14" t="s">
        <v>6014</v>
      </c>
      <c r="O769" s="14" t="s">
        <v>6015</v>
      </c>
      <c r="P769" s="14">
        <v>6803</v>
      </c>
      <c r="Q769" s="16">
        <v>58.879113939393939</v>
      </c>
      <c r="R769" s="16">
        <v>11.522962424242426</v>
      </c>
      <c r="S769" s="16">
        <v>13.59</v>
      </c>
      <c r="T769" s="15">
        <v>33.766151515151513</v>
      </c>
      <c r="U769" s="16">
        <f>+R769+S769+T769</f>
        <v>58.879113939393939</v>
      </c>
      <c r="V769" s="415">
        <v>100</v>
      </c>
      <c r="W769" s="61">
        <v>0</v>
      </c>
      <c r="X769" s="446" t="s">
        <v>6044</v>
      </c>
      <c r="Y769" s="14">
        <v>3</v>
      </c>
      <c r="Z769" s="14">
        <v>3</v>
      </c>
      <c r="AA769" s="14">
        <v>3</v>
      </c>
      <c r="AB769" s="14">
        <v>4</v>
      </c>
      <c r="AC769" s="14">
        <v>48</v>
      </c>
      <c r="AD769" s="14"/>
      <c r="AE769" s="14"/>
      <c r="AF769" s="13">
        <v>100</v>
      </c>
      <c r="AG769" s="14">
        <v>20133</v>
      </c>
      <c r="AH769" s="14" t="s">
        <v>6081</v>
      </c>
      <c r="AI769" s="14">
        <v>100</v>
      </c>
      <c r="AJ769" s="14"/>
      <c r="AK769" s="14"/>
      <c r="AL769" s="14"/>
      <c r="AM769" s="14"/>
      <c r="AN769" s="14"/>
      <c r="AO769" s="14"/>
      <c r="AP769" s="14"/>
      <c r="AQ769" s="14"/>
      <c r="AR769" s="14"/>
      <c r="AS769" s="14"/>
      <c r="AT769" s="14"/>
      <c r="AU769" s="14"/>
      <c r="AV769" s="14"/>
      <c r="AW769" s="14"/>
      <c r="AX769" s="24"/>
      <c r="AY769" s="32"/>
      <c r="AZ769" s="32"/>
      <c r="BA769" s="35"/>
      <c r="BB769" s="32"/>
      <c r="BC769" s="32"/>
      <c r="BD769" s="32"/>
      <c r="BE769" s="32"/>
      <c r="BF769" s="32"/>
      <c r="BG769" s="32"/>
      <c r="BH769" s="32"/>
      <c r="BI769" s="32"/>
      <c r="BJ769" s="32"/>
      <c r="BK769" s="32"/>
      <c r="BL769" s="32"/>
      <c r="BM769" s="32"/>
    </row>
    <row r="770" spans="1:65" ht="120" customHeight="1" x14ac:dyDescent="0.25">
      <c r="A770" s="14">
        <v>401</v>
      </c>
      <c r="B770" s="14" t="s">
        <v>5930</v>
      </c>
      <c r="C770" s="14">
        <v>9</v>
      </c>
      <c r="D770" s="41" t="s">
        <v>5931</v>
      </c>
      <c r="E770" s="14" t="s">
        <v>6082</v>
      </c>
      <c r="F770" s="14">
        <v>5667</v>
      </c>
      <c r="G770" s="14" t="s">
        <v>6083</v>
      </c>
      <c r="H770" s="14">
        <v>2021</v>
      </c>
      <c r="I770" s="14" t="s">
        <v>6084</v>
      </c>
      <c r="J770" s="50">
        <v>95300.18</v>
      </c>
      <c r="K770" s="14" t="s">
        <v>6085</v>
      </c>
      <c r="L770" s="14" t="s">
        <v>6086</v>
      </c>
      <c r="M770" s="14" t="s">
        <v>6052</v>
      </c>
      <c r="N770" s="14" t="s">
        <v>6087</v>
      </c>
      <c r="O770" s="14" t="s">
        <v>6088</v>
      </c>
      <c r="P770" s="14" t="s">
        <v>6089</v>
      </c>
      <c r="Q770" s="16">
        <v>72.083229590017822</v>
      </c>
      <c r="R770" s="16">
        <v>16.987550802139037</v>
      </c>
      <c r="S770" s="16">
        <v>14.51</v>
      </c>
      <c r="T770" s="15">
        <v>40.585678787878784</v>
      </c>
      <c r="U770" s="16">
        <f t="shared" si="55"/>
        <v>72.083229590017822</v>
      </c>
      <c r="V770" s="415">
        <v>34</v>
      </c>
      <c r="W770" s="61">
        <v>0</v>
      </c>
      <c r="X770" s="446" t="s">
        <v>6044</v>
      </c>
      <c r="Y770" s="13">
        <v>2</v>
      </c>
      <c r="Z770" s="67" t="s">
        <v>6090</v>
      </c>
      <c r="AA770" s="67" t="s">
        <v>6091</v>
      </c>
      <c r="AB770" s="14">
        <v>3</v>
      </c>
      <c r="AC770" s="14">
        <v>58</v>
      </c>
      <c r="AD770" s="14"/>
      <c r="AE770" s="14"/>
      <c r="AF770" s="13">
        <v>63</v>
      </c>
      <c r="AG770" s="14" t="s">
        <v>6092</v>
      </c>
      <c r="AH770" s="14" t="s">
        <v>6093</v>
      </c>
      <c r="AI770" s="14">
        <v>100</v>
      </c>
      <c r="AJ770" s="14"/>
      <c r="AK770" s="14"/>
      <c r="AL770" s="14"/>
      <c r="AM770" s="14"/>
      <c r="AN770" s="14"/>
      <c r="AO770" s="14"/>
      <c r="AP770" s="14"/>
      <c r="AQ770" s="14"/>
      <c r="AR770" s="14"/>
      <c r="AS770" s="14"/>
      <c r="AT770" s="14"/>
      <c r="AU770" s="14"/>
      <c r="AV770" s="14"/>
      <c r="AW770" s="14"/>
      <c r="AX770" s="24"/>
      <c r="AY770" s="32"/>
      <c r="AZ770" s="32"/>
      <c r="BA770" s="35"/>
      <c r="BB770" s="32"/>
      <c r="BC770" s="32"/>
      <c r="BD770" s="32"/>
      <c r="BE770" s="32"/>
      <c r="BF770" s="32"/>
      <c r="BG770" s="32"/>
      <c r="BH770" s="32"/>
      <c r="BI770" s="32"/>
      <c r="BJ770" s="32"/>
      <c r="BK770" s="32"/>
      <c r="BL770" s="32"/>
      <c r="BM770" s="32"/>
    </row>
    <row r="771" spans="1:65" ht="120" customHeight="1" x14ac:dyDescent="0.25">
      <c r="A771" s="14">
        <v>401</v>
      </c>
      <c r="B771" s="14" t="s">
        <v>5930</v>
      </c>
      <c r="C771" s="14">
        <v>9</v>
      </c>
      <c r="D771" s="41" t="s">
        <v>5931</v>
      </c>
      <c r="E771" s="14" t="s">
        <v>6094</v>
      </c>
      <c r="F771" s="14">
        <v>26091</v>
      </c>
      <c r="G771" s="14" t="s">
        <v>6095</v>
      </c>
      <c r="H771" s="14">
        <v>2021</v>
      </c>
      <c r="I771" s="14" t="s">
        <v>6096</v>
      </c>
      <c r="J771" s="50">
        <v>73729.210000000006</v>
      </c>
      <c r="K771" s="14" t="s">
        <v>6097</v>
      </c>
      <c r="L771" s="14" t="s">
        <v>5936</v>
      </c>
      <c r="M771" s="14" t="s">
        <v>6098</v>
      </c>
      <c r="N771" s="14" t="s">
        <v>6099</v>
      </c>
      <c r="O771" s="14" t="s">
        <v>6100</v>
      </c>
      <c r="P771" s="14" t="s">
        <v>6101</v>
      </c>
      <c r="Q771" s="16">
        <v>57.670486195286202</v>
      </c>
      <c r="R771" s="16">
        <v>19.773528619528623</v>
      </c>
      <c r="S771" s="16">
        <v>8.5500000000000007</v>
      </c>
      <c r="T771" s="15">
        <v>29.346957575757578</v>
      </c>
      <c r="U771" s="16">
        <f t="shared" si="55"/>
        <v>57.670486195286202</v>
      </c>
      <c r="V771" s="415">
        <v>36</v>
      </c>
      <c r="W771" s="61">
        <v>0</v>
      </c>
      <c r="X771" s="446" t="s">
        <v>6044</v>
      </c>
      <c r="Y771" s="14">
        <v>6</v>
      </c>
      <c r="Z771" s="14">
        <v>4</v>
      </c>
      <c r="AA771" s="14">
        <v>4</v>
      </c>
      <c r="AB771" s="14">
        <v>60</v>
      </c>
      <c r="AC771" s="14">
        <v>67</v>
      </c>
      <c r="AD771" s="14">
        <v>0</v>
      </c>
      <c r="AE771" s="14"/>
      <c r="AF771" s="13">
        <v>100</v>
      </c>
      <c r="AG771" s="14">
        <v>50595</v>
      </c>
      <c r="AH771" s="14" t="s">
        <v>6102</v>
      </c>
      <c r="AI771" s="14">
        <v>30</v>
      </c>
      <c r="AJ771" s="14" t="s">
        <v>5931</v>
      </c>
      <c r="AK771" s="14" t="s">
        <v>5913</v>
      </c>
      <c r="AL771" s="14">
        <v>30</v>
      </c>
      <c r="AM771" s="14" t="s">
        <v>6103</v>
      </c>
      <c r="AN771" s="14" t="s">
        <v>6104</v>
      </c>
      <c r="AO771" s="14">
        <v>20</v>
      </c>
      <c r="AP771" s="14" t="s">
        <v>6105</v>
      </c>
      <c r="AQ771" s="14" t="s">
        <v>6104</v>
      </c>
      <c r="AR771" s="14">
        <v>20</v>
      </c>
      <c r="AS771" s="14"/>
      <c r="AT771" s="14"/>
      <c r="AU771" s="14"/>
      <c r="AV771" s="14"/>
      <c r="AW771" s="14"/>
      <c r="AX771" s="24"/>
      <c r="AY771" s="32"/>
      <c r="AZ771" s="32"/>
      <c r="BA771" s="35"/>
      <c r="BB771" s="32"/>
      <c r="BC771" s="32"/>
      <c r="BD771" s="32"/>
      <c r="BE771" s="32"/>
      <c r="BF771" s="32"/>
      <c r="BG771" s="32"/>
      <c r="BH771" s="32"/>
      <c r="BI771" s="32"/>
      <c r="BJ771" s="32"/>
      <c r="BK771" s="32"/>
      <c r="BL771" s="32"/>
      <c r="BM771" s="32"/>
    </row>
    <row r="772" spans="1:65" ht="120" customHeight="1" x14ac:dyDescent="0.25">
      <c r="A772" s="14">
        <v>401</v>
      </c>
      <c r="B772" s="14" t="s">
        <v>5930</v>
      </c>
      <c r="C772" s="14">
        <v>29</v>
      </c>
      <c r="D772" s="41" t="s">
        <v>6036</v>
      </c>
      <c r="E772" s="14" t="s">
        <v>6106</v>
      </c>
      <c r="F772" s="14">
        <v>16283</v>
      </c>
      <c r="G772" s="14" t="s">
        <v>6107</v>
      </c>
      <c r="H772" s="14">
        <v>2021</v>
      </c>
      <c r="I772" s="14" t="s">
        <v>6108</v>
      </c>
      <c r="J772" s="50">
        <v>100000</v>
      </c>
      <c r="K772" s="14" t="s">
        <v>6109</v>
      </c>
      <c r="L772" s="14" t="s">
        <v>6110</v>
      </c>
      <c r="M772" s="14" t="s">
        <v>6111</v>
      </c>
      <c r="N772" s="14" t="s">
        <v>6112</v>
      </c>
      <c r="O772" s="14" t="s">
        <v>6113</v>
      </c>
      <c r="P772" s="14" t="s">
        <v>6114</v>
      </c>
      <c r="Q772" s="16">
        <v>69.82918101010101</v>
      </c>
      <c r="R772" s="16">
        <v>14.145720404040402</v>
      </c>
      <c r="S772" s="16">
        <v>15.67</v>
      </c>
      <c r="T772" s="15">
        <v>40.013460606060612</v>
      </c>
      <c r="U772" s="16">
        <f t="shared" si="55"/>
        <v>69.82918101010101</v>
      </c>
      <c r="V772" s="415">
        <v>75</v>
      </c>
      <c r="W772" s="61">
        <v>10</v>
      </c>
      <c r="X772" s="446" t="s">
        <v>6044</v>
      </c>
      <c r="Y772" s="14">
        <v>6</v>
      </c>
      <c r="Z772" s="14">
        <v>1</v>
      </c>
      <c r="AA772" s="14" t="s">
        <v>6115</v>
      </c>
      <c r="AB772" s="14">
        <v>2</v>
      </c>
      <c r="AC772" s="14">
        <v>119</v>
      </c>
      <c r="AD772" s="14"/>
      <c r="AE772" s="14"/>
      <c r="AF772" s="13"/>
      <c r="AG772" s="14" t="s">
        <v>6116</v>
      </c>
      <c r="AH772" s="14" t="s">
        <v>6117</v>
      </c>
      <c r="AI772" s="14"/>
      <c r="AJ772" s="14"/>
      <c r="AK772" s="14"/>
      <c r="AL772" s="14"/>
      <c r="AM772" s="14"/>
      <c r="AN772" s="14"/>
      <c r="AO772" s="14"/>
      <c r="AP772" s="14"/>
      <c r="AQ772" s="14"/>
      <c r="AR772" s="14"/>
      <c r="AS772" s="14"/>
      <c r="AT772" s="14"/>
      <c r="AU772" s="14"/>
      <c r="AV772" s="14"/>
      <c r="AW772" s="14"/>
      <c r="AX772" s="24"/>
      <c r="AY772" s="32"/>
      <c r="AZ772" s="32"/>
      <c r="BA772" s="35"/>
      <c r="BB772" s="32"/>
      <c r="BC772" s="32"/>
      <c r="BD772" s="32"/>
      <c r="BE772" s="32"/>
      <c r="BF772" s="32"/>
      <c r="BG772" s="32"/>
      <c r="BH772" s="32"/>
      <c r="BI772" s="32"/>
      <c r="BJ772" s="32"/>
      <c r="BK772" s="32"/>
      <c r="BL772" s="32"/>
      <c r="BM772" s="32"/>
    </row>
    <row r="773" spans="1:65" ht="120" customHeight="1" x14ac:dyDescent="0.25">
      <c r="A773" s="14">
        <v>402</v>
      </c>
      <c r="B773" s="14" t="s">
        <v>5930</v>
      </c>
      <c r="C773" s="14" t="s">
        <v>6118</v>
      </c>
      <c r="D773" s="41" t="s">
        <v>5872</v>
      </c>
      <c r="E773" s="14" t="s">
        <v>5979</v>
      </c>
      <c r="F773" s="14">
        <v>27589</v>
      </c>
      <c r="G773" s="14" t="s">
        <v>6119</v>
      </c>
      <c r="H773" s="14">
        <v>2022</v>
      </c>
      <c r="I773" s="14" t="s">
        <v>6120</v>
      </c>
      <c r="J773" s="50">
        <v>68292.31</v>
      </c>
      <c r="K773" s="14" t="s">
        <v>330</v>
      </c>
      <c r="L773" s="42" t="s">
        <v>6121</v>
      </c>
      <c r="M773" s="14" t="s">
        <v>6122</v>
      </c>
      <c r="N773" s="41" t="s">
        <v>6123</v>
      </c>
      <c r="O773" s="14" t="s">
        <v>6124</v>
      </c>
      <c r="P773" s="14">
        <v>7225</v>
      </c>
      <c r="Q773" s="16">
        <v>39.619999999999997</v>
      </c>
      <c r="R773" s="16">
        <v>4.5199999999999996</v>
      </c>
      <c r="S773" s="14">
        <v>0</v>
      </c>
      <c r="T773" s="14">
        <v>28.08</v>
      </c>
      <c r="U773" s="16">
        <v>39.619999999999997</v>
      </c>
      <c r="V773" s="415">
        <v>100</v>
      </c>
      <c r="W773" s="61">
        <v>11</v>
      </c>
      <c r="X773" s="207" t="s">
        <v>6125</v>
      </c>
      <c r="Y773" s="14">
        <v>6</v>
      </c>
      <c r="Z773" s="14">
        <v>4</v>
      </c>
      <c r="AA773" s="14">
        <v>8</v>
      </c>
      <c r="AB773" s="14">
        <v>5</v>
      </c>
      <c r="AC773" s="14">
        <v>30</v>
      </c>
      <c r="AD773" s="14">
        <v>28.08</v>
      </c>
      <c r="AE773" s="14">
        <v>5</v>
      </c>
      <c r="AF773" s="13">
        <v>50</v>
      </c>
      <c r="AG773" s="14" t="s">
        <v>5872</v>
      </c>
      <c r="AH773" s="14" t="s">
        <v>5979</v>
      </c>
      <c r="AI773" s="14"/>
      <c r="AJ773" s="14" t="s">
        <v>6126</v>
      </c>
      <c r="AK773" s="14" t="s">
        <v>5979</v>
      </c>
      <c r="AL773" s="14"/>
      <c r="AM773" s="14" t="s">
        <v>6127</v>
      </c>
      <c r="AN773" s="14" t="s">
        <v>5979</v>
      </c>
      <c r="AO773" s="14"/>
      <c r="AP773" s="14" t="s">
        <v>6128</v>
      </c>
      <c r="AQ773" s="14" t="s">
        <v>5979</v>
      </c>
      <c r="AR773" s="14"/>
      <c r="AS773" s="14"/>
      <c r="AT773" s="14"/>
      <c r="AU773" s="14"/>
      <c r="AV773" s="14"/>
      <c r="AW773" s="14"/>
      <c r="AX773" s="24"/>
      <c r="AY773" s="32"/>
      <c r="AZ773" s="32"/>
      <c r="BA773" s="35"/>
      <c r="BB773" s="32"/>
      <c r="BC773" s="32"/>
      <c r="BD773" s="32"/>
      <c r="BE773" s="32"/>
      <c r="BF773" s="32"/>
      <c r="BG773" s="32"/>
      <c r="BH773" s="32"/>
      <c r="BI773" s="32"/>
      <c r="BJ773" s="32"/>
      <c r="BK773" s="32"/>
      <c r="BL773" s="32"/>
      <c r="BM773" s="32"/>
    </row>
    <row r="774" spans="1:65" ht="120" customHeight="1" x14ac:dyDescent="0.25">
      <c r="A774" s="14">
        <v>401</v>
      </c>
      <c r="B774" s="14" t="s">
        <v>5930</v>
      </c>
      <c r="C774" s="14" t="s">
        <v>6118</v>
      </c>
      <c r="D774" s="41" t="s">
        <v>5872</v>
      </c>
      <c r="E774" s="14" t="s">
        <v>6129</v>
      </c>
      <c r="F774" s="14">
        <v>33232</v>
      </c>
      <c r="G774" s="14" t="s">
        <v>6130</v>
      </c>
      <c r="H774" s="14">
        <v>2022</v>
      </c>
      <c r="I774" s="14" t="s">
        <v>6131</v>
      </c>
      <c r="J774" s="50">
        <v>48163.77</v>
      </c>
      <c r="K774" s="14" t="s">
        <v>330</v>
      </c>
      <c r="L774" s="42" t="s">
        <v>6121</v>
      </c>
      <c r="M774" s="14" t="s">
        <v>6122</v>
      </c>
      <c r="N774" s="41" t="s">
        <v>6132</v>
      </c>
      <c r="O774" s="14" t="s">
        <v>6133</v>
      </c>
      <c r="P774" s="14">
        <v>7106</v>
      </c>
      <c r="Q774" s="16">
        <v>55.86</v>
      </c>
      <c r="R774" s="16">
        <v>11.66</v>
      </c>
      <c r="S774" s="14">
        <v>0</v>
      </c>
      <c r="T774" s="14">
        <v>35.36</v>
      </c>
      <c r="U774" s="16">
        <v>55.86</v>
      </c>
      <c r="V774" s="415">
        <v>25</v>
      </c>
      <c r="W774" s="61">
        <v>11</v>
      </c>
      <c r="X774" s="207" t="s">
        <v>6125</v>
      </c>
      <c r="Y774" s="14">
        <v>3</v>
      </c>
      <c r="Z774" s="14">
        <v>12</v>
      </c>
      <c r="AA774" s="14">
        <v>3</v>
      </c>
      <c r="AB774" s="14">
        <v>4</v>
      </c>
      <c r="AC774" s="14">
        <v>30</v>
      </c>
      <c r="AD774" s="14">
        <v>35.36</v>
      </c>
      <c r="AE774" s="14">
        <v>5</v>
      </c>
      <c r="AF774" s="13">
        <v>20</v>
      </c>
      <c r="AG774" s="14" t="s">
        <v>5872</v>
      </c>
      <c r="AH774" s="14" t="s">
        <v>6129</v>
      </c>
      <c r="AI774" s="14"/>
      <c r="AJ774" s="14" t="s">
        <v>6126</v>
      </c>
      <c r="AK774" s="14" t="s">
        <v>6129</v>
      </c>
      <c r="AL774" s="14"/>
      <c r="AM774" s="14" t="s">
        <v>6127</v>
      </c>
      <c r="AN774" s="14" t="s">
        <v>6129</v>
      </c>
      <c r="AO774" s="14"/>
      <c r="AP774" s="14" t="s">
        <v>6128</v>
      </c>
      <c r="AQ774" s="14" t="s">
        <v>6129</v>
      </c>
      <c r="AR774" s="14"/>
      <c r="AS774" s="14"/>
      <c r="AT774" s="14"/>
      <c r="AU774" s="14"/>
      <c r="AV774" s="14"/>
      <c r="AW774" s="14"/>
      <c r="AX774" s="24"/>
      <c r="AY774" s="32"/>
      <c r="AZ774" s="32"/>
      <c r="BA774" s="35"/>
      <c r="BB774" s="32"/>
      <c r="BC774" s="32"/>
      <c r="BD774" s="32"/>
      <c r="BE774" s="32"/>
      <c r="BF774" s="32"/>
      <c r="BG774" s="32"/>
      <c r="BH774" s="32"/>
      <c r="BI774" s="32"/>
      <c r="BJ774" s="32"/>
      <c r="BK774" s="32"/>
      <c r="BL774" s="32"/>
      <c r="BM774" s="32"/>
    </row>
    <row r="775" spans="1:65" ht="120" customHeight="1" x14ac:dyDescent="0.25">
      <c r="A775" s="14">
        <v>401</v>
      </c>
      <c r="B775" s="14" t="s">
        <v>5930</v>
      </c>
      <c r="C775" s="39"/>
      <c r="D775" s="156" t="s">
        <v>6134</v>
      </c>
      <c r="E775" s="41" t="s">
        <v>6135</v>
      </c>
      <c r="F775" s="14">
        <v>30770</v>
      </c>
      <c r="G775" s="14" t="s">
        <v>6136</v>
      </c>
      <c r="H775" s="14">
        <v>2022</v>
      </c>
      <c r="I775" s="14" t="s">
        <v>6137</v>
      </c>
      <c r="J775" s="50">
        <v>28114.9</v>
      </c>
      <c r="K775" s="42" t="s">
        <v>6138</v>
      </c>
      <c r="L775" s="42" t="s">
        <v>6121</v>
      </c>
      <c r="M775" s="14" t="s">
        <v>6122</v>
      </c>
      <c r="N775" s="41" t="s">
        <v>6139</v>
      </c>
      <c r="O775" s="41" t="s">
        <v>6140</v>
      </c>
      <c r="P775" s="42" t="s">
        <v>6141</v>
      </c>
      <c r="Q775" s="16">
        <v>36.15</v>
      </c>
      <c r="R775" s="214">
        <v>1.7</v>
      </c>
      <c r="S775" s="214">
        <v>0</v>
      </c>
      <c r="T775" s="214">
        <v>27.56</v>
      </c>
      <c r="U775" s="214">
        <v>36.15</v>
      </c>
      <c r="V775" s="422">
        <v>100</v>
      </c>
      <c r="W775" s="61">
        <v>12</v>
      </c>
      <c r="X775" s="207" t="s">
        <v>6125</v>
      </c>
      <c r="Y775" s="42">
        <v>6</v>
      </c>
      <c r="Z775" s="42">
        <v>4</v>
      </c>
      <c r="AA775" s="42">
        <v>8</v>
      </c>
      <c r="AB775" s="42">
        <v>60</v>
      </c>
      <c r="AC775" s="42">
        <v>151</v>
      </c>
      <c r="AD775" s="42">
        <v>27.56</v>
      </c>
      <c r="AE775" s="42">
        <v>5</v>
      </c>
      <c r="AF775" s="300">
        <v>80</v>
      </c>
      <c r="AG775" s="42">
        <v>20133</v>
      </c>
      <c r="AH775" s="42" t="s">
        <v>6142</v>
      </c>
      <c r="AI775" s="42">
        <v>40</v>
      </c>
      <c r="AJ775" s="42">
        <v>38002</v>
      </c>
      <c r="AK775" s="42" t="s">
        <v>6142</v>
      </c>
      <c r="AL775" s="42">
        <v>20</v>
      </c>
      <c r="AM775" s="42">
        <v>52624</v>
      </c>
      <c r="AN775" s="42" t="s">
        <v>6142</v>
      </c>
      <c r="AO775" s="14">
        <v>40</v>
      </c>
      <c r="AP775" s="14"/>
      <c r="AQ775" s="14"/>
      <c r="AR775" s="14"/>
      <c r="AS775" s="14"/>
      <c r="AT775" s="14"/>
      <c r="AU775" s="14"/>
      <c r="AV775" s="14"/>
      <c r="AW775" s="14"/>
      <c r="AX775" s="24"/>
      <c r="AY775" s="32"/>
      <c r="AZ775" s="32"/>
      <c r="BA775" s="35"/>
      <c r="BB775" s="32"/>
      <c r="BC775" s="32"/>
      <c r="BD775" s="32"/>
      <c r="BE775" s="32"/>
      <c r="BF775" s="32"/>
      <c r="BG775" s="32"/>
      <c r="BH775" s="32"/>
      <c r="BI775" s="32"/>
      <c r="BJ775" s="32"/>
      <c r="BK775" s="32"/>
      <c r="BL775" s="32"/>
      <c r="BM775" s="32"/>
    </row>
    <row r="776" spans="1:65" ht="120" customHeight="1" x14ac:dyDescent="0.25">
      <c r="A776" s="14">
        <v>401</v>
      </c>
      <c r="B776" s="14" t="s">
        <v>5930</v>
      </c>
      <c r="C776" s="14"/>
      <c r="D776" s="156" t="s">
        <v>6134</v>
      </c>
      <c r="E776" s="41" t="s">
        <v>6143</v>
      </c>
      <c r="F776" s="14">
        <v>23608</v>
      </c>
      <c r="G776" s="14" t="s">
        <v>6144</v>
      </c>
      <c r="H776" s="14">
        <v>2022</v>
      </c>
      <c r="I776" s="14" t="s">
        <v>6145</v>
      </c>
      <c r="J776" s="50">
        <v>58258.09</v>
      </c>
      <c r="K776" s="42" t="s">
        <v>6138</v>
      </c>
      <c r="L776" s="42" t="s">
        <v>6121</v>
      </c>
      <c r="M776" s="14" t="s">
        <v>6122</v>
      </c>
      <c r="N776" s="40" t="s">
        <v>6146</v>
      </c>
      <c r="O776" s="40" t="s">
        <v>6147</v>
      </c>
      <c r="P776" s="42" t="s">
        <v>6148</v>
      </c>
      <c r="Q776" s="16">
        <v>44.99</v>
      </c>
      <c r="R776" s="214">
        <v>6.11</v>
      </c>
      <c r="S776" s="214">
        <v>0</v>
      </c>
      <c r="T776" s="214">
        <v>31.11</v>
      </c>
      <c r="U776" s="214">
        <v>44.99</v>
      </c>
      <c r="V776" s="422">
        <v>60</v>
      </c>
      <c r="W776" s="61">
        <v>50</v>
      </c>
      <c r="X776" s="207" t="s">
        <v>6125</v>
      </c>
      <c r="Y776" s="42">
        <v>6</v>
      </c>
      <c r="Z776" s="42">
        <v>4</v>
      </c>
      <c r="AA776" s="42">
        <v>1</v>
      </c>
      <c r="AB776" s="42">
        <v>60</v>
      </c>
      <c r="AC776" s="42">
        <v>151</v>
      </c>
      <c r="AD776" s="42">
        <v>31.11</v>
      </c>
      <c r="AE776" s="42">
        <v>2</v>
      </c>
      <c r="AF776" s="300">
        <v>80</v>
      </c>
      <c r="AG776" s="42">
        <v>20133</v>
      </c>
      <c r="AH776" s="42" t="s">
        <v>6142</v>
      </c>
      <c r="AI776" s="42">
        <v>40</v>
      </c>
      <c r="AJ776" s="42">
        <v>38002</v>
      </c>
      <c r="AK776" s="42" t="s">
        <v>6142</v>
      </c>
      <c r="AL776" s="42">
        <v>20</v>
      </c>
      <c r="AM776" s="42">
        <v>52624</v>
      </c>
      <c r="AN776" s="42" t="s">
        <v>6142</v>
      </c>
      <c r="AO776" s="14">
        <v>40</v>
      </c>
      <c r="AP776" s="14"/>
      <c r="AQ776" s="14"/>
      <c r="AR776" s="14"/>
      <c r="AS776" s="14"/>
      <c r="AT776" s="14"/>
      <c r="AU776" s="14"/>
      <c r="AV776" s="14"/>
      <c r="AW776" s="14"/>
      <c r="AX776" s="24"/>
      <c r="AY776" s="32"/>
      <c r="AZ776" s="32"/>
      <c r="BA776" s="35"/>
      <c r="BB776" s="32"/>
      <c r="BC776" s="32"/>
      <c r="BD776" s="32"/>
      <c r="BE776" s="32"/>
      <c r="BF776" s="32"/>
      <c r="BG776" s="32"/>
      <c r="BH776" s="32"/>
      <c r="BI776" s="32"/>
      <c r="BJ776" s="32"/>
      <c r="BK776" s="32"/>
      <c r="BL776" s="32"/>
      <c r="BM776" s="32"/>
    </row>
    <row r="777" spans="1:65" ht="120" customHeight="1" x14ac:dyDescent="0.25">
      <c r="A777" s="14">
        <v>401</v>
      </c>
      <c r="B777" s="14" t="s">
        <v>5930</v>
      </c>
      <c r="C777" s="14"/>
      <c r="D777" s="156" t="s">
        <v>6134</v>
      </c>
      <c r="E777" s="41" t="s">
        <v>6149</v>
      </c>
      <c r="F777" s="14">
        <v>35366</v>
      </c>
      <c r="G777" s="14" t="s">
        <v>6150</v>
      </c>
      <c r="H777" s="14">
        <v>2022</v>
      </c>
      <c r="I777" s="14" t="s">
        <v>6151</v>
      </c>
      <c r="J777" s="50">
        <v>15578.4</v>
      </c>
      <c r="K777" s="42" t="s">
        <v>6138</v>
      </c>
      <c r="L777" s="42" t="s">
        <v>6152</v>
      </c>
      <c r="M777" s="42" t="s">
        <v>6153</v>
      </c>
      <c r="N777" s="42" t="s">
        <v>6154</v>
      </c>
      <c r="O777" s="42" t="s">
        <v>6155</v>
      </c>
      <c r="P777" s="42" t="s">
        <v>6156</v>
      </c>
      <c r="Q777" s="16">
        <v>31.37</v>
      </c>
      <c r="R777" s="214">
        <v>0.95</v>
      </c>
      <c r="S777" s="214">
        <v>0.30303030303030304</v>
      </c>
      <c r="T777" s="214">
        <v>24.09</v>
      </c>
      <c r="U777" s="16">
        <v>31.37</v>
      </c>
      <c r="V777" s="415">
        <v>100</v>
      </c>
      <c r="W777" s="61">
        <v>11</v>
      </c>
      <c r="X777" s="207" t="s">
        <v>6125</v>
      </c>
      <c r="Y777" s="42">
        <v>6</v>
      </c>
      <c r="Z777" s="42">
        <v>4</v>
      </c>
      <c r="AA777" s="42">
        <v>5</v>
      </c>
      <c r="AB777" s="42" t="s">
        <v>6157</v>
      </c>
      <c r="AC777" s="42">
        <v>109</v>
      </c>
      <c r="AD777" s="42">
        <v>24.09</v>
      </c>
      <c r="AE777" s="14">
        <v>5</v>
      </c>
      <c r="AF777" s="300">
        <v>90</v>
      </c>
      <c r="AG777" s="42" t="s">
        <v>5872</v>
      </c>
      <c r="AH777" s="42" t="s">
        <v>6158</v>
      </c>
      <c r="AI777" s="42">
        <v>50</v>
      </c>
      <c r="AJ777" s="42" t="s">
        <v>6159</v>
      </c>
      <c r="AK777" s="42" t="s">
        <v>6160</v>
      </c>
      <c r="AL777" s="42">
        <v>20</v>
      </c>
      <c r="AM777" s="42" t="s">
        <v>6161</v>
      </c>
      <c r="AN777" s="42" t="s">
        <v>6160</v>
      </c>
      <c r="AO777" s="42">
        <v>20</v>
      </c>
      <c r="AP777" s="14"/>
      <c r="AQ777" s="14"/>
      <c r="AR777" s="14"/>
      <c r="AS777" s="14"/>
      <c r="AT777" s="14"/>
      <c r="AU777" s="14"/>
      <c r="AV777" s="14"/>
      <c r="AW777" s="14"/>
      <c r="AX777" s="24"/>
      <c r="AY777" s="32"/>
      <c r="AZ777" s="32"/>
      <c r="BA777" s="35"/>
      <c r="BB777" s="32"/>
      <c r="BC777" s="32"/>
      <c r="BD777" s="32"/>
      <c r="BE777" s="32"/>
      <c r="BF777" s="32"/>
      <c r="BG777" s="32"/>
      <c r="BH777" s="32"/>
      <c r="BI777" s="32"/>
      <c r="BJ777" s="32"/>
      <c r="BK777" s="32"/>
      <c r="BL777" s="32"/>
      <c r="BM777" s="32"/>
    </row>
    <row r="778" spans="1:65" ht="120" customHeight="1" x14ac:dyDescent="0.25">
      <c r="A778" s="14">
        <v>401</v>
      </c>
      <c r="B778" s="14" t="s">
        <v>5930</v>
      </c>
      <c r="C778" s="39"/>
      <c r="D778" s="156" t="s">
        <v>6134</v>
      </c>
      <c r="E778" s="41" t="s">
        <v>6149</v>
      </c>
      <c r="F778" s="14">
        <v>35366</v>
      </c>
      <c r="G778" s="14" t="s">
        <v>6162</v>
      </c>
      <c r="H778" s="14">
        <v>2022</v>
      </c>
      <c r="I778" s="14" t="s">
        <v>6163</v>
      </c>
      <c r="J778" s="50">
        <v>4136.55</v>
      </c>
      <c r="K778" s="42" t="s">
        <v>6138</v>
      </c>
      <c r="L778" s="42" t="s">
        <v>6152</v>
      </c>
      <c r="M778" s="42" t="s">
        <v>6153</v>
      </c>
      <c r="N778" s="42" t="s">
        <v>6164</v>
      </c>
      <c r="O778" s="42" t="s">
        <v>6165</v>
      </c>
      <c r="P778" s="42" t="s">
        <v>6166</v>
      </c>
      <c r="Q778" s="16">
        <v>30.72</v>
      </c>
      <c r="R778" s="214">
        <v>0.3</v>
      </c>
      <c r="S778" s="214">
        <v>0.3</v>
      </c>
      <c r="T778" s="214">
        <v>24.09</v>
      </c>
      <c r="U778" s="214">
        <v>30.72</v>
      </c>
      <c r="V778" s="415">
        <v>100</v>
      </c>
      <c r="W778" s="61">
        <v>12</v>
      </c>
      <c r="X778" s="207" t="s">
        <v>6125</v>
      </c>
      <c r="Y778" s="42">
        <v>4</v>
      </c>
      <c r="Z778" s="42"/>
      <c r="AA778" s="42"/>
      <c r="AB778" s="42" t="s">
        <v>6157</v>
      </c>
      <c r="AC778" s="42">
        <v>109</v>
      </c>
      <c r="AD778" s="42">
        <v>24.09</v>
      </c>
      <c r="AE778" s="14">
        <v>5</v>
      </c>
      <c r="AF778" s="300">
        <v>75</v>
      </c>
      <c r="AG778" s="42" t="s">
        <v>5872</v>
      </c>
      <c r="AH778" s="42" t="s">
        <v>6167</v>
      </c>
      <c r="AI778" s="42">
        <v>40</v>
      </c>
      <c r="AJ778" s="42" t="s">
        <v>6159</v>
      </c>
      <c r="AK778" s="42" t="s">
        <v>6160</v>
      </c>
      <c r="AL778" s="42">
        <v>20</v>
      </c>
      <c r="AM778" s="42" t="s">
        <v>6161</v>
      </c>
      <c r="AN778" s="42" t="s">
        <v>6160</v>
      </c>
      <c r="AO778" s="42">
        <v>15</v>
      </c>
      <c r="AP778" s="14"/>
      <c r="AQ778" s="14"/>
      <c r="AR778" s="14"/>
      <c r="AS778" s="14"/>
      <c r="AT778" s="14"/>
      <c r="AU778" s="14"/>
      <c r="AV778" s="14"/>
      <c r="AW778" s="14"/>
      <c r="AX778" s="24"/>
      <c r="AY778" s="32"/>
      <c r="AZ778" s="32"/>
      <c r="BA778" s="35"/>
      <c r="BB778" s="32"/>
      <c r="BC778" s="32"/>
      <c r="BD778" s="32"/>
      <c r="BE778" s="32"/>
      <c r="BF778" s="32"/>
      <c r="BG778" s="32"/>
      <c r="BH778" s="32"/>
      <c r="BI778" s="32"/>
      <c r="BJ778" s="32"/>
      <c r="BK778" s="32"/>
      <c r="BL778" s="32"/>
      <c r="BM778" s="32"/>
    </row>
    <row r="779" spans="1:65" ht="120" customHeight="1" x14ac:dyDescent="0.25">
      <c r="A779" s="14">
        <v>401</v>
      </c>
      <c r="B779" s="14" t="s">
        <v>5930</v>
      </c>
      <c r="C779" s="14"/>
      <c r="D779" s="156" t="s">
        <v>6134</v>
      </c>
      <c r="E779" s="41" t="s">
        <v>6168</v>
      </c>
      <c r="F779" s="14">
        <v>21399</v>
      </c>
      <c r="G779" s="14" t="s">
        <v>6169</v>
      </c>
      <c r="H779" s="14">
        <v>2022</v>
      </c>
      <c r="I779" s="14" t="s">
        <v>6170</v>
      </c>
      <c r="J779" s="50">
        <v>22173.84</v>
      </c>
      <c r="K779" s="42" t="s">
        <v>6138</v>
      </c>
      <c r="L779" s="42" t="s">
        <v>6152</v>
      </c>
      <c r="M779" s="42" t="s">
        <v>6153</v>
      </c>
      <c r="N779" s="42" t="s">
        <v>6171</v>
      </c>
      <c r="O779" s="42" t="s">
        <v>6172</v>
      </c>
      <c r="P779" s="42">
        <v>7197</v>
      </c>
      <c r="Q779" s="16">
        <v>42.84</v>
      </c>
      <c r="R779" s="214">
        <v>1.49</v>
      </c>
      <c r="S779" s="214">
        <v>0.3</v>
      </c>
      <c r="T779" s="214">
        <v>32.840000000000003</v>
      </c>
      <c r="U779" s="214">
        <v>42.84</v>
      </c>
      <c r="V779" s="415">
        <v>100</v>
      </c>
      <c r="W779" s="61">
        <v>11</v>
      </c>
      <c r="X779" s="207" t="s">
        <v>6125</v>
      </c>
      <c r="Y779" s="42">
        <v>3</v>
      </c>
      <c r="Z779" s="42">
        <v>2</v>
      </c>
      <c r="AA779" s="42">
        <v>1</v>
      </c>
      <c r="AB779" s="42" t="s">
        <v>6157</v>
      </c>
      <c r="AC779" s="42">
        <v>109</v>
      </c>
      <c r="AD779" s="42">
        <v>32.840000000000003</v>
      </c>
      <c r="AE779" s="14">
        <v>5</v>
      </c>
      <c r="AF779" s="300">
        <v>80</v>
      </c>
      <c r="AG779" s="42" t="s">
        <v>5872</v>
      </c>
      <c r="AH779" s="42" t="s">
        <v>6173</v>
      </c>
      <c r="AI779" s="42">
        <v>40</v>
      </c>
      <c r="AJ779" s="42" t="s">
        <v>6018</v>
      </c>
      <c r="AK779" s="42" t="s">
        <v>6174</v>
      </c>
      <c r="AL779" s="42">
        <v>20</v>
      </c>
      <c r="AM779" s="42" t="s">
        <v>6175</v>
      </c>
      <c r="AN779" s="42" t="s">
        <v>6176</v>
      </c>
      <c r="AO779" s="42">
        <v>20</v>
      </c>
      <c r="AP779" s="14"/>
      <c r="AQ779" s="14"/>
      <c r="AR779" s="14"/>
      <c r="AS779" s="14"/>
      <c r="AT779" s="14"/>
      <c r="AU779" s="14"/>
      <c r="AV779" s="14"/>
      <c r="AW779" s="14"/>
      <c r="AX779" s="24"/>
      <c r="AY779" s="32"/>
      <c r="AZ779" s="32"/>
      <c r="BA779" s="35"/>
      <c r="BB779" s="32"/>
      <c r="BC779" s="32"/>
      <c r="BD779" s="32"/>
      <c r="BE779" s="32"/>
      <c r="BF779" s="32"/>
      <c r="BG779" s="32"/>
      <c r="BH779" s="32"/>
      <c r="BI779" s="32"/>
      <c r="BJ779" s="32"/>
      <c r="BK779" s="32"/>
      <c r="BL779" s="32"/>
      <c r="BM779" s="32"/>
    </row>
    <row r="780" spans="1:65" ht="120" customHeight="1" x14ac:dyDescent="0.25">
      <c r="A780" s="14">
        <v>401</v>
      </c>
      <c r="B780" s="14" t="s">
        <v>5930</v>
      </c>
      <c r="C780" s="14"/>
      <c r="D780" s="41" t="s">
        <v>5872</v>
      </c>
      <c r="E780" s="41" t="s">
        <v>5882</v>
      </c>
      <c r="F780" s="41">
        <v>21613</v>
      </c>
      <c r="G780" s="41" t="s">
        <v>6177</v>
      </c>
      <c r="H780" s="41">
        <v>2023</v>
      </c>
      <c r="I780" s="42" t="s">
        <v>6178</v>
      </c>
      <c r="J780" s="50">
        <v>133239.25</v>
      </c>
      <c r="K780" s="94" t="s">
        <v>373</v>
      </c>
      <c r="L780" s="94" t="s">
        <v>6121</v>
      </c>
      <c r="M780" s="94" t="s">
        <v>6122</v>
      </c>
      <c r="N780" s="42" t="s">
        <v>6179</v>
      </c>
      <c r="O780" s="42" t="s">
        <v>6180</v>
      </c>
      <c r="P780" s="42" t="s">
        <v>6181</v>
      </c>
      <c r="Q780" s="42">
        <v>92.09</v>
      </c>
      <c r="R780" s="214">
        <v>24.23</v>
      </c>
      <c r="S780" s="42">
        <v>25.65</v>
      </c>
      <c r="T780" s="42">
        <v>42.21</v>
      </c>
      <c r="U780" s="214">
        <v>92.09</v>
      </c>
      <c r="V780" s="422">
        <v>40</v>
      </c>
      <c r="W780" s="61">
        <v>0</v>
      </c>
      <c r="X780" s="207" t="s">
        <v>6125</v>
      </c>
      <c r="Y780" s="42">
        <v>2</v>
      </c>
      <c r="Z780" s="42">
        <v>1</v>
      </c>
      <c r="AA780" s="42">
        <v>4</v>
      </c>
      <c r="AB780" s="42">
        <v>51</v>
      </c>
      <c r="AC780" s="42"/>
      <c r="AD780" s="42">
        <v>42.21</v>
      </c>
      <c r="AE780" s="43"/>
      <c r="AF780" s="13">
        <v>0</v>
      </c>
      <c r="AG780" s="14"/>
      <c r="AH780" s="14"/>
      <c r="AI780" s="43"/>
      <c r="AJ780" s="14"/>
      <c r="AK780" s="14"/>
      <c r="AL780" s="43"/>
      <c r="AM780" s="14"/>
      <c r="AN780" s="14"/>
      <c r="AO780" s="14"/>
      <c r="AP780" s="219"/>
      <c r="AQ780" s="42"/>
      <c r="AR780" s="43"/>
      <c r="AS780" s="42"/>
      <c r="AT780" s="42"/>
      <c r="AU780" s="42"/>
      <c r="AV780" s="42"/>
      <c r="AW780" s="42"/>
      <c r="AX780" s="43"/>
      <c r="AY780" s="32"/>
      <c r="AZ780" s="32"/>
      <c r="BA780" s="35"/>
      <c r="BB780" s="32"/>
      <c r="BC780" s="32"/>
      <c r="BD780" s="32"/>
      <c r="BE780" s="32"/>
      <c r="BF780" s="32"/>
      <c r="BG780" s="32"/>
      <c r="BH780" s="32"/>
      <c r="BI780" s="32"/>
      <c r="BJ780" s="32"/>
      <c r="BK780" s="32"/>
      <c r="BL780" s="32"/>
      <c r="BM780" s="32"/>
    </row>
    <row r="781" spans="1:65" ht="120" customHeight="1" x14ac:dyDescent="0.25">
      <c r="A781" s="14">
        <v>401</v>
      </c>
      <c r="B781" s="14" t="s">
        <v>5930</v>
      </c>
      <c r="C781" s="14"/>
      <c r="D781" s="41" t="s">
        <v>5931</v>
      </c>
      <c r="E781" s="41" t="s">
        <v>6182</v>
      </c>
      <c r="F781" s="41">
        <v>22935</v>
      </c>
      <c r="G781" s="41" t="s">
        <v>6183</v>
      </c>
      <c r="H781" s="41">
        <v>2023</v>
      </c>
      <c r="I781" s="14" t="s">
        <v>6184</v>
      </c>
      <c r="J781" s="50">
        <v>66964.77</v>
      </c>
      <c r="K781" s="94" t="s">
        <v>373</v>
      </c>
      <c r="L781" s="94" t="s">
        <v>6121</v>
      </c>
      <c r="M781" s="94" t="s">
        <v>6122</v>
      </c>
      <c r="N781" s="14" t="s">
        <v>6185</v>
      </c>
      <c r="O781" s="14" t="s">
        <v>6186</v>
      </c>
      <c r="P781" s="14" t="s">
        <v>6187</v>
      </c>
      <c r="Q781" s="14">
        <v>87.43</v>
      </c>
      <c r="R781" s="16">
        <v>25.04</v>
      </c>
      <c r="S781" s="14">
        <v>21</v>
      </c>
      <c r="T781" s="14">
        <v>41.39</v>
      </c>
      <c r="U781" s="16">
        <v>87.43</v>
      </c>
      <c r="V781" s="415">
        <v>25</v>
      </c>
      <c r="W781" s="61">
        <v>20</v>
      </c>
      <c r="X781" s="207" t="s">
        <v>6125</v>
      </c>
      <c r="Y781" s="14">
        <v>3</v>
      </c>
      <c r="Z781" s="14">
        <v>2</v>
      </c>
      <c r="AA781" s="14">
        <v>1</v>
      </c>
      <c r="AB781" s="14">
        <v>4</v>
      </c>
      <c r="AC781" s="42"/>
      <c r="AD781" s="14">
        <v>41.39</v>
      </c>
      <c r="AE781" s="14">
        <v>5</v>
      </c>
      <c r="AF781" s="13">
        <v>0.11</v>
      </c>
      <c r="AG781" s="14" t="s">
        <v>6188</v>
      </c>
      <c r="AH781" s="14" t="s">
        <v>6189</v>
      </c>
      <c r="AI781" s="220">
        <v>0.06</v>
      </c>
      <c r="AJ781" s="14"/>
      <c r="AK781" s="14"/>
      <c r="AL781" s="43"/>
      <c r="AM781" s="14"/>
      <c r="AN781" s="14"/>
      <c r="AO781" s="43"/>
      <c r="AP781" s="14"/>
      <c r="AQ781" s="14"/>
      <c r="AR781" s="43"/>
      <c r="AS781" s="14" t="s">
        <v>6190</v>
      </c>
      <c r="AT781" s="14" t="s">
        <v>6189</v>
      </c>
      <c r="AU781" s="44">
        <v>0.05</v>
      </c>
      <c r="AV781" s="14"/>
      <c r="AW781" s="14"/>
      <c r="AX781" s="43"/>
      <c r="AY781" s="32"/>
      <c r="AZ781" s="32"/>
      <c r="BA781" s="35"/>
      <c r="BB781" s="32"/>
      <c r="BC781" s="32"/>
      <c r="BD781" s="32"/>
      <c r="BE781" s="32"/>
      <c r="BF781" s="32"/>
      <c r="BG781" s="32"/>
      <c r="BH781" s="32"/>
      <c r="BI781" s="32"/>
      <c r="BJ781" s="32"/>
      <c r="BK781" s="32"/>
      <c r="BL781" s="32"/>
      <c r="BM781" s="32"/>
    </row>
    <row r="782" spans="1:65" ht="120" customHeight="1" x14ac:dyDescent="0.25">
      <c r="A782" s="14">
        <v>401</v>
      </c>
      <c r="B782" s="14" t="s">
        <v>5930</v>
      </c>
      <c r="C782" s="14"/>
      <c r="D782" s="41" t="s">
        <v>5872</v>
      </c>
      <c r="E782" s="41" t="s">
        <v>6135</v>
      </c>
      <c r="F782" s="41">
        <v>30770</v>
      </c>
      <c r="G782" s="41" t="s">
        <v>6191</v>
      </c>
      <c r="H782" s="41">
        <v>2023</v>
      </c>
      <c r="I782" s="14" t="s">
        <v>6192</v>
      </c>
      <c r="J782" s="50">
        <v>169499.74</v>
      </c>
      <c r="K782" s="94" t="s">
        <v>373</v>
      </c>
      <c r="L782" s="94" t="s">
        <v>6121</v>
      </c>
      <c r="M782" s="94" t="s">
        <v>6122</v>
      </c>
      <c r="N782" s="14" t="s">
        <v>6193</v>
      </c>
      <c r="O782" s="14" t="s">
        <v>6194</v>
      </c>
      <c r="P782" s="14" t="s">
        <v>6195</v>
      </c>
      <c r="Q782" s="14">
        <v>60.08</v>
      </c>
      <c r="R782" s="16">
        <v>10.75</v>
      </c>
      <c r="S782" s="14">
        <v>16.440000000000001</v>
      </c>
      <c r="T782" s="14">
        <v>32.880000000000003</v>
      </c>
      <c r="U782" s="16">
        <v>60.07</v>
      </c>
      <c r="V782" s="415">
        <v>40</v>
      </c>
      <c r="W782" s="61">
        <v>20</v>
      </c>
      <c r="X782" s="207" t="s">
        <v>6125</v>
      </c>
      <c r="Y782" s="14">
        <v>4</v>
      </c>
      <c r="Z782" s="14">
        <v>6</v>
      </c>
      <c r="AA782" s="14">
        <v>5</v>
      </c>
      <c r="AB782" s="14">
        <v>4</v>
      </c>
      <c r="AC782" s="42"/>
      <c r="AD782" s="14">
        <v>32.880000000000003</v>
      </c>
      <c r="AE782" s="14">
        <v>5</v>
      </c>
      <c r="AF782" s="13"/>
      <c r="AG782" s="14" t="s">
        <v>5872</v>
      </c>
      <c r="AH782" s="14" t="s">
        <v>6196</v>
      </c>
      <c r="AI782" s="14"/>
      <c r="AJ782" s="14"/>
      <c r="AK782" s="14"/>
      <c r="AL782" s="14"/>
      <c r="AM782" s="14"/>
      <c r="AN782" s="14"/>
      <c r="AO782" s="14"/>
      <c r="AP782" s="14"/>
      <c r="AQ782" s="14"/>
      <c r="AR782" s="14"/>
      <c r="AS782" s="14"/>
      <c r="AT782" s="14"/>
      <c r="AU782" s="14"/>
      <c r="AV782" s="14"/>
      <c r="AW782" s="14"/>
      <c r="AX782" s="24"/>
      <c r="AY782" s="32"/>
      <c r="AZ782" s="32"/>
      <c r="BA782" s="35"/>
      <c r="BB782" s="32"/>
      <c r="BC782" s="32"/>
      <c r="BD782" s="32"/>
      <c r="BE782" s="32"/>
      <c r="BF782" s="32"/>
      <c r="BG782" s="32"/>
      <c r="BH782" s="32"/>
      <c r="BI782" s="32"/>
      <c r="BJ782" s="32"/>
      <c r="BK782" s="32"/>
      <c r="BL782" s="32"/>
      <c r="BM782" s="32"/>
    </row>
    <row r="783" spans="1:65" ht="120" customHeight="1" x14ac:dyDescent="0.25">
      <c r="A783" s="14">
        <v>401</v>
      </c>
      <c r="B783" s="14" t="s">
        <v>5930</v>
      </c>
      <c r="C783" s="14"/>
      <c r="D783" s="41" t="s">
        <v>6036</v>
      </c>
      <c r="E783" s="41" t="s">
        <v>6037</v>
      </c>
      <c r="F783" s="41">
        <v>14538</v>
      </c>
      <c r="G783" s="41" t="s">
        <v>6197</v>
      </c>
      <c r="H783" s="41">
        <v>2023</v>
      </c>
      <c r="I783" s="14" t="s">
        <v>6198</v>
      </c>
      <c r="J783" s="50">
        <f>71075.98+427296.75</f>
        <v>498372.73</v>
      </c>
      <c r="K783" s="94" t="s">
        <v>373</v>
      </c>
      <c r="L783" s="94" t="s">
        <v>6121</v>
      </c>
      <c r="M783" s="94" t="s">
        <v>6122</v>
      </c>
      <c r="N783" s="14" t="s">
        <v>6199</v>
      </c>
      <c r="O783" s="14" t="s">
        <v>6200</v>
      </c>
      <c r="P783" s="14" t="s">
        <v>6201</v>
      </c>
      <c r="Q783" s="14">
        <v>87.78</v>
      </c>
      <c r="R783" s="16">
        <v>35.979999999999997</v>
      </c>
      <c r="S783" s="14">
        <v>23.33</v>
      </c>
      <c r="T783" s="14">
        <v>28.47</v>
      </c>
      <c r="U783" s="16">
        <v>87.78</v>
      </c>
      <c r="V783" s="415">
        <v>50</v>
      </c>
      <c r="W783" s="61">
        <v>15</v>
      </c>
      <c r="X783" s="207" t="s">
        <v>6125</v>
      </c>
      <c r="Y783" s="14">
        <v>6</v>
      </c>
      <c r="Z783" s="14">
        <v>6</v>
      </c>
      <c r="AA783" s="14">
        <v>3</v>
      </c>
      <c r="AB783" s="14">
        <v>3</v>
      </c>
      <c r="AC783" s="42"/>
      <c r="AD783" s="14">
        <v>28.47</v>
      </c>
      <c r="AE783" s="14">
        <v>5</v>
      </c>
      <c r="AF783" s="13"/>
      <c r="AG783" s="14" t="s">
        <v>6036</v>
      </c>
      <c r="AH783" s="14"/>
      <c r="AI783" s="14"/>
      <c r="AJ783" s="14"/>
      <c r="AK783" s="14"/>
      <c r="AL783" s="14"/>
      <c r="AM783" s="14"/>
      <c r="AN783" s="14"/>
      <c r="AO783" s="14"/>
      <c r="AP783" s="14"/>
      <c r="AQ783" s="14"/>
      <c r="AR783" s="14"/>
      <c r="AS783" s="14"/>
      <c r="AT783" s="14"/>
      <c r="AU783" s="14"/>
      <c r="AV783" s="14"/>
      <c r="AW783" s="14"/>
      <c r="AX783" s="24"/>
      <c r="AY783" s="32"/>
      <c r="AZ783" s="32"/>
      <c r="BA783" s="35"/>
      <c r="BB783" s="32"/>
      <c r="BC783" s="32"/>
      <c r="BD783" s="32"/>
      <c r="BE783" s="32"/>
      <c r="BF783" s="32"/>
      <c r="BG783" s="32"/>
      <c r="BH783" s="32"/>
      <c r="BI783" s="32"/>
      <c r="BJ783" s="32"/>
      <c r="BK783" s="32"/>
      <c r="BL783" s="32"/>
      <c r="BM783" s="32"/>
    </row>
    <row r="784" spans="1:65" ht="120" customHeight="1" x14ac:dyDescent="0.25">
      <c r="A784" s="14">
        <v>401</v>
      </c>
      <c r="B784" s="14" t="s">
        <v>5930</v>
      </c>
      <c r="C784" s="14"/>
      <c r="D784" s="41" t="s">
        <v>6202</v>
      </c>
      <c r="E784" s="41" t="s">
        <v>6104</v>
      </c>
      <c r="F784" s="41">
        <v>26091</v>
      </c>
      <c r="G784" s="41" t="s">
        <v>6203</v>
      </c>
      <c r="H784" s="41">
        <v>2023</v>
      </c>
      <c r="I784" s="14" t="s">
        <v>6204</v>
      </c>
      <c r="J784" s="50">
        <v>75640</v>
      </c>
      <c r="K784" s="94" t="s">
        <v>373</v>
      </c>
      <c r="L784" s="94" t="s">
        <v>6121</v>
      </c>
      <c r="M784" s="94" t="s">
        <v>6122</v>
      </c>
      <c r="N784" s="14" t="s">
        <v>6205</v>
      </c>
      <c r="O784" s="14" t="s">
        <v>6206</v>
      </c>
      <c r="P784" s="14" t="s">
        <v>6207</v>
      </c>
      <c r="Q784" s="14">
        <v>70.64</v>
      </c>
      <c r="R784" s="16">
        <v>11.46</v>
      </c>
      <c r="S784" s="14">
        <v>20.13</v>
      </c>
      <c r="T784" s="14">
        <v>39.049999999999997</v>
      </c>
      <c r="U784" s="16">
        <v>70.64</v>
      </c>
      <c r="V784" s="415">
        <v>40</v>
      </c>
      <c r="W784" s="61">
        <v>20</v>
      </c>
      <c r="X784" s="207" t="s">
        <v>6125</v>
      </c>
      <c r="Y784" s="14">
        <v>3</v>
      </c>
      <c r="Z784" s="14">
        <v>4</v>
      </c>
      <c r="AA784" s="14">
        <v>8</v>
      </c>
      <c r="AB784" s="14">
        <v>60</v>
      </c>
      <c r="AC784" s="42"/>
      <c r="AD784" s="14">
        <v>39.049999999999997</v>
      </c>
      <c r="AE784" s="14">
        <v>5</v>
      </c>
      <c r="AF784" s="13">
        <v>0.42</v>
      </c>
      <c r="AG784" s="14" t="s">
        <v>6208</v>
      </c>
      <c r="AH784" s="14" t="s">
        <v>6209</v>
      </c>
      <c r="AI784" s="38">
        <v>0.28999999999999998</v>
      </c>
      <c r="AJ784" s="14" t="s">
        <v>6210</v>
      </c>
      <c r="AK784" s="14" t="s">
        <v>6211</v>
      </c>
      <c r="AL784" s="38">
        <v>0.21</v>
      </c>
      <c r="AM784" s="14" t="s">
        <v>6212</v>
      </c>
      <c r="AN784" s="14" t="s">
        <v>6211</v>
      </c>
      <c r="AO784" s="38">
        <v>0.11</v>
      </c>
      <c r="AP784" s="14" t="s">
        <v>6213</v>
      </c>
      <c r="AQ784" s="14" t="s">
        <v>6211</v>
      </c>
      <c r="AR784" s="38">
        <v>0.02</v>
      </c>
      <c r="AS784" s="14" t="s">
        <v>6214</v>
      </c>
      <c r="AT784" s="14" t="s">
        <v>6209</v>
      </c>
      <c r="AU784" s="38">
        <v>0.19</v>
      </c>
      <c r="AV784" s="14" t="s">
        <v>6215</v>
      </c>
      <c r="AW784" s="14" t="s">
        <v>6211</v>
      </c>
      <c r="AX784" s="45">
        <v>0.18</v>
      </c>
      <c r="AY784" s="32"/>
      <c r="AZ784" s="32"/>
      <c r="BA784" s="35"/>
      <c r="BB784" s="32"/>
      <c r="BC784" s="32"/>
      <c r="BD784" s="32"/>
      <c r="BE784" s="32"/>
      <c r="BF784" s="32"/>
      <c r="BG784" s="32"/>
      <c r="BH784" s="32"/>
      <c r="BI784" s="32"/>
      <c r="BJ784" s="32"/>
      <c r="BK784" s="32"/>
      <c r="BL784" s="32"/>
      <c r="BM784" s="32"/>
    </row>
    <row r="785" spans="1:65" ht="120" customHeight="1" x14ac:dyDescent="0.25">
      <c r="A785" s="14">
        <v>401</v>
      </c>
      <c r="B785" s="14" t="s">
        <v>5930</v>
      </c>
      <c r="C785" s="14"/>
      <c r="D785" s="46" t="s">
        <v>5931</v>
      </c>
      <c r="E785" s="46" t="s">
        <v>6216</v>
      </c>
      <c r="F785" s="46">
        <v>29498</v>
      </c>
      <c r="G785" s="41" t="s">
        <v>6217</v>
      </c>
      <c r="H785" s="41">
        <v>2024</v>
      </c>
      <c r="I785" s="41" t="s">
        <v>6218</v>
      </c>
      <c r="J785" s="50">
        <v>195073.06</v>
      </c>
      <c r="K785" s="94" t="s">
        <v>453</v>
      </c>
      <c r="L785" s="41" t="s">
        <v>6219</v>
      </c>
      <c r="M785" s="41" t="s">
        <v>6220</v>
      </c>
      <c r="N785" s="47" t="s">
        <v>6221</v>
      </c>
      <c r="O785" s="47" t="s">
        <v>6222</v>
      </c>
      <c r="P785" s="40" t="s">
        <v>6223</v>
      </c>
      <c r="Q785" s="14">
        <v>72.59</v>
      </c>
      <c r="R785" s="16">
        <v>11.95</v>
      </c>
      <c r="S785" s="14">
        <v>20.92</v>
      </c>
      <c r="T785" s="14">
        <v>39.72</v>
      </c>
      <c r="U785" s="16">
        <v>72.59</v>
      </c>
      <c r="V785" s="415">
        <v>100</v>
      </c>
      <c r="W785" s="61">
        <v>20</v>
      </c>
      <c r="X785" s="207" t="s">
        <v>6125</v>
      </c>
      <c r="Y785" s="14">
        <v>4</v>
      </c>
      <c r="Z785" s="14">
        <v>6</v>
      </c>
      <c r="AA785" s="14">
        <v>2</v>
      </c>
      <c r="AB785" s="14">
        <v>4</v>
      </c>
      <c r="AC785" s="42">
        <v>186</v>
      </c>
      <c r="AD785" s="14">
        <v>39.72</v>
      </c>
      <c r="AE785" s="14">
        <v>5</v>
      </c>
      <c r="AF785" s="13"/>
      <c r="AG785" s="46" t="s">
        <v>5931</v>
      </c>
      <c r="AH785" s="14"/>
      <c r="AI785" s="14"/>
      <c r="AJ785" s="14"/>
      <c r="AK785" s="14"/>
      <c r="AL785" s="14"/>
      <c r="AM785" s="14"/>
      <c r="AN785" s="14"/>
      <c r="AO785" s="14"/>
      <c r="AP785" s="14"/>
      <c r="AQ785" s="14"/>
      <c r="AR785" s="14"/>
      <c r="AS785" s="14"/>
      <c r="AT785" s="14"/>
      <c r="AU785" s="14"/>
      <c r="AV785" s="14"/>
      <c r="AW785" s="14"/>
      <c r="AX785" s="24"/>
      <c r="AY785" s="32"/>
      <c r="AZ785" s="32"/>
      <c r="BA785" s="35"/>
      <c r="BB785" s="32"/>
      <c r="BC785" s="32"/>
      <c r="BD785" s="32"/>
      <c r="BE785" s="32"/>
      <c r="BF785" s="32"/>
      <c r="BG785" s="32"/>
      <c r="BH785" s="32"/>
      <c r="BI785" s="32"/>
      <c r="BJ785" s="32"/>
      <c r="BK785" s="32"/>
      <c r="BL785" s="32"/>
      <c r="BM785" s="32"/>
    </row>
    <row r="786" spans="1:65" ht="120" customHeight="1" x14ac:dyDescent="0.25">
      <c r="A786" s="14">
        <v>401</v>
      </c>
      <c r="B786" s="14" t="s">
        <v>5930</v>
      </c>
      <c r="C786" s="14"/>
      <c r="D786" s="46" t="s">
        <v>5872</v>
      </c>
      <c r="E786" s="46" t="s">
        <v>6224</v>
      </c>
      <c r="F786" s="46">
        <v>21399</v>
      </c>
      <c r="G786" s="41" t="s">
        <v>6225</v>
      </c>
      <c r="H786" s="41">
        <v>2024</v>
      </c>
      <c r="I786" s="41" t="s">
        <v>6226</v>
      </c>
      <c r="J786" s="50">
        <v>299765.48</v>
      </c>
      <c r="K786" s="94" t="s">
        <v>453</v>
      </c>
      <c r="L786" s="41" t="s">
        <v>6227</v>
      </c>
      <c r="M786" s="41" t="s">
        <v>6220</v>
      </c>
      <c r="N786" s="41" t="s">
        <v>6228</v>
      </c>
      <c r="O786" s="41" t="s">
        <v>6229</v>
      </c>
      <c r="P786" s="48" t="s">
        <v>6230</v>
      </c>
      <c r="Q786" s="14">
        <v>65.09</v>
      </c>
      <c r="R786" s="16">
        <v>6.06</v>
      </c>
      <c r="S786" s="14">
        <v>19.88</v>
      </c>
      <c r="T786" s="14">
        <v>39.15</v>
      </c>
      <c r="U786" s="16">
        <v>65.09</v>
      </c>
      <c r="V786" s="415">
        <v>100</v>
      </c>
      <c r="W786" s="61">
        <v>20</v>
      </c>
      <c r="X786" s="207" t="s">
        <v>6125</v>
      </c>
      <c r="Y786" s="14">
        <v>3</v>
      </c>
      <c r="Z786" s="14">
        <v>2</v>
      </c>
      <c r="AA786" s="14">
        <v>3</v>
      </c>
      <c r="AB786" s="14">
        <v>35</v>
      </c>
      <c r="AC786" s="42">
        <v>15</v>
      </c>
      <c r="AD786" s="14">
        <v>39.15</v>
      </c>
      <c r="AE786" s="14">
        <v>5</v>
      </c>
      <c r="AF786" s="13"/>
      <c r="AG786" s="46" t="s">
        <v>5872</v>
      </c>
      <c r="AH786" s="14"/>
      <c r="AI786" s="14"/>
      <c r="AJ786" s="14"/>
      <c r="AK786" s="14"/>
      <c r="AL786" s="14"/>
      <c r="AM786" s="14"/>
      <c r="AN786" s="14"/>
      <c r="AO786" s="14"/>
      <c r="AP786" s="14"/>
      <c r="AQ786" s="14"/>
      <c r="AR786" s="14"/>
      <c r="AS786" s="14"/>
      <c r="AT786" s="14"/>
      <c r="AU786" s="14"/>
      <c r="AV786" s="14"/>
      <c r="AW786" s="14"/>
      <c r="AX786" s="24"/>
      <c r="AY786" s="32"/>
      <c r="AZ786" s="32"/>
      <c r="BA786" s="35"/>
      <c r="BB786" s="32"/>
      <c r="BC786" s="32"/>
      <c r="BD786" s="32"/>
      <c r="BE786" s="32"/>
      <c r="BF786" s="32"/>
      <c r="BG786" s="32"/>
      <c r="BH786" s="32"/>
      <c r="BI786" s="32"/>
      <c r="BJ786" s="32"/>
      <c r="BK786" s="32"/>
      <c r="BL786" s="32"/>
      <c r="BM786" s="32"/>
    </row>
    <row r="787" spans="1:65" ht="120" customHeight="1" x14ac:dyDescent="0.25">
      <c r="A787" s="14">
        <v>401</v>
      </c>
      <c r="B787" s="14" t="s">
        <v>5930</v>
      </c>
      <c r="C787" s="14"/>
      <c r="D787" s="41" t="s">
        <v>6231</v>
      </c>
      <c r="E787" s="46" t="s">
        <v>6232</v>
      </c>
      <c r="F787" s="14">
        <v>32061</v>
      </c>
      <c r="G787" s="41" t="s">
        <v>6233</v>
      </c>
      <c r="H787" s="14">
        <v>2025</v>
      </c>
      <c r="I787" s="14" t="s">
        <v>6234</v>
      </c>
      <c r="J787" s="49">
        <v>75000</v>
      </c>
      <c r="K787" s="14" t="s">
        <v>534</v>
      </c>
      <c r="L787" s="14" t="s">
        <v>6235</v>
      </c>
      <c r="M787" s="14" t="s">
        <v>6236</v>
      </c>
      <c r="N787" s="14" t="s">
        <v>6237</v>
      </c>
      <c r="O787" s="14" t="s">
        <v>6238</v>
      </c>
      <c r="P787" s="14" t="s">
        <v>6239</v>
      </c>
      <c r="Q787" s="16">
        <v>74.83418416666666</v>
      </c>
      <c r="R787" s="16">
        <v>16.192517499999997</v>
      </c>
      <c r="S787" s="16">
        <v>19.991666666666667</v>
      </c>
      <c r="T787" s="14">
        <v>38.65</v>
      </c>
      <c r="U787" s="16">
        <v>74.83418416666666</v>
      </c>
      <c r="V787" s="415">
        <v>25</v>
      </c>
      <c r="W787" s="61">
        <v>1</v>
      </c>
      <c r="X787" s="207" t="s">
        <v>6125</v>
      </c>
      <c r="Y787" s="14">
        <v>3</v>
      </c>
      <c r="Z787" s="14">
        <v>4</v>
      </c>
      <c r="AA787" s="14">
        <v>7</v>
      </c>
      <c r="AB787" s="14">
        <v>5</v>
      </c>
      <c r="AC787" s="14">
        <v>158</v>
      </c>
      <c r="AD787" s="14">
        <v>38.65</v>
      </c>
      <c r="AE787" s="14">
        <v>5</v>
      </c>
      <c r="AF787" s="13"/>
      <c r="AG787" s="41" t="s">
        <v>6231</v>
      </c>
      <c r="AH787" s="40" t="s">
        <v>6240</v>
      </c>
      <c r="AI787" s="38">
        <v>0.08</v>
      </c>
      <c r="AJ787" s="14"/>
      <c r="AK787" s="14"/>
      <c r="AL787" s="14"/>
      <c r="AM787" s="14"/>
      <c r="AN787" s="14"/>
      <c r="AO787" s="14"/>
      <c r="AP787" s="14"/>
      <c r="AQ787" s="14"/>
      <c r="AR787" s="14"/>
      <c r="AS787" s="14"/>
      <c r="AT787" s="14"/>
      <c r="AU787" s="14"/>
      <c r="AV787" s="14"/>
      <c r="AW787" s="14"/>
      <c r="AX787" s="24"/>
      <c r="AY787" s="32"/>
      <c r="AZ787" s="32"/>
      <c r="BA787" s="35"/>
      <c r="BB787" s="32"/>
      <c r="BC787" s="32"/>
      <c r="BD787" s="32"/>
      <c r="BE787" s="32"/>
      <c r="BF787" s="32"/>
      <c r="BG787" s="32"/>
      <c r="BH787" s="32"/>
      <c r="BI787" s="32"/>
      <c r="BJ787" s="32"/>
      <c r="BK787" s="32"/>
      <c r="BL787" s="32"/>
      <c r="BM787" s="32"/>
    </row>
    <row r="788" spans="1:65" ht="120" customHeight="1" x14ac:dyDescent="0.25">
      <c r="A788" s="14">
        <v>401</v>
      </c>
      <c r="B788" s="14" t="s">
        <v>5930</v>
      </c>
      <c r="C788" s="14"/>
      <c r="D788" s="41" t="s">
        <v>6188</v>
      </c>
      <c r="E788" s="46" t="s">
        <v>6241</v>
      </c>
      <c r="F788" s="14">
        <v>34339</v>
      </c>
      <c r="G788" s="41" t="s">
        <v>6242</v>
      </c>
      <c r="H788" s="14">
        <v>2025</v>
      </c>
      <c r="I788" s="14" t="s">
        <v>6243</v>
      </c>
      <c r="J788" s="49">
        <v>40000</v>
      </c>
      <c r="K788" s="14" t="s">
        <v>534</v>
      </c>
      <c r="L788" s="14" t="s">
        <v>6244</v>
      </c>
      <c r="M788" s="14" t="s">
        <v>6245</v>
      </c>
      <c r="N788" s="14" t="s">
        <v>6246</v>
      </c>
      <c r="O788" s="14" t="s">
        <v>6247</v>
      </c>
      <c r="P788" s="14" t="s">
        <v>6248</v>
      </c>
      <c r="Q788" s="16">
        <v>60.006874343434347</v>
      </c>
      <c r="R788" s="16">
        <v>4.4406622222222225</v>
      </c>
      <c r="S788" s="16">
        <v>19.936212121212122</v>
      </c>
      <c r="T788" s="14">
        <v>35.630000000000003</v>
      </c>
      <c r="U788" s="16">
        <v>60.006874343434347</v>
      </c>
      <c r="V788" s="415">
        <v>55</v>
      </c>
      <c r="W788" s="61">
        <v>1</v>
      </c>
      <c r="X788" s="207" t="s">
        <v>6125</v>
      </c>
      <c r="Y788" s="14">
        <v>4</v>
      </c>
      <c r="Z788" s="14">
        <v>9</v>
      </c>
      <c r="AA788" s="14">
        <v>2</v>
      </c>
      <c r="AB788" s="14">
        <v>4</v>
      </c>
      <c r="AC788" s="14">
        <v>163</v>
      </c>
      <c r="AD788" s="14">
        <v>35.630000000000003</v>
      </c>
      <c r="AE788" s="14">
        <v>5</v>
      </c>
      <c r="AF788" s="13"/>
      <c r="AG788" s="41" t="s">
        <v>6188</v>
      </c>
      <c r="AH788" s="14" t="s">
        <v>6249</v>
      </c>
      <c r="AI788" s="38">
        <v>0.05</v>
      </c>
      <c r="AJ788" s="14"/>
      <c r="AK788" s="14"/>
      <c r="AL788" s="14"/>
      <c r="AM788" s="14"/>
      <c r="AN788" s="14"/>
      <c r="AO788" s="14"/>
      <c r="AP788" s="14"/>
      <c r="AQ788" s="14"/>
      <c r="AR788" s="14"/>
      <c r="AS788" s="14"/>
      <c r="AT788" s="14"/>
      <c r="AU788" s="14"/>
      <c r="AV788" s="14"/>
      <c r="AW788" s="14"/>
      <c r="AX788" s="24"/>
      <c r="AY788" s="32"/>
      <c r="AZ788" s="32"/>
      <c r="BA788" s="35"/>
      <c r="BB788" s="32"/>
      <c r="BC788" s="32"/>
      <c r="BD788" s="32"/>
      <c r="BE788" s="32"/>
      <c r="BF788" s="32"/>
      <c r="BG788" s="32"/>
      <c r="BH788" s="32"/>
      <c r="BI788" s="32"/>
      <c r="BJ788" s="32"/>
      <c r="BK788" s="32"/>
      <c r="BL788" s="32"/>
      <c r="BM788" s="32"/>
    </row>
    <row r="789" spans="1:65" ht="120" customHeight="1" x14ac:dyDescent="0.25">
      <c r="A789" s="14">
        <v>401</v>
      </c>
      <c r="B789" s="14" t="s">
        <v>5930</v>
      </c>
      <c r="C789" s="14"/>
      <c r="D789" s="41" t="s">
        <v>5872</v>
      </c>
      <c r="E789" s="46" t="s">
        <v>6224</v>
      </c>
      <c r="F789" s="46">
        <v>21399</v>
      </c>
      <c r="G789" s="41" t="s">
        <v>6250</v>
      </c>
      <c r="H789" s="14">
        <v>2025</v>
      </c>
      <c r="I789" s="14" t="s">
        <v>6251</v>
      </c>
      <c r="J789" s="49">
        <v>44442.96</v>
      </c>
      <c r="K789" s="14" t="s">
        <v>534</v>
      </c>
      <c r="L789" s="14" t="s">
        <v>6219</v>
      </c>
      <c r="M789" s="14" t="s">
        <v>6220</v>
      </c>
      <c r="N789" s="14" t="s">
        <v>6252</v>
      </c>
      <c r="O789" s="14" t="s">
        <v>6253</v>
      </c>
      <c r="P789" s="14" t="s">
        <v>6254</v>
      </c>
      <c r="Q789" s="16">
        <v>67.719769503030292</v>
      </c>
      <c r="R789" s="16">
        <v>3.0126482909090906</v>
      </c>
      <c r="S789" s="16">
        <v>22.37712121212121</v>
      </c>
      <c r="T789" s="14">
        <v>42.33</v>
      </c>
      <c r="U789" s="16">
        <v>67.719769503030292</v>
      </c>
      <c r="V789" s="415">
        <v>100</v>
      </c>
      <c r="W789" s="61">
        <v>1</v>
      </c>
      <c r="X789" s="207" t="s">
        <v>6125</v>
      </c>
      <c r="Y789" s="14">
        <v>6</v>
      </c>
      <c r="Z789" s="14">
        <v>2</v>
      </c>
      <c r="AA789" s="14">
        <v>1</v>
      </c>
      <c r="AB789" s="14">
        <v>5</v>
      </c>
      <c r="AC789" s="55">
        <v>176</v>
      </c>
      <c r="AD789" s="14">
        <v>42.33</v>
      </c>
      <c r="AE789" s="14">
        <v>5</v>
      </c>
      <c r="AF789" s="13">
        <v>1</v>
      </c>
      <c r="AG789" s="41" t="s">
        <v>5872</v>
      </c>
      <c r="AH789" s="14" t="s">
        <v>6224</v>
      </c>
      <c r="AI789" s="38">
        <v>0.25</v>
      </c>
      <c r="AJ789" s="14"/>
      <c r="AK789" s="14"/>
      <c r="AL789" s="14"/>
      <c r="AM789" s="14"/>
      <c r="AN789" s="14"/>
      <c r="AO789" s="14"/>
      <c r="AP789" s="14"/>
      <c r="AQ789" s="14"/>
      <c r="AR789" s="14"/>
      <c r="AS789" s="14"/>
      <c r="AT789" s="14"/>
      <c r="AU789" s="14"/>
      <c r="AV789" s="14"/>
      <c r="AW789" s="14"/>
      <c r="AX789" s="24"/>
      <c r="AY789" s="32"/>
      <c r="AZ789" s="32"/>
      <c r="BA789" s="35"/>
      <c r="BB789" s="32"/>
      <c r="BC789" s="32"/>
      <c r="BD789" s="32"/>
      <c r="BE789" s="32"/>
      <c r="BF789" s="32"/>
      <c r="BG789" s="32"/>
      <c r="BH789" s="32"/>
      <c r="BI789" s="32"/>
      <c r="BJ789" s="32"/>
      <c r="BK789" s="32"/>
      <c r="BL789" s="32"/>
      <c r="BM789" s="32"/>
    </row>
    <row r="790" spans="1:65" ht="120" customHeight="1" x14ac:dyDescent="0.25">
      <c r="A790" s="14">
        <v>401</v>
      </c>
      <c r="B790" s="14" t="s">
        <v>5930</v>
      </c>
      <c r="C790" s="14"/>
      <c r="D790" s="41" t="s">
        <v>6255</v>
      </c>
      <c r="E790" s="46" t="s">
        <v>6256</v>
      </c>
      <c r="F790" s="14">
        <v>56336</v>
      </c>
      <c r="G790" s="41" t="s">
        <v>6257</v>
      </c>
      <c r="H790" s="14">
        <v>2025</v>
      </c>
      <c r="I790" s="14" t="s">
        <v>6258</v>
      </c>
      <c r="J790" s="49">
        <v>24000</v>
      </c>
      <c r="K790" s="14" t="s">
        <v>534</v>
      </c>
      <c r="L790" s="14" t="s">
        <v>6259</v>
      </c>
      <c r="M790" s="14" t="s">
        <v>6260</v>
      </c>
      <c r="N790" s="14" t="s">
        <v>6261</v>
      </c>
      <c r="O790" s="14" t="s">
        <v>6262</v>
      </c>
      <c r="P790" s="14">
        <v>8965</v>
      </c>
      <c r="Q790" s="16">
        <v>45.164353333333331</v>
      </c>
      <c r="R790" s="16">
        <v>15.764353333333332</v>
      </c>
      <c r="S790" s="16">
        <v>9.8000000000000007</v>
      </c>
      <c r="T790" s="14">
        <v>19.600000000000001</v>
      </c>
      <c r="U790" s="16">
        <v>45.164353333333331</v>
      </c>
      <c r="V790" s="415">
        <v>20</v>
      </c>
      <c r="W790" s="61">
        <v>2</v>
      </c>
      <c r="X790" s="207" t="s">
        <v>6125</v>
      </c>
      <c r="Y790" s="14">
        <v>6</v>
      </c>
      <c r="Z790" s="14">
        <v>4</v>
      </c>
      <c r="AA790" s="14">
        <v>8</v>
      </c>
      <c r="AB790" s="14">
        <v>4</v>
      </c>
      <c r="AC790" s="14">
        <v>175</v>
      </c>
      <c r="AD790" s="14">
        <v>19.600000000000001</v>
      </c>
      <c r="AE790" s="14">
        <v>6.7</v>
      </c>
      <c r="AF790" s="13"/>
      <c r="AG790" s="41" t="s">
        <v>6255</v>
      </c>
      <c r="AH790" s="39" t="s">
        <v>6256</v>
      </c>
      <c r="AI790" s="38">
        <v>0.01</v>
      </c>
      <c r="AJ790" s="14"/>
      <c r="AK790" s="14"/>
      <c r="AL790" s="14"/>
      <c r="AM790" s="14"/>
      <c r="AN790" s="14"/>
      <c r="AO790" s="14"/>
      <c r="AP790" s="14"/>
      <c r="AQ790" s="14"/>
      <c r="AR790" s="14"/>
      <c r="AS790" s="14"/>
      <c r="AT790" s="14"/>
      <c r="AU790" s="14"/>
      <c r="AV790" s="14"/>
      <c r="AW790" s="14"/>
      <c r="AX790" s="24"/>
      <c r="AY790" s="32"/>
      <c r="AZ790" s="32"/>
      <c r="BA790" s="35"/>
      <c r="BB790" s="32"/>
      <c r="BC790" s="32"/>
      <c r="BD790" s="32"/>
      <c r="BE790" s="32"/>
      <c r="BF790" s="32"/>
      <c r="BG790" s="32"/>
      <c r="BH790" s="32"/>
      <c r="BI790" s="32"/>
      <c r="BJ790" s="32"/>
      <c r="BK790" s="32"/>
      <c r="BL790" s="32"/>
      <c r="BM790" s="32"/>
    </row>
    <row r="791" spans="1:65" ht="120" customHeight="1" x14ac:dyDescent="0.25">
      <c r="A791" s="14">
        <v>401</v>
      </c>
      <c r="B791" s="14" t="s">
        <v>5930</v>
      </c>
      <c r="C791" s="14"/>
      <c r="D791" s="41" t="s">
        <v>5872</v>
      </c>
      <c r="E791" s="46" t="s">
        <v>5923</v>
      </c>
      <c r="F791" s="14">
        <v>14548</v>
      </c>
      <c r="G791" s="41" t="s">
        <v>6263</v>
      </c>
      <c r="H791" s="14">
        <v>2025</v>
      </c>
      <c r="I791" s="40" t="s">
        <v>6264</v>
      </c>
      <c r="J791" s="49">
        <v>36578.78</v>
      </c>
      <c r="K791" s="14" t="s">
        <v>534</v>
      </c>
      <c r="L791" s="14" t="s">
        <v>6265</v>
      </c>
      <c r="M791" s="14" t="s">
        <v>6266</v>
      </c>
      <c r="N791" s="14" t="s">
        <v>6267</v>
      </c>
      <c r="O791" s="14" t="s">
        <v>6268</v>
      </c>
      <c r="P791" s="14">
        <v>8984</v>
      </c>
      <c r="Q791" s="16">
        <v>78.396252297454538</v>
      </c>
      <c r="R791" s="16">
        <v>10.464131085333333</v>
      </c>
      <c r="S791" s="16">
        <v>23.452121212121213</v>
      </c>
      <c r="T791" s="14">
        <v>44.48</v>
      </c>
      <c r="U791" s="16">
        <f>R791+S791+T791</f>
        <v>78.396252297454538</v>
      </c>
      <c r="V791" s="415">
        <v>20</v>
      </c>
      <c r="W791" s="61">
        <v>3</v>
      </c>
      <c r="X791" s="207" t="s">
        <v>6125</v>
      </c>
      <c r="Y791" s="14">
        <v>3</v>
      </c>
      <c r="Z791" s="14">
        <v>11</v>
      </c>
      <c r="AA791" s="14">
        <v>4</v>
      </c>
      <c r="AB791" s="14">
        <v>5</v>
      </c>
      <c r="AC791" s="14">
        <v>216</v>
      </c>
      <c r="AD791" s="14">
        <v>44.48</v>
      </c>
      <c r="AE791" s="14">
        <v>5</v>
      </c>
      <c r="AF791" s="13"/>
      <c r="AG791" s="41" t="s">
        <v>5872</v>
      </c>
      <c r="AH791" s="14" t="s">
        <v>5923</v>
      </c>
      <c r="AI791" s="38">
        <v>0.09</v>
      </c>
      <c r="AJ791" s="14"/>
      <c r="AK791" s="14"/>
      <c r="AL791" s="14"/>
      <c r="AM791" s="14"/>
      <c r="AN791" s="14"/>
      <c r="AO791" s="14"/>
      <c r="AP791" s="14"/>
      <c r="AQ791" s="14"/>
      <c r="AR791" s="14"/>
      <c r="AS791" s="14"/>
      <c r="AT791" s="14"/>
      <c r="AU791" s="14"/>
      <c r="AV791" s="14"/>
      <c r="AW791" s="14"/>
      <c r="AX791" s="24"/>
      <c r="AY791" s="32"/>
      <c r="AZ791" s="32"/>
      <c r="BA791" s="35"/>
      <c r="BB791" s="32"/>
      <c r="BC791" s="32"/>
      <c r="BD791" s="32"/>
      <c r="BE791" s="32"/>
      <c r="BF791" s="32"/>
      <c r="BG791" s="32"/>
      <c r="BH791" s="32"/>
      <c r="BI791" s="32"/>
      <c r="BJ791" s="32"/>
      <c r="BK791" s="32"/>
      <c r="BL791" s="32"/>
      <c r="BM791" s="32"/>
    </row>
    <row r="792" spans="1:65" ht="120" customHeight="1" x14ac:dyDescent="0.25">
      <c r="A792" s="86">
        <v>404</v>
      </c>
      <c r="B792" s="22" t="s">
        <v>6269</v>
      </c>
      <c r="C792" s="22">
        <v>3</v>
      </c>
      <c r="D792" s="23" t="s">
        <v>6270</v>
      </c>
      <c r="E792" s="22" t="s">
        <v>6271</v>
      </c>
      <c r="F792" s="22">
        <v>24268</v>
      </c>
      <c r="G792" s="22" t="s">
        <v>6272</v>
      </c>
      <c r="H792" s="22">
        <v>1993</v>
      </c>
      <c r="I792" s="22" t="s">
        <v>6272</v>
      </c>
      <c r="J792" s="57">
        <v>22755.65</v>
      </c>
      <c r="K792" s="22" t="s">
        <v>125</v>
      </c>
      <c r="L792" s="22" t="s">
        <v>6273</v>
      </c>
      <c r="M792" s="22" t="s">
        <v>6274</v>
      </c>
      <c r="N792" s="22" t="s">
        <v>6275</v>
      </c>
      <c r="O792" s="22" t="s">
        <v>6276</v>
      </c>
      <c r="P792" s="22">
        <v>3267</v>
      </c>
      <c r="Q792" s="95">
        <v>1.3722540000000001</v>
      </c>
      <c r="R792" s="82">
        <v>0</v>
      </c>
      <c r="S792" s="95">
        <v>1.3722540000000001</v>
      </c>
      <c r="T792" s="95">
        <v>5.5374999999999996</v>
      </c>
      <c r="U792" s="82">
        <f t="shared" ref="U792:U823" si="56">R792+S792+T792</f>
        <v>6.9097539999999995</v>
      </c>
      <c r="V792" s="421">
        <v>10</v>
      </c>
      <c r="W792" s="128">
        <v>100</v>
      </c>
      <c r="X792" s="225" t="s">
        <v>6277</v>
      </c>
      <c r="Y792" s="22">
        <v>3</v>
      </c>
      <c r="Z792" s="22">
        <v>11</v>
      </c>
      <c r="AA792" s="22">
        <v>5</v>
      </c>
      <c r="AB792" s="22">
        <v>60</v>
      </c>
      <c r="AC792" s="22"/>
      <c r="AD792" s="22">
        <v>35.36</v>
      </c>
      <c r="AE792" s="22">
        <v>5</v>
      </c>
      <c r="AF792" s="86">
        <v>10</v>
      </c>
      <c r="AG792" s="22" t="s">
        <v>6278</v>
      </c>
      <c r="AH792" s="22" t="s">
        <v>6279</v>
      </c>
      <c r="AI792" s="22">
        <v>100</v>
      </c>
      <c r="AJ792" s="22"/>
      <c r="AK792" s="22"/>
      <c r="AL792" s="22"/>
      <c r="AM792" s="22"/>
      <c r="AN792" s="22"/>
      <c r="AO792" s="22"/>
      <c r="AP792" s="22"/>
      <c r="AQ792" s="22"/>
      <c r="AR792" s="22"/>
      <c r="AS792" s="22"/>
      <c r="AT792" s="22"/>
      <c r="AU792" s="22"/>
      <c r="AV792" s="22"/>
      <c r="AW792" s="22"/>
      <c r="AX792" s="85"/>
      <c r="AY792" s="62"/>
      <c r="AZ792" s="62"/>
      <c r="BA792" s="85"/>
      <c r="BB792" s="32"/>
      <c r="BC792" s="32"/>
      <c r="BD792" s="32"/>
      <c r="BE792" s="32"/>
      <c r="BF792" s="32"/>
      <c r="BG792" s="32"/>
      <c r="BH792" s="32"/>
      <c r="BI792" s="32"/>
      <c r="BJ792" s="32"/>
      <c r="BK792" s="32"/>
      <c r="BL792" s="32"/>
      <c r="BM792" s="32"/>
    </row>
    <row r="793" spans="1:65" ht="120" customHeight="1" x14ac:dyDescent="0.25">
      <c r="A793" s="86">
        <v>404</v>
      </c>
      <c r="B793" s="22" t="s">
        <v>6269</v>
      </c>
      <c r="C793" s="22">
        <v>3</v>
      </c>
      <c r="D793" s="23" t="s">
        <v>6270</v>
      </c>
      <c r="E793" s="22" t="s">
        <v>6280</v>
      </c>
      <c r="F793" s="22">
        <v>29875</v>
      </c>
      <c r="G793" s="22" t="s">
        <v>6281</v>
      </c>
      <c r="H793" s="22">
        <v>1997</v>
      </c>
      <c r="I793" s="22" t="s">
        <v>6281</v>
      </c>
      <c r="J793" s="57">
        <v>20663.66</v>
      </c>
      <c r="K793" s="22" t="s">
        <v>125</v>
      </c>
      <c r="L793" s="22" t="s">
        <v>6273</v>
      </c>
      <c r="M793" s="22" t="s">
        <v>6274</v>
      </c>
      <c r="N793" s="22" t="s">
        <v>6282</v>
      </c>
      <c r="O793" s="22" t="s">
        <v>6283</v>
      </c>
      <c r="P793" s="22">
        <v>3507</v>
      </c>
      <c r="Q793" s="82">
        <v>4.7754311623529411</v>
      </c>
      <c r="R793" s="82">
        <v>0</v>
      </c>
      <c r="S793" s="82">
        <v>4.7754311623529411</v>
      </c>
      <c r="T793" s="82">
        <v>5.7876000000000012</v>
      </c>
      <c r="U793" s="82">
        <f t="shared" si="56"/>
        <v>10.563031162352942</v>
      </c>
      <c r="V793" s="421">
        <v>75</v>
      </c>
      <c r="W793" s="128">
        <v>100</v>
      </c>
      <c r="X793" s="225" t="s">
        <v>6277</v>
      </c>
      <c r="Y793" s="22">
        <v>4</v>
      </c>
      <c r="Z793" s="22">
        <v>6</v>
      </c>
      <c r="AA793" s="22">
        <v>2</v>
      </c>
      <c r="AB793" s="22">
        <v>60</v>
      </c>
      <c r="AC793" s="22"/>
      <c r="AD793" s="22">
        <v>23.150400000000005</v>
      </c>
      <c r="AE793" s="22">
        <v>5</v>
      </c>
      <c r="AF793" s="86">
        <v>75</v>
      </c>
      <c r="AG793" s="22" t="s">
        <v>6284</v>
      </c>
      <c r="AH793" s="22" t="s">
        <v>6279</v>
      </c>
      <c r="AI793" s="22">
        <v>20</v>
      </c>
      <c r="AJ793" s="22" t="s">
        <v>6285</v>
      </c>
      <c r="AK793" s="22" t="s">
        <v>6279</v>
      </c>
      <c r="AL793" s="22">
        <v>15</v>
      </c>
      <c r="AM793" s="22" t="s">
        <v>6270</v>
      </c>
      <c r="AN793" s="22" t="s">
        <v>6279</v>
      </c>
      <c r="AO793" s="22">
        <v>25</v>
      </c>
      <c r="AP793" s="22" t="s">
        <v>6286</v>
      </c>
      <c r="AQ793" s="22" t="s">
        <v>6279</v>
      </c>
      <c r="AR793" s="22">
        <v>15</v>
      </c>
      <c r="AS793" s="22" t="s">
        <v>6287</v>
      </c>
      <c r="AT793" s="22" t="s">
        <v>6279</v>
      </c>
      <c r="AU793" s="22">
        <v>15</v>
      </c>
      <c r="AV793" s="22" t="s">
        <v>6278</v>
      </c>
      <c r="AW793" s="22" t="s">
        <v>6279</v>
      </c>
      <c r="AX793" s="85">
        <v>10</v>
      </c>
      <c r="AY793" s="62"/>
      <c r="AZ793" s="62"/>
      <c r="BA793" s="85"/>
      <c r="BB793" s="32"/>
      <c r="BC793" s="32"/>
      <c r="BD793" s="32"/>
      <c r="BE793" s="32"/>
      <c r="BF793" s="32"/>
      <c r="BG793" s="32"/>
      <c r="BH793" s="32"/>
      <c r="BI793" s="32"/>
      <c r="BJ793" s="32"/>
      <c r="BK793" s="32"/>
      <c r="BL793" s="32"/>
      <c r="BM793" s="32"/>
    </row>
    <row r="794" spans="1:65" ht="120" customHeight="1" x14ac:dyDescent="0.25">
      <c r="A794" s="86">
        <v>404</v>
      </c>
      <c r="B794" s="22" t="s">
        <v>6269</v>
      </c>
      <c r="C794" s="22">
        <v>3</v>
      </c>
      <c r="D794" s="23" t="s">
        <v>6270</v>
      </c>
      <c r="E794" s="22" t="s">
        <v>6288</v>
      </c>
      <c r="F794" s="22">
        <v>21137</v>
      </c>
      <c r="G794" s="22" t="s">
        <v>6289</v>
      </c>
      <c r="H794" s="22">
        <v>2003</v>
      </c>
      <c r="I794" s="22" t="s">
        <v>6290</v>
      </c>
      <c r="J794" s="57">
        <v>41099.160000000003</v>
      </c>
      <c r="K794" s="22" t="s">
        <v>155</v>
      </c>
      <c r="L794" s="22" t="s">
        <v>6291</v>
      </c>
      <c r="M794" s="22" t="s">
        <v>6292</v>
      </c>
      <c r="N794" s="22" t="s">
        <v>6293</v>
      </c>
      <c r="O794" s="22" t="s">
        <v>6294</v>
      </c>
      <c r="P794" s="22">
        <v>4071</v>
      </c>
      <c r="Q794" s="22">
        <v>2.08</v>
      </c>
      <c r="R794" s="82">
        <v>0</v>
      </c>
      <c r="S794" s="22">
        <v>2.08</v>
      </c>
      <c r="T794" s="22">
        <v>4.4000000000000004</v>
      </c>
      <c r="U794" s="82">
        <v>6.48</v>
      </c>
      <c r="V794" s="421">
        <v>100</v>
      </c>
      <c r="W794" s="128">
        <v>100</v>
      </c>
      <c r="X794" s="225" t="s">
        <v>6277</v>
      </c>
      <c r="Y794" s="22">
        <v>3</v>
      </c>
      <c r="Z794" s="22">
        <v>11</v>
      </c>
      <c r="AA794" s="22">
        <v>5</v>
      </c>
      <c r="AB794" s="22">
        <v>32</v>
      </c>
      <c r="AC794" s="22"/>
      <c r="AD794" s="22">
        <v>17.59</v>
      </c>
      <c r="AE794" s="22">
        <v>5</v>
      </c>
      <c r="AF794" s="86">
        <v>100</v>
      </c>
      <c r="AG794" s="22" t="s">
        <v>6285</v>
      </c>
      <c r="AH794" s="22" t="s">
        <v>6279</v>
      </c>
      <c r="AI794" s="22">
        <v>75</v>
      </c>
      <c r="AJ794" s="22">
        <v>110115</v>
      </c>
      <c r="AK794" s="22" t="s">
        <v>6295</v>
      </c>
      <c r="AL794" s="22">
        <v>15</v>
      </c>
      <c r="AM794" s="22" t="s">
        <v>6278</v>
      </c>
      <c r="AN794" s="22" t="s">
        <v>6279</v>
      </c>
      <c r="AO794" s="22">
        <v>10</v>
      </c>
      <c r="AP794" s="22"/>
      <c r="AQ794" s="22"/>
      <c r="AR794" s="22"/>
      <c r="AS794" s="22"/>
      <c r="AT794" s="22"/>
      <c r="AU794" s="22"/>
      <c r="AV794" s="22"/>
      <c r="AW794" s="22"/>
      <c r="AX794" s="85"/>
      <c r="AY794" s="62"/>
      <c r="AZ794" s="62"/>
      <c r="BA794" s="85"/>
      <c r="BB794" s="32"/>
      <c r="BC794" s="32"/>
      <c r="BD794" s="32"/>
      <c r="BE794" s="32"/>
      <c r="BF794" s="32"/>
      <c r="BG794" s="32"/>
      <c r="BH794" s="32"/>
      <c r="BI794" s="32"/>
      <c r="BJ794" s="32"/>
      <c r="BK794" s="32"/>
      <c r="BL794" s="32"/>
      <c r="BM794" s="32"/>
    </row>
    <row r="795" spans="1:65" ht="120" customHeight="1" x14ac:dyDescent="0.25">
      <c r="A795" s="86">
        <v>404</v>
      </c>
      <c r="B795" s="22" t="s">
        <v>6269</v>
      </c>
      <c r="C795" s="22">
        <v>3</v>
      </c>
      <c r="D795" s="23" t="s">
        <v>6270</v>
      </c>
      <c r="E795" s="22" t="s">
        <v>2263</v>
      </c>
      <c r="F795" s="22">
        <v>15493</v>
      </c>
      <c r="G795" s="22" t="s">
        <v>6296</v>
      </c>
      <c r="H795" s="22">
        <v>2004</v>
      </c>
      <c r="I795" s="22" t="s">
        <v>6297</v>
      </c>
      <c r="J795" s="57">
        <v>46407.92</v>
      </c>
      <c r="K795" s="22" t="s">
        <v>149</v>
      </c>
      <c r="L795" s="22" t="s">
        <v>6298</v>
      </c>
      <c r="M795" s="22" t="s">
        <v>6299</v>
      </c>
      <c r="N795" s="22" t="s">
        <v>6300</v>
      </c>
      <c r="O795" s="22" t="s">
        <v>6301</v>
      </c>
      <c r="P795" s="22">
        <v>4177</v>
      </c>
      <c r="Q795" s="22">
        <v>4.8600000000000003</v>
      </c>
      <c r="R795" s="82">
        <v>0</v>
      </c>
      <c r="S795" s="22">
        <v>4.8600000000000003</v>
      </c>
      <c r="T795" s="22">
        <v>23.14</v>
      </c>
      <c r="U795" s="82">
        <v>28</v>
      </c>
      <c r="V795" s="421">
        <v>0</v>
      </c>
      <c r="W795" s="128">
        <v>100</v>
      </c>
      <c r="X795" s="225" t="s">
        <v>6277</v>
      </c>
      <c r="Y795" s="22">
        <v>4</v>
      </c>
      <c r="Z795" s="22">
        <v>9</v>
      </c>
      <c r="AA795" s="22">
        <v>3</v>
      </c>
      <c r="AB795" s="22">
        <v>60</v>
      </c>
      <c r="AC795" s="22"/>
      <c r="AD795" s="22">
        <v>23.14</v>
      </c>
      <c r="AE795" s="22">
        <v>5</v>
      </c>
      <c r="AF795" s="86">
        <v>0</v>
      </c>
      <c r="AG795" s="22"/>
      <c r="AH795" s="22"/>
      <c r="AI795" s="22"/>
      <c r="AJ795" s="22"/>
      <c r="AK795" s="22"/>
      <c r="AL795" s="22"/>
      <c r="AM795" s="22"/>
      <c r="AN795" s="22"/>
      <c r="AO795" s="22"/>
      <c r="AP795" s="22"/>
      <c r="AQ795" s="22"/>
      <c r="AR795" s="22"/>
      <c r="AS795" s="22"/>
      <c r="AT795" s="22"/>
      <c r="AU795" s="22"/>
      <c r="AV795" s="22"/>
      <c r="AW795" s="22"/>
      <c r="AX795" s="85"/>
      <c r="AY795" s="62"/>
      <c r="AZ795" s="62"/>
      <c r="BA795" s="85"/>
      <c r="BB795" s="32"/>
      <c r="BC795" s="32"/>
      <c r="BD795" s="32"/>
      <c r="BE795" s="32"/>
      <c r="BF795" s="32"/>
      <c r="BG795" s="32"/>
      <c r="BH795" s="32"/>
      <c r="BI795" s="32"/>
      <c r="BJ795" s="32"/>
      <c r="BK795" s="32"/>
      <c r="BL795" s="32"/>
      <c r="BM795" s="32"/>
    </row>
    <row r="796" spans="1:65" ht="120" customHeight="1" x14ac:dyDescent="0.25">
      <c r="A796" s="86">
        <v>404</v>
      </c>
      <c r="B796" s="22" t="s">
        <v>6269</v>
      </c>
      <c r="C796" s="22">
        <v>3</v>
      </c>
      <c r="D796" s="23" t="s">
        <v>6270</v>
      </c>
      <c r="E796" s="22" t="s">
        <v>6288</v>
      </c>
      <c r="F796" s="22">
        <v>21137</v>
      </c>
      <c r="G796" s="22" t="s">
        <v>6302</v>
      </c>
      <c r="H796" s="22">
        <v>2005</v>
      </c>
      <c r="I796" s="22" t="s">
        <v>6303</v>
      </c>
      <c r="J796" s="57">
        <v>76681.23</v>
      </c>
      <c r="K796" s="22" t="s">
        <v>149</v>
      </c>
      <c r="L796" s="22" t="s">
        <v>6291</v>
      </c>
      <c r="M796" s="22" t="s">
        <v>6304</v>
      </c>
      <c r="N796" s="22" t="s">
        <v>6305</v>
      </c>
      <c r="O796" s="22" t="s">
        <v>6306</v>
      </c>
      <c r="P796" s="22">
        <v>4307</v>
      </c>
      <c r="Q796" s="22">
        <v>2.4300000000000002</v>
      </c>
      <c r="R796" s="82">
        <v>0</v>
      </c>
      <c r="S796" s="22">
        <v>2.4300000000000002</v>
      </c>
      <c r="T796" s="22">
        <v>8.8000000000000007</v>
      </c>
      <c r="U796" s="82">
        <v>11.23</v>
      </c>
      <c r="V796" s="421">
        <v>100</v>
      </c>
      <c r="W796" s="128">
        <v>100</v>
      </c>
      <c r="X796" s="225" t="s">
        <v>6277</v>
      </c>
      <c r="Y796" s="22">
        <v>3</v>
      </c>
      <c r="Z796" s="22">
        <v>2</v>
      </c>
      <c r="AA796" s="22">
        <v>1</v>
      </c>
      <c r="AB796" s="22">
        <v>32</v>
      </c>
      <c r="AC796" s="22">
        <v>2</v>
      </c>
      <c r="AD796" s="22">
        <v>16.91</v>
      </c>
      <c r="AE796" s="22">
        <v>5</v>
      </c>
      <c r="AF796" s="86">
        <v>100</v>
      </c>
      <c r="AG796" s="22" t="s">
        <v>6285</v>
      </c>
      <c r="AH796" s="22" t="s">
        <v>6279</v>
      </c>
      <c r="AI796" s="22">
        <v>35</v>
      </c>
      <c r="AJ796" s="22" t="s">
        <v>6270</v>
      </c>
      <c r="AK796" s="22" t="s">
        <v>6279</v>
      </c>
      <c r="AL796" s="22">
        <v>20</v>
      </c>
      <c r="AM796" s="22" t="s">
        <v>6307</v>
      </c>
      <c r="AN796" s="22" t="s">
        <v>6279</v>
      </c>
      <c r="AO796" s="22">
        <v>35</v>
      </c>
      <c r="AP796" s="22" t="s">
        <v>6278</v>
      </c>
      <c r="AQ796" s="22" t="s">
        <v>6279</v>
      </c>
      <c r="AR796" s="22">
        <v>10</v>
      </c>
      <c r="AS796" s="22"/>
      <c r="AT796" s="22"/>
      <c r="AU796" s="22"/>
      <c r="AV796" s="22"/>
      <c r="AW796" s="22"/>
      <c r="AX796" s="85"/>
      <c r="AY796" s="62"/>
      <c r="AZ796" s="62"/>
      <c r="BA796" s="85"/>
      <c r="BB796" s="32"/>
      <c r="BC796" s="32"/>
      <c r="BD796" s="32"/>
      <c r="BE796" s="32"/>
      <c r="BF796" s="32"/>
      <c r="BG796" s="32"/>
      <c r="BH796" s="32"/>
      <c r="BI796" s="32"/>
      <c r="BJ796" s="32"/>
      <c r="BK796" s="32"/>
      <c r="BL796" s="32"/>
      <c r="BM796" s="32"/>
    </row>
    <row r="797" spans="1:65" ht="120" customHeight="1" x14ac:dyDescent="0.25">
      <c r="A797" s="86">
        <v>404</v>
      </c>
      <c r="B797" s="22" t="s">
        <v>6269</v>
      </c>
      <c r="C797" s="22">
        <v>3</v>
      </c>
      <c r="D797" s="23" t="s">
        <v>6270</v>
      </c>
      <c r="E797" s="22" t="s">
        <v>6288</v>
      </c>
      <c r="F797" s="22">
        <v>21137</v>
      </c>
      <c r="G797" s="22" t="s">
        <v>6308</v>
      </c>
      <c r="H797" s="22">
        <v>2005</v>
      </c>
      <c r="I797" s="22" t="s">
        <v>6309</v>
      </c>
      <c r="J797" s="57">
        <v>28295.69</v>
      </c>
      <c r="K797" s="22" t="s">
        <v>149</v>
      </c>
      <c r="L797" s="22" t="s">
        <v>6291</v>
      </c>
      <c r="M797" s="22" t="s">
        <v>6292</v>
      </c>
      <c r="N797" s="22" t="s">
        <v>6310</v>
      </c>
      <c r="O797" s="22" t="s">
        <v>6311</v>
      </c>
      <c r="P797" s="22">
        <v>4308</v>
      </c>
      <c r="Q797" s="82">
        <v>1.6</v>
      </c>
      <c r="R797" s="82">
        <v>0</v>
      </c>
      <c r="S797" s="82">
        <v>1.6</v>
      </c>
      <c r="T797" s="82">
        <v>14.21</v>
      </c>
      <c r="U797" s="82">
        <v>15.81</v>
      </c>
      <c r="V797" s="421">
        <v>100</v>
      </c>
      <c r="W797" s="128">
        <v>100</v>
      </c>
      <c r="X797" s="225" t="s">
        <v>6277</v>
      </c>
      <c r="Y797" s="22">
        <v>3</v>
      </c>
      <c r="Z797" s="22">
        <v>11</v>
      </c>
      <c r="AA797" s="22">
        <v>3</v>
      </c>
      <c r="AB797" s="22">
        <v>32</v>
      </c>
      <c r="AC797" s="22"/>
      <c r="AD797" s="22">
        <v>14.21</v>
      </c>
      <c r="AE797" s="22">
        <v>5</v>
      </c>
      <c r="AF797" s="86">
        <v>100</v>
      </c>
      <c r="AG797" s="22" t="s">
        <v>6285</v>
      </c>
      <c r="AH797" s="22" t="s">
        <v>6279</v>
      </c>
      <c r="AI797" s="22">
        <v>35</v>
      </c>
      <c r="AJ797" s="22" t="s">
        <v>6312</v>
      </c>
      <c r="AK797" s="22" t="s">
        <v>6279</v>
      </c>
      <c r="AL797" s="22">
        <v>30</v>
      </c>
      <c r="AM797" s="22" t="s">
        <v>6307</v>
      </c>
      <c r="AN797" s="22" t="s">
        <v>6279</v>
      </c>
      <c r="AO797" s="22">
        <v>25</v>
      </c>
      <c r="AP797" s="22" t="s">
        <v>6278</v>
      </c>
      <c r="AQ797" s="22" t="s">
        <v>6279</v>
      </c>
      <c r="AR797" s="22">
        <v>10</v>
      </c>
      <c r="AS797" s="22"/>
      <c r="AT797" s="22"/>
      <c r="AU797" s="22"/>
      <c r="AV797" s="22"/>
      <c r="AW797" s="22"/>
      <c r="AX797" s="85"/>
      <c r="AY797" s="62"/>
      <c r="AZ797" s="62"/>
      <c r="BA797" s="85"/>
      <c r="BB797" s="32"/>
      <c r="BC797" s="32"/>
      <c r="BD797" s="32"/>
      <c r="BE797" s="32"/>
      <c r="BF797" s="32"/>
      <c r="BG797" s="32"/>
      <c r="BH797" s="32"/>
      <c r="BI797" s="32"/>
      <c r="BJ797" s="32"/>
      <c r="BK797" s="32"/>
      <c r="BL797" s="32"/>
      <c r="BM797" s="32"/>
    </row>
    <row r="798" spans="1:65" ht="120" customHeight="1" x14ac:dyDescent="0.25">
      <c r="A798" s="86">
        <v>404</v>
      </c>
      <c r="B798" s="22" t="s">
        <v>6269</v>
      </c>
      <c r="C798" s="22">
        <v>3</v>
      </c>
      <c r="D798" s="23" t="s">
        <v>6270</v>
      </c>
      <c r="E798" s="22" t="s">
        <v>6313</v>
      </c>
      <c r="F798" s="22">
        <v>55365</v>
      </c>
      <c r="G798" s="22" t="s">
        <v>6314</v>
      </c>
      <c r="H798" s="22">
        <v>2006</v>
      </c>
      <c r="I798" s="22" t="s">
        <v>6314</v>
      </c>
      <c r="J798" s="57">
        <v>45992.15</v>
      </c>
      <c r="K798" s="22" t="s">
        <v>149</v>
      </c>
      <c r="L798" s="22" t="s">
        <v>6315</v>
      </c>
      <c r="M798" s="22" t="s">
        <v>6316</v>
      </c>
      <c r="N798" s="22" t="s">
        <v>6317</v>
      </c>
      <c r="O798" s="22" t="s">
        <v>6318</v>
      </c>
      <c r="P798" s="22">
        <v>4560</v>
      </c>
      <c r="Q798" s="82">
        <v>1.67</v>
      </c>
      <c r="R798" s="82">
        <v>0</v>
      </c>
      <c r="S798" s="82">
        <v>1.67</v>
      </c>
      <c r="T798" s="82">
        <v>1.67</v>
      </c>
      <c r="U798" s="82">
        <v>3.34</v>
      </c>
      <c r="V798" s="421">
        <v>300</v>
      </c>
      <c r="W798" s="128">
        <v>100</v>
      </c>
      <c r="X798" s="225" t="s">
        <v>6277</v>
      </c>
      <c r="Y798" s="22">
        <v>4</v>
      </c>
      <c r="Z798" s="22">
        <v>9</v>
      </c>
      <c r="AA798" s="22">
        <v>3</v>
      </c>
      <c r="AB798" s="22">
        <v>7</v>
      </c>
      <c r="AC798" s="22"/>
      <c r="AD798" s="82">
        <f>T798</f>
        <v>1.67</v>
      </c>
      <c r="AE798" s="22">
        <v>5</v>
      </c>
      <c r="AF798" s="86">
        <v>300</v>
      </c>
      <c r="AG798" s="22" t="s">
        <v>6270</v>
      </c>
      <c r="AH798" s="22" t="s">
        <v>6279</v>
      </c>
      <c r="AI798" s="22">
        <v>90</v>
      </c>
      <c r="AJ798" s="22" t="s">
        <v>6319</v>
      </c>
      <c r="AK798" s="22" t="s">
        <v>6279</v>
      </c>
      <c r="AL798" s="22">
        <v>10</v>
      </c>
      <c r="AM798" s="22"/>
      <c r="AN798" s="22"/>
      <c r="AO798" s="22"/>
      <c r="AP798" s="22"/>
      <c r="AQ798" s="22"/>
      <c r="AR798" s="22"/>
      <c r="AS798" s="22"/>
      <c r="AT798" s="22"/>
      <c r="AU798" s="22"/>
      <c r="AV798" s="22"/>
      <c r="AW798" s="22"/>
      <c r="AX798" s="85"/>
      <c r="AY798" s="62"/>
      <c r="AZ798" s="62"/>
      <c r="BA798" s="85"/>
      <c r="BB798" s="32"/>
      <c r="BC798" s="32"/>
      <c r="BD798" s="32"/>
      <c r="BE798" s="32"/>
      <c r="BF798" s="32"/>
      <c r="BG798" s="32"/>
      <c r="BH798" s="32"/>
      <c r="BI798" s="32"/>
      <c r="BJ798" s="32"/>
      <c r="BK798" s="32"/>
      <c r="BL798" s="32"/>
      <c r="BM798" s="32"/>
    </row>
    <row r="799" spans="1:65" ht="120" customHeight="1" x14ac:dyDescent="0.25">
      <c r="A799" s="86">
        <v>404</v>
      </c>
      <c r="B799" s="22" t="s">
        <v>6269</v>
      </c>
      <c r="C799" s="22">
        <v>3</v>
      </c>
      <c r="D799" s="23" t="s">
        <v>6270</v>
      </c>
      <c r="E799" s="22" t="s">
        <v>6280</v>
      </c>
      <c r="F799" s="22">
        <v>29875</v>
      </c>
      <c r="G799" s="22" t="s">
        <v>6320</v>
      </c>
      <c r="H799" s="22">
        <v>2007</v>
      </c>
      <c r="I799" s="22" t="s">
        <v>6321</v>
      </c>
      <c r="J799" s="57">
        <v>27439.26</v>
      </c>
      <c r="K799" s="22" t="s">
        <v>149</v>
      </c>
      <c r="L799" s="22" t="s">
        <v>6273</v>
      </c>
      <c r="M799" s="22" t="s">
        <v>6322</v>
      </c>
      <c r="N799" s="22" t="s">
        <v>6323</v>
      </c>
      <c r="O799" s="22" t="s">
        <v>6324</v>
      </c>
      <c r="P799" s="22">
        <v>4569</v>
      </c>
      <c r="Q799" s="82">
        <v>2.2212499999999999</v>
      </c>
      <c r="R799" s="82">
        <v>0</v>
      </c>
      <c r="S799" s="82">
        <v>2.2212499999999999</v>
      </c>
      <c r="T799" s="82">
        <v>28.604800000000001</v>
      </c>
      <c r="U799" s="82">
        <f t="shared" si="56"/>
        <v>30.826050000000002</v>
      </c>
      <c r="V799" s="421">
        <v>10</v>
      </c>
      <c r="W799" s="128">
        <v>100</v>
      </c>
      <c r="X799" s="225" t="s">
        <v>6277</v>
      </c>
      <c r="Y799" s="22">
        <v>4</v>
      </c>
      <c r="Z799" s="22">
        <v>5</v>
      </c>
      <c r="AA799" s="22" t="s">
        <v>5414</v>
      </c>
      <c r="AB799" s="22" t="s">
        <v>6325</v>
      </c>
      <c r="AC799" s="22"/>
      <c r="AD799" s="22">
        <v>28.604800000000001</v>
      </c>
      <c r="AE799" s="22">
        <v>5</v>
      </c>
      <c r="AF799" s="86">
        <v>10</v>
      </c>
      <c r="AG799" s="22" t="s">
        <v>6278</v>
      </c>
      <c r="AH799" s="22" t="s">
        <v>6279</v>
      </c>
      <c r="AI799" s="22">
        <v>100</v>
      </c>
      <c r="AJ799" s="22"/>
      <c r="AK799" s="22"/>
      <c r="AL799" s="22"/>
      <c r="AM799" s="22"/>
      <c r="AN799" s="22"/>
      <c r="AO799" s="22"/>
      <c r="AP799" s="22"/>
      <c r="AQ799" s="22"/>
      <c r="AR799" s="22"/>
      <c r="AS799" s="22"/>
      <c r="AT799" s="22"/>
      <c r="AU799" s="22"/>
      <c r="AV799" s="22"/>
      <c r="AW799" s="22"/>
      <c r="AX799" s="85"/>
      <c r="AY799" s="62"/>
      <c r="AZ799" s="62"/>
      <c r="BA799" s="85"/>
      <c r="BB799" s="32"/>
      <c r="BC799" s="32"/>
      <c r="BD799" s="32"/>
      <c r="BE799" s="32"/>
      <c r="BF799" s="32"/>
      <c r="BG799" s="32"/>
      <c r="BH799" s="32"/>
      <c r="BI799" s="32"/>
      <c r="BJ799" s="32"/>
      <c r="BK799" s="32"/>
      <c r="BL799" s="32"/>
      <c r="BM799" s="32"/>
    </row>
    <row r="800" spans="1:65" ht="120" customHeight="1" x14ac:dyDescent="0.25">
      <c r="A800" s="86">
        <v>404</v>
      </c>
      <c r="B800" s="22" t="s">
        <v>6269</v>
      </c>
      <c r="C800" s="22">
        <v>3</v>
      </c>
      <c r="D800" s="23" t="s">
        <v>6270</v>
      </c>
      <c r="E800" s="22" t="s">
        <v>6280</v>
      </c>
      <c r="F800" s="22">
        <v>29875</v>
      </c>
      <c r="G800" s="22" t="s">
        <v>6326</v>
      </c>
      <c r="H800" s="22">
        <v>2007</v>
      </c>
      <c r="I800" s="22" t="s">
        <v>6327</v>
      </c>
      <c r="J800" s="57">
        <v>46155.51</v>
      </c>
      <c r="K800" s="22" t="s">
        <v>109</v>
      </c>
      <c r="L800" s="22" t="s">
        <v>6328</v>
      </c>
      <c r="M800" s="22" t="s">
        <v>6322</v>
      </c>
      <c r="N800" s="22" t="s">
        <v>6329</v>
      </c>
      <c r="O800" s="22" t="s">
        <v>6330</v>
      </c>
      <c r="P800" s="22">
        <v>4621</v>
      </c>
      <c r="Q800" s="82">
        <v>6.8834541176470596</v>
      </c>
      <c r="R800" s="82">
        <v>0</v>
      </c>
      <c r="S800" s="82">
        <v>6.8834541176470596</v>
      </c>
      <c r="T800" s="82">
        <v>7.1512000000000002</v>
      </c>
      <c r="U800" s="82">
        <f t="shared" si="56"/>
        <v>14.03465411764706</v>
      </c>
      <c r="V800" s="421">
        <v>25</v>
      </c>
      <c r="W800" s="128">
        <v>100</v>
      </c>
      <c r="X800" s="225" t="s">
        <v>6277</v>
      </c>
      <c r="Y800" s="22">
        <v>4</v>
      </c>
      <c r="Z800" s="22">
        <v>6</v>
      </c>
      <c r="AA800" s="22">
        <v>2</v>
      </c>
      <c r="AB800" s="22">
        <v>60</v>
      </c>
      <c r="AC800" s="22"/>
      <c r="AD800" s="22">
        <v>34.119999999999997</v>
      </c>
      <c r="AE800" s="22">
        <v>5</v>
      </c>
      <c r="AF800" s="86">
        <v>25</v>
      </c>
      <c r="AG800" s="22" t="s">
        <v>6270</v>
      </c>
      <c r="AH800" s="22" t="s">
        <v>6279</v>
      </c>
      <c r="AI800" s="22">
        <v>50</v>
      </c>
      <c r="AJ800" s="22" t="s">
        <v>6278</v>
      </c>
      <c r="AK800" s="22">
        <v>50</v>
      </c>
      <c r="AL800" s="22"/>
      <c r="AM800" s="22"/>
      <c r="AN800" s="22"/>
      <c r="AO800" s="22"/>
      <c r="AP800" s="22"/>
      <c r="AQ800" s="22"/>
      <c r="AR800" s="22"/>
      <c r="AS800" s="22"/>
      <c r="AT800" s="22"/>
      <c r="AU800" s="22"/>
      <c r="AV800" s="22"/>
      <c r="AW800" s="22"/>
      <c r="AX800" s="85"/>
      <c r="AY800" s="62"/>
      <c r="AZ800" s="62"/>
      <c r="BA800" s="85"/>
      <c r="BB800" s="32"/>
      <c r="BC800" s="32"/>
      <c r="BD800" s="32"/>
      <c r="BE800" s="32"/>
      <c r="BF800" s="32"/>
      <c r="BG800" s="32"/>
      <c r="BH800" s="32"/>
      <c r="BI800" s="32"/>
      <c r="BJ800" s="32"/>
      <c r="BK800" s="32"/>
      <c r="BL800" s="32"/>
      <c r="BM800" s="32"/>
    </row>
    <row r="801" spans="1:65" ht="120" customHeight="1" x14ac:dyDescent="0.25">
      <c r="A801" s="86">
        <v>404</v>
      </c>
      <c r="B801" s="22" t="s">
        <v>6269</v>
      </c>
      <c r="C801" s="22">
        <v>3</v>
      </c>
      <c r="D801" s="23" t="s">
        <v>6270</v>
      </c>
      <c r="E801" s="22" t="s">
        <v>6280</v>
      </c>
      <c r="F801" s="22">
        <v>29875</v>
      </c>
      <c r="G801" s="22" t="s">
        <v>6331</v>
      </c>
      <c r="H801" s="22">
        <v>2010</v>
      </c>
      <c r="I801" s="22" t="s">
        <v>6332</v>
      </c>
      <c r="J801" s="57">
        <v>20196</v>
      </c>
      <c r="K801" s="22" t="s">
        <v>1050</v>
      </c>
      <c r="L801" s="22" t="s">
        <v>6333</v>
      </c>
      <c r="M801" s="22" t="s">
        <v>6334</v>
      </c>
      <c r="N801" s="22" t="s">
        <v>6335</v>
      </c>
      <c r="O801" s="22" t="s">
        <v>6336</v>
      </c>
      <c r="P801" s="22">
        <v>5896</v>
      </c>
      <c r="Q801" s="82">
        <v>1.7999999999999999E-2</v>
      </c>
      <c r="R801" s="82">
        <v>0</v>
      </c>
      <c r="S801" s="82">
        <v>0.02</v>
      </c>
      <c r="T801" s="82">
        <v>25.54</v>
      </c>
      <c r="U801" s="82">
        <f t="shared" si="56"/>
        <v>25.56</v>
      </c>
      <c r="V801" s="421">
        <v>0</v>
      </c>
      <c r="W801" s="128">
        <v>100</v>
      </c>
      <c r="X801" s="225" t="s">
        <v>6277</v>
      </c>
      <c r="Y801" s="22">
        <v>6</v>
      </c>
      <c r="Z801" s="22">
        <v>1</v>
      </c>
      <c r="AA801" s="22">
        <v>5</v>
      </c>
      <c r="AB801" s="22">
        <v>9</v>
      </c>
      <c r="AC801" s="22"/>
      <c r="AD801" s="22">
        <v>25.54</v>
      </c>
      <c r="AE801" s="22">
        <v>5</v>
      </c>
      <c r="AF801" s="86">
        <v>0</v>
      </c>
      <c r="AG801" s="22"/>
      <c r="AH801" s="22"/>
      <c r="AI801" s="22"/>
      <c r="AJ801" s="22"/>
      <c r="AK801" s="22"/>
      <c r="AL801" s="22"/>
      <c r="AM801" s="22"/>
      <c r="AN801" s="22"/>
      <c r="AO801" s="22"/>
      <c r="AP801" s="22"/>
      <c r="AQ801" s="22"/>
      <c r="AR801" s="22"/>
      <c r="AS801" s="22"/>
      <c r="AT801" s="22"/>
      <c r="AU801" s="22"/>
      <c r="AV801" s="22"/>
      <c r="AW801" s="22"/>
      <c r="AX801" s="85"/>
      <c r="AY801" s="62"/>
      <c r="AZ801" s="62"/>
      <c r="BA801" s="85"/>
      <c r="BB801" s="32"/>
      <c r="BC801" s="32"/>
      <c r="BD801" s="32"/>
      <c r="BE801" s="32"/>
      <c r="BF801" s="32"/>
      <c r="BG801" s="32"/>
      <c r="BH801" s="32"/>
      <c r="BI801" s="32"/>
      <c r="BJ801" s="32"/>
      <c r="BK801" s="32"/>
      <c r="BL801" s="32"/>
      <c r="BM801" s="32"/>
    </row>
    <row r="802" spans="1:65" ht="120" customHeight="1" x14ac:dyDescent="0.25">
      <c r="A802" s="86">
        <v>404</v>
      </c>
      <c r="B802" s="22" t="s">
        <v>6269</v>
      </c>
      <c r="C802" s="22">
        <v>3</v>
      </c>
      <c r="D802" s="23" t="s">
        <v>6270</v>
      </c>
      <c r="E802" s="22" t="s">
        <v>6271</v>
      </c>
      <c r="F802" s="22">
        <v>24268</v>
      </c>
      <c r="G802" s="22" t="s">
        <v>6337</v>
      </c>
      <c r="H802" s="22">
        <v>2011</v>
      </c>
      <c r="I802" s="22" t="s">
        <v>6338</v>
      </c>
      <c r="J802" s="57">
        <v>28781.200000000001</v>
      </c>
      <c r="K802" s="22" t="s">
        <v>1050</v>
      </c>
      <c r="L802" s="22" t="s">
        <v>6339</v>
      </c>
      <c r="M802" s="22" t="s">
        <v>6340</v>
      </c>
      <c r="N802" s="22" t="s">
        <v>6341</v>
      </c>
      <c r="O802" s="22" t="s">
        <v>6342</v>
      </c>
      <c r="P802" s="22">
        <v>6176</v>
      </c>
      <c r="Q802" s="82">
        <v>0.461999734</v>
      </c>
      <c r="R802" s="82">
        <v>0</v>
      </c>
      <c r="S802" s="82">
        <v>0.26819923400000001</v>
      </c>
      <c r="T802" s="82">
        <v>22.15</v>
      </c>
      <c r="U802" s="82">
        <f t="shared" si="56"/>
        <v>22.418199233999999</v>
      </c>
      <c r="V802" s="421">
        <v>25</v>
      </c>
      <c r="W802" s="128">
        <v>100</v>
      </c>
      <c r="X802" s="225" t="s">
        <v>6277</v>
      </c>
      <c r="Y802" s="22">
        <v>3</v>
      </c>
      <c r="Z802" s="22">
        <v>4</v>
      </c>
      <c r="AA802" s="22">
        <v>3</v>
      </c>
      <c r="AB802" s="22">
        <v>60</v>
      </c>
      <c r="AC802" s="22"/>
      <c r="AD802" s="22">
        <v>35.36</v>
      </c>
      <c r="AE802" s="22">
        <v>5</v>
      </c>
      <c r="AF802" s="86">
        <v>25</v>
      </c>
      <c r="AG802" s="22" t="s">
        <v>6270</v>
      </c>
      <c r="AH802" s="22" t="s">
        <v>6279</v>
      </c>
      <c r="AI802" s="22">
        <v>50</v>
      </c>
      <c r="AJ802" s="22" t="s">
        <v>6284</v>
      </c>
      <c r="AK802" s="22" t="s">
        <v>6279</v>
      </c>
      <c r="AL802" s="22">
        <v>40</v>
      </c>
      <c r="AM802" s="22" t="s">
        <v>6278</v>
      </c>
      <c r="AN802" s="22" t="s">
        <v>6279</v>
      </c>
      <c r="AO802" s="22">
        <v>10</v>
      </c>
      <c r="AP802" s="22"/>
      <c r="AQ802" s="22"/>
      <c r="AR802" s="22"/>
      <c r="AS802" s="22"/>
      <c r="AT802" s="22"/>
      <c r="AU802" s="22"/>
      <c r="AV802" s="22"/>
      <c r="AW802" s="22"/>
      <c r="AX802" s="85"/>
      <c r="AY802" s="62"/>
      <c r="AZ802" s="62"/>
      <c r="BA802" s="85"/>
      <c r="BB802" s="32"/>
      <c r="BC802" s="32"/>
      <c r="BD802" s="32"/>
      <c r="BE802" s="32"/>
      <c r="BF802" s="32"/>
      <c r="BG802" s="32"/>
      <c r="BH802" s="32"/>
      <c r="BI802" s="32"/>
      <c r="BJ802" s="32"/>
      <c r="BK802" s="32"/>
      <c r="BL802" s="32"/>
      <c r="BM802" s="32"/>
    </row>
    <row r="803" spans="1:65" ht="120" customHeight="1" x14ac:dyDescent="0.25">
      <c r="A803" s="86">
        <v>404</v>
      </c>
      <c r="B803" s="22" t="s">
        <v>6269</v>
      </c>
      <c r="C803" s="22">
        <v>3</v>
      </c>
      <c r="D803" s="23" t="s">
        <v>6270</v>
      </c>
      <c r="E803" s="22" t="s">
        <v>6271</v>
      </c>
      <c r="F803" s="22">
        <v>24268</v>
      </c>
      <c r="G803" s="22" t="s">
        <v>6343</v>
      </c>
      <c r="H803" s="22">
        <v>2013</v>
      </c>
      <c r="I803" s="22" t="s">
        <v>6344</v>
      </c>
      <c r="J803" s="57">
        <v>89888.53</v>
      </c>
      <c r="K803" s="22" t="s">
        <v>1050</v>
      </c>
      <c r="L803" s="22" t="s">
        <v>6339</v>
      </c>
      <c r="M803" s="22" t="s">
        <v>6340</v>
      </c>
      <c r="N803" s="22" t="s">
        <v>6345</v>
      </c>
      <c r="O803" s="22" t="s">
        <v>6346</v>
      </c>
      <c r="P803" s="22">
        <v>6556</v>
      </c>
      <c r="Q803" s="82">
        <v>0.56000000000000005</v>
      </c>
      <c r="R803" s="82">
        <v>0</v>
      </c>
      <c r="S803" s="82">
        <v>0.56000000000000005</v>
      </c>
      <c r="T803" s="82">
        <v>22.15</v>
      </c>
      <c r="U803" s="82">
        <f t="shared" si="56"/>
        <v>22.709999999999997</v>
      </c>
      <c r="V803" s="421">
        <v>20</v>
      </c>
      <c r="W803" s="128">
        <v>100</v>
      </c>
      <c r="X803" s="225" t="s">
        <v>6277</v>
      </c>
      <c r="Y803" s="22">
        <v>3</v>
      </c>
      <c r="Z803" s="22">
        <v>4</v>
      </c>
      <c r="AA803" s="22">
        <v>3.7</v>
      </c>
      <c r="AB803" s="22">
        <v>60</v>
      </c>
      <c r="AC803" s="22"/>
      <c r="AD803" s="22">
        <v>28.46</v>
      </c>
      <c r="AE803" s="22">
        <v>5</v>
      </c>
      <c r="AF803" s="86">
        <v>20</v>
      </c>
      <c r="AG803" s="22" t="s">
        <v>6270</v>
      </c>
      <c r="AH803" s="22" t="s">
        <v>6279</v>
      </c>
      <c r="AI803" s="22">
        <v>50</v>
      </c>
      <c r="AJ803" s="22" t="s">
        <v>6284</v>
      </c>
      <c r="AK803" s="22" t="s">
        <v>6279</v>
      </c>
      <c r="AL803" s="22">
        <v>40</v>
      </c>
      <c r="AM803" s="22" t="s">
        <v>6278</v>
      </c>
      <c r="AN803" s="22" t="s">
        <v>6279</v>
      </c>
      <c r="AO803" s="22">
        <v>10</v>
      </c>
      <c r="AP803" s="22"/>
      <c r="AQ803" s="22"/>
      <c r="AR803" s="22"/>
      <c r="AS803" s="22"/>
      <c r="AT803" s="22"/>
      <c r="AU803" s="22"/>
      <c r="AV803" s="22"/>
      <c r="AW803" s="22"/>
      <c r="AX803" s="85"/>
      <c r="AY803" s="62"/>
      <c r="AZ803" s="62"/>
      <c r="BA803" s="85"/>
      <c r="BB803" s="32"/>
      <c r="BC803" s="32"/>
      <c r="BD803" s="32"/>
      <c r="BE803" s="32"/>
      <c r="BF803" s="32"/>
      <c r="BG803" s="32"/>
      <c r="BH803" s="32"/>
      <c r="BI803" s="32"/>
      <c r="BJ803" s="32"/>
      <c r="BK803" s="32"/>
      <c r="BL803" s="32"/>
      <c r="BM803" s="32"/>
    </row>
    <row r="804" spans="1:65" ht="120" customHeight="1" x14ac:dyDescent="0.25">
      <c r="A804" s="86">
        <v>404</v>
      </c>
      <c r="B804" s="22" t="s">
        <v>6269</v>
      </c>
      <c r="C804" s="22">
        <v>3</v>
      </c>
      <c r="D804" s="23" t="s">
        <v>6270</v>
      </c>
      <c r="E804" s="22" t="s">
        <v>6271</v>
      </c>
      <c r="F804" s="22">
        <v>24268</v>
      </c>
      <c r="G804" s="22" t="s">
        <v>6347</v>
      </c>
      <c r="H804" s="22">
        <v>2013</v>
      </c>
      <c r="I804" s="22" t="s">
        <v>6348</v>
      </c>
      <c r="J804" s="57">
        <v>29068.65</v>
      </c>
      <c r="K804" s="22" t="s">
        <v>1050</v>
      </c>
      <c r="L804" s="22" t="s">
        <v>6349</v>
      </c>
      <c r="M804" s="22" t="s">
        <v>6350</v>
      </c>
      <c r="N804" s="22" t="s">
        <v>6351</v>
      </c>
      <c r="O804" s="22" t="s">
        <v>6352</v>
      </c>
      <c r="P804" s="22">
        <v>6557</v>
      </c>
      <c r="Q804" s="82">
        <v>0.31468560800000001</v>
      </c>
      <c r="R804" s="82">
        <v>0</v>
      </c>
      <c r="S804" s="82">
        <v>0.31468560800000001</v>
      </c>
      <c r="T804" s="82">
        <v>22.15</v>
      </c>
      <c r="U804" s="82">
        <f t="shared" si="56"/>
        <v>22.464685608</v>
      </c>
      <c r="V804" s="421">
        <v>70</v>
      </c>
      <c r="W804" s="128">
        <v>100</v>
      </c>
      <c r="X804" s="225" t="s">
        <v>6277</v>
      </c>
      <c r="Y804" s="22">
        <v>3</v>
      </c>
      <c r="Z804" s="22">
        <v>4</v>
      </c>
      <c r="AA804" s="22">
        <v>8</v>
      </c>
      <c r="AB804" s="22">
        <v>60</v>
      </c>
      <c r="AC804" s="22"/>
      <c r="AD804" s="22">
        <v>22.15</v>
      </c>
      <c r="AE804" s="22">
        <v>5</v>
      </c>
      <c r="AF804" s="86">
        <v>70</v>
      </c>
      <c r="AG804" s="22" t="s">
        <v>6270</v>
      </c>
      <c r="AH804" s="22" t="s">
        <v>6279</v>
      </c>
      <c r="AI804" s="22">
        <v>50</v>
      </c>
      <c r="AJ804" s="22" t="s">
        <v>6284</v>
      </c>
      <c r="AK804" s="22" t="s">
        <v>6279</v>
      </c>
      <c r="AL804" s="22">
        <v>40</v>
      </c>
      <c r="AM804" s="22" t="s">
        <v>6278</v>
      </c>
      <c r="AN804" s="22" t="s">
        <v>6279</v>
      </c>
      <c r="AO804" s="22">
        <v>10</v>
      </c>
      <c r="AP804" s="22"/>
      <c r="AQ804" s="22"/>
      <c r="AR804" s="22"/>
      <c r="AS804" s="22"/>
      <c r="AT804" s="22"/>
      <c r="AU804" s="22"/>
      <c r="AV804" s="22"/>
      <c r="AW804" s="22"/>
      <c r="AX804" s="85"/>
      <c r="AY804" s="62"/>
      <c r="AZ804" s="62"/>
      <c r="BA804" s="85"/>
      <c r="BB804" s="32"/>
      <c r="BC804" s="32"/>
      <c r="BD804" s="32"/>
      <c r="BE804" s="32"/>
      <c r="BF804" s="32"/>
      <c r="BG804" s="32"/>
      <c r="BH804" s="32"/>
      <c r="BI804" s="32"/>
      <c r="BJ804" s="32"/>
      <c r="BK804" s="32"/>
      <c r="BL804" s="32"/>
      <c r="BM804" s="32"/>
    </row>
    <row r="805" spans="1:65" ht="120" customHeight="1" x14ac:dyDescent="0.25">
      <c r="A805" s="86">
        <v>404</v>
      </c>
      <c r="B805" s="22" t="s">
        <v>6269</v>
      </c>
      <c r="C805" s="22">
        <v>3</v>
      </c>
      <c r="D805" s="23" t="s">
        <v>6270</v>
      </c>
      <c r="E805" s="22" t="s">
        <v>6288</v>
      </c>
      <c r="F805" s="22">
        <v>21137</v>
      </c>
      <c r="G805" s="22" t="s">
        <v>6353</v>
      </c>
      <c r="H805" s="22">
        <v>2013</v>
      </c>
      <c r="I805" s="22" t="s">
        <v>6354</v>
      </c>
      <c r="J805" s="57">
        <v>89326</v>
      </c>
      <c r="K805" s="22" t="s">
        <v>1050</v>
      </c>
      <c r="L805" s="22" t="s">
        <v>6291</v>
      </c>
      <c r="M805" s="22" t="s">
        <v>6292</v>
      </c>
      <c r="N805" s="22" t="s">
        <v>6355</v>
      </c>
      <c r="O805" s="22" t="s">
        <v>6356</v>
      </c>
      <c r="P805" s="22">
        <v>6573</v>
      </c>
      <c r="Q805" s="82">
        <v>2.08</v>
      </c>
      <c r="R805" s="82">
        <v>0</v>
      </c>
      <c r="S805" s="82">
        <v>2.08</v>
      </c>
      <c r="T805" s="82">
        <v>4.4000000000000004</v>
      </c>
      <c r="U805" s="82">
        <v>6.48</v>
      </c>
      <c r="V805" s="421">
        <v>100</v>
      </c>
      <c r="W805" s="128">
        <v>100</v>
      </c>
      <c r="X805" s="225" t="s">
        <v>6277</v>
      </c>
      <c r="Y805" s="22">
        <v>3</v>
      </c>
      <c r="Z805" s="22">
        <v>11</v>
      </c>
      <c r="AA805" s="22">
        <v>5</v>
      </c>
      <c r="AB805" s="22">
        <v>32</v>
      </c>
      <c r="AC805" s="22"/>
      <c r="AD805" s="22">
        <v>17.59</v>
      </c>
      <c r="AE805" s="22">
        <v>5</v>
      </c>
      <c r="AF805" s="86">
        <v>100</v>
      </c>
      <c r="AG805" s="22" t="s">
        <v>6285</v>
      </c>
      <c r="AH805" s="22" t="s">
        <v>6279</v>
      </c>
      <c r="AI805" s="22">
        <v>75</v>
      </c>
      <c r="AJ805" s="22">
        <v>110115</v>
      </c>
      <c r="AK805" s="22" t="s">
        <v>6295</v>
      </c>
      <c r="AL805" s="22">
        <v>15</v>
      </c>
      <c r="AM805" s="22" t="s">
        <v>6278</v>
      </c>
      <c r="AN805" s="22" t="s">
        <v>6279</v>
      </c>
      <c r="AO805" s="22">
        <v>10</v>
      </c>
      <c r="AP805" s="22"/>
      <c r="AQ805" s="22"/>
      <c r="AR805" s="22"/>
      <c r="AS805" s="22"/>
      <c r="AT805" s="22"/>
      <c r="AU805" s="22"/>
      <c r="AV805" s="22"/>
      <c r="AW805" s="22"/>
      <c r="AX805" s="85"/>
      <c r="AY805" s="62"/>
      <c r="AZ805" s="62"/>
      <c r="BA805" s="85"/>
      <c r="BB805" s="32"/>
      <c r="BC805" s="32"/>
      <c r="BD805" s="32"/>
      <c r="BE805" s="32"/>
      <c r="BF805" s="32"/>
      <c r="BG805" s="32"/>
      <c r="BH805" s="32"/>
      <c r="BI805" s="32"/>
      <c r="BJ805" s="32"/>
      <c r="BK805" s="32"/>
      <c r="BL805" s="32"/>
      <c r="BM805" s="32"/>
    </row>
    <row r="806" spans="1:65" ht="120" customHeight="1" x14ac:dyDescent="0.25">
      <c r="A806" s="86">
        <v>404</v>
      </c>
      <c r="B806" s="22" t="s">
        <v>6269</v>
      </c>
      <c r="C806" s="22">
        <v>3</v>
      </c>
      <c r="D806" s="23" t="s">
        <v>6270</v>
      </c>
      <c r="E806" s="22" t="s">
        <v>6357</v>
      </c>
      <c r="F806" s="22">
        <v>11595</v>
      </c>
      <c r="G806" s="22" t="s">
        <v>6358</v>
      </c>
      <c r="H806" s="22">
        <v>2013</v>
      </c>
      <c r="I806" s="22" t="s">
        <v>6359</v>
      </c>
      <c r="J806" s="57">
        <v>138596</v>
      </c>
      <c r="K806" s="22" t="s">
        <v>1050</v>
      </c>
      <c r="L806" s="22" t="s">
        <v>6360</v>
      </c>
      <c r="M806" s="22" t="s">
        <v>6361</v>
      </c>
      <c r="N806" s="22" t="s">
        <v>6362</v>
      </c>
      <c r="O806" s="22" t="s">
        <v>6363</v>
      </c>
      <c r="P806" s="22">
        <v>6575</v>
      </c>
      <c r="Q806" s="82">
        <v>74.52</v>
      </c>
      <c r="R806" s="82">
        <v>0</v>
      </c>
      <c r="S806" s="82">
        <v>74.52</v>
      </c>
      <c r="T806" s="82">
        <v>23.22</v>
      </c>
      <c r="U806" s="82">
        <v>97.74</v>
      </c>
      <c r="V806" s="421">
        <v>100</v>
      </c>
      <c r="W806" s="128">
        <v>100</v>
      </c>
      <c r="X806" s="225" t="s">
        <v>6277</v>
      </c>
      <c r="Y806" s="22">
        <v>3</v>
      </c>
      <c r="Z806" s="22">
        <v>2</v>
      </c>
      <c r="AA806" s="22">
        <v>3</v>
      </c>
      <c r="AB806" s="22">
        <v>32</v>
      </c>
      <c r="AC806" s="22"/>
      <c r="AD806" s="22">
        <v>22.77</v>
      </c>
      <c r="AE806" s="22">
        <v>5</v>
      </c>
      <c r="AF806" s="86">
        <v>100</v>
      </c>
      <c r="AG806" s="22" t="s">
        <v>6285</v>
      </c>
      <c r="AH806" s="22" t="s">
        <v>6279</v>
      </c>
      <c r="AI806" s="22">
        <v>50</v>
      </c>
      <c r="AJ806" s="22" t="s">
        <v>6270</v>
      </c>
      <c r="AK806" s="22" t="s">
        <v>6279</v>
      </c>
      <c r="AL806" s="22">
        <v>50</v>
      </c>
      <c r="AM806" s="22"/>
      <c r="AN806" s="22"/>
      <c r="AO806" s="22"/>
      <c r="AP806" s="22"/>
      <c r="AQ806" s="22"/>
      <c r="AR806" s="22"/>
      <c r="AS806" s="22"/>
      <c r="AT806" s="22"/>
      <c r="AU806" s="22"/>
      <c r="AV806" s="22"/>
      <c r="AW806" s="22"/>
      <c r="AX806" s="85"/>
      <c r="AY806" s="62"/>
      <c r="AZ806" s="62"/>
      <c r="BA806" s="85"/>
      <c r="BB806" s="32"/>
      <c r="BC806" s="32"/>
      <c r="BD806" s="32"/>
      <c r="BE806" s="32"/>
      <c r="BF806" s="32"/>
      <c r="BG806" s="32"/>
      <c r="BH806" s="32"/>
      <c r="BI806" s="32"/>
      <c r="BJ806" s="32"/>
      <c r="BK806" s="32"/>
      <c r="BL806" s="32"/>
      <c r="BM806" s="32"/>
    </row>
    <row r="807" spans="1:65" ht="120" customHeight="1" x14ac:dyDescent="0.25">
      <c r="A807" s="86">
        <v>404</v>
      </c>
      <c r="B807" s="22" t="s">
        <v>6269</v>
      </c>
      <c r="C807" s="22">
        <v>3</v>
      </c>
      <c r="D807" s="23" t="s">
        <v>6270</v>
      </c>
      <c r="E807" s="22" t="s">
        <v>6357</v>
      </c>
      <c r="F807" s="22">
        <v>11595</v>
      </c>
      <c r="G807" s="22" t="s">
        <v>6364</v>
      </c>
      <c r="H807" s="22">
        <v>2013</v>
      </c>
      <c r="I807" s="22" t="s">
        <v>6365</v>
      </c>
      <c r="J807" s="57">
        <v>85240</v>
      </c>
      <c r="K807" s="22" t="s">
        <v>1050</v>
      </c>
      <c r="L807" s="22" t="s">
        <v>6366</v>
      </c>
      <c r="M807" s="22" t="s">
        <v>6367</v>
      </c>
      <c r="N807" s="22" t="s">
        <v>6368</v>
      </c>
      <c r="O807" s="22" t="s">
        <v>6369</v>
      </c>
      <c r="P807" s="22">
        <v>6576</v>
      </c>
      <c r="Q807" s="82">
        <v>55.08</v>
      </c>
      <c r="R807" s="82">
        <v>0</v>
      </c>
      <c r="S807" s="82">
        <v>55.08</v>
      </c>
      <c r="T807" s="82">
        <v>23.22</v>
      </c>
      <c r="U807" s="82">
        <v>78.3</v>
      </c>
      <c r="V807" s="421">
        <v>100</v>
      </c>
      <c r="W807" s="128">
        <v>100</v>
      </c>
      <c r="X807" s="225" t="s">
        <v>6277</v>
      </c>
      <c r="Y807" s="22">
        <v>3</v>
      </c>
      <c r="Z807" s="22">
        <v>11</v>
      </c>
      <c r="AA807" s="22" t="s">
        <v>5920</v>
      </c>
      <c r="AB807" s="22">
        <v>60</v>
      </c>
      <c r="AC807" s="22"/>
      <c r="AD807" s="22">
        <v>22.77</v>
      </c>
      <c r="AE807" s="22">
        <v>5</v>
      </c>
      <c r="AF807" s="86">
        <v>100</v>
      </c>
      <c r="AG807" s="22" t="s">
        <v>6285</v>
      </c>
      <c r="AH807" s="22" t="s">
        <v>6279</v>
      </c>
      <c r="AI807" s="22">
        <v>50</v>
      </c>
      <c r="AJ807" s="22" t="s">
        <v>6270</v>
      </c>
      <c r="AK807" s="22" t="s">
        <v>6279</v>
      </c>
      <c r="AL807" s="22">
        <v>50</v>
      </c>
      <c r="AM807" s="22"/>
      <c r="AN807" s="22"/>
      <c r="AO807" s="22"/>
      <c r="AP807" s="22"/>
      <c r="AQ807" s="22"/>
      <c r="AR807" s="22"/>
      <c r="AS807" s="22"/>
      <c r="AT807" s="22"/>
      <c r="AU807" s="22"/>
      <c r="AV807" s="22"/>
      <c r="AW807" s="22"/>
      <c r="AX807" s="85"/>
      <c r="AY807" s="62"/>
      <c r="AZ807" s="62"/>
      <c r="BA807" s="85"/>
      <c r="BB807" s="32"/>
      <c r="BC807" s="32"/>
      <c r="BD807" s="32"/>
      <c r="BE807" s="32"/>
      <c r="BF807" s="32"/>
      <c r="BG807" s="32"/>
      <c r="BH807" s="32"/>
      <c r="BI807" s="32"/>
      <c r="BJ807" s="32"/>
      <c r="BK807" s="32"/>
      <c r="BL807" s="32"/>
      <c r="BM807" s="32"/>
    </row>
    <row r="808" spans="1:65" ht="120" customHeight="1" x14ac:dyDescent="0.25">
      <c r="A808" s="86">
        <v>404</v>
      </c>
      <c r="B808" s="22" t="s">
        <v>6269</v>
      </c>
      <c r="C808" s="22">
        <v>3</v>
      </c>
      <c r="D808" s="23" t="s">
        <v>6270</v>
      </c>
      <c r="E808" s="22" t="s">
        <v>6280</v>
      </c>
      <c r="F808" s="22">
        <v>29875</v>
      </c>
      <c r="G808" s="22" t="s">
        <v>6370</v>
      </c>
      <c r="H808" s="22">
        <v>2013</v>
      </c>
      <c r="I808" s="22" t="s">
        <v>6371</v>
      </c>
      <c r="J808" s="57">
        <v>218364</v>
      </c>
      <c r="K808" s="22" t="s">
        <v>1050</v>
      </c>
      <c r="L808" s="22" t="s">
        <v>6366</v>
      </c>
      <c r="M808" s="22" t="s">
        <v>6367</v>
      </c>
      <c r="N808" s="22" t="s">
        <v>6372</v>
      </c>
      <c r="O808" s="22" t="s">
        <v>6373</v>
      </c>
      <c r="P808" s="22">
        <v>6589</v>
      </c>
      <c r="Q808" s="82">
        <v>3.71</v>
      </c>
      <c r="R808" s="82">
        <v>1.45</v>
      </c>
      <c r="S808" s="82">
        <v>2.2599999999999998</v>
      </c>
      <c r="T808" s="82">
        <v>0.8</v>
      </c>
      <c r="U808" s="82">
        <f t="shared" si="56"/>
        <v>4.51</v>
      </c>
      <c r="V808" s="421">
        <v>50</v>
      </c>
      <c r="W808" s="128">
        <v>30.25</v>
      </c>
      <c r="X808" s="225" t="s">
        <v>6277</v>
      </c>
      <c r="Y808" s="22">
        <v>6</v>
      </c>
      <c r="Z808" s="22">
        <v>4</v>
      </c>
      <c r="AA808" s="22">
        <v>4</v>
      </c>
      <c r="AB808" s="22">
        <v>60</v>
      </c>
      <c r="AC808" s="22"/>
      <c r="AD808" s="22">
        <v>0.8</v>
      </c>
      <c r="AE808" s="22">
        <v>4</v>
      </c>
      <c r="AF808" s="86">
        <v>50</v>
      </c>
      <c r="AG808" s="22" t="s">
        <v>6270</v>
      </c>
      <c r="AH808" s="22" t="s">
        <v>6279</v>
      </c>
      <c r="AI808" s="22">
        <v>70</v>
      </c>
      <c r="AJ808" s="22" t="s">
        <v>6284</v>
      </c>
      <c r="AK808" s="22" t="s">
        <v>6279</v>
      </c>
      <c r="AL808" s="22">
        <v>20</v>
      </c>
      <c r="AM808" s="22" t="s">
        <v>6278</v>
      </c>
      <c r="AN808" s="22" t="s">
        <v>6279</v>
      </c>
      <c r="AO808" s="22">
        <v>10</v>
      </c>
      <c r="AP808" s="22"/>
      <c r="AQ808" s="22"/>
      <c r="AR808" s="22"/>
      <c r="AS808" s="22"/>
      <c r="AT808" s="22"/>
      <c r="AU808" s="22"/>
      <c r="AV808" s="22"/>
      <c r="AW808" s="22"/>
      <c r="AX808" s="85"/>
      <c r="AY808" s="62"/>
      <c r="AZ808" s="62"/>
      <c r="BA808" s="85"/>
      <c r="BB808" s="32"/>
      <c r="BC808" s="32"/>
      <c r="BD808" s="32"/>
      <c r="BE808" s="32"/>
      <c r="BF808" s="32"/>
      <c r="BG808" s="32"/>
      <c r="BH808" s="32"/>
      <c r="BI808" s="32"/>
      <c r="BJ808" s="32"/>
      <c r="BK808" s="32"/>
      <c r="BL808" s="32"/>
      <c r="BM808" s="32"/>
    </row>
    <row r="809" spans="1:65" ht="120" customHeight="1" x14ac:dyDescent="0.25">
      <c r="A809" s="86">
        <v>404</v>
      </c>
      <c r="B809" s="22" t="s">
        <v>6269</v>
      </c>
      <c r="C809" s="22">
        <v>3</v>
      </c>
      <c r="D809" s="23" t="s">
        <v>6270</v>
      </c>
      <c r="E809" s="22" t="s">
        <v>6313</v>
      </c>
      <c r="F809" s="22">
        <v>55365</v>
      </c>
      <c r="G809" s="22" t="s">
        <v>6374</v>
      </c>
      <c r="H809" s="22">
        <v>2013</v>
      </c>
      <c r="I809" s="22" t="s">
        <v>6375</v>
      </c>
      <c r="J809" s="57">
        <v>117942</v>
      </c>
      <c r="K809" s="22" t="s">
        <v>6376</v>
      </c>
      <c r="L809" s="22" t="s">
        <v>6377</v>
      </c>
      <c r="M809" s="22" t="s">
        <v>6378</v>
      </c>
      <c r="N809" s="22" t="s">
        <v>6379</v>
      </c>
      <c r="O809" s="22" t="s">
        <v>6380</v>
      </c>
      <c r="P809" s="22">
        <v>6592</v>
      </c>
      <c r="Q809" s="82">
        <v>18.66</v>
      </c>
      <c r="R809" s="82">
        <v>0</v>
      </c>
      <c r="S809" s="82">
        <v>4.8600000000000003</v>
      </c>
      <c r="T809" s="82">
        <v>23.84</v>
      </c>
      <c r="U809" s="82">
        <f t="shared" si="56"/>
        <v>28.7</v>
      </c>
      <c r="V809" s="421">
        <v>0</v>
      </c>
      <c r="W809" s="128">
        <v>100</v>
      </c>
      <c r="X809" s="225" t="s">
        <v>6277</v>
      </c>
      <c r="Y809" s="22">
        <v>4</v>
      </c>
      <c r="Z809" s="22">
        <v>9</v>
      </c>
      <c r="AA809" s="22">
        <v>3</v>
      </c>
      <c r="AB809" s="22">
        <v>60</v>
      </c>
      <c r="AC809" s="22"/>
      <c r="AD809" s="22">
        <v>0</v>
      </c>
      <c r="AE809" s="22">
        <v>5</v>
      </c>
      <c r="AF809" s="86">
        <v>0</v>
      </c>
      <c r="AG809" s="22"/>
      <c r="AH809" s="22"/>
      <c r="AI809" s="22"/>
      <c r="AJ809" s="22"/>
      <c r="AK809" s="22"/>
      <c r="AL809" s="22"/>
      <c r="AM809" s="22"/>
      <c r="AN809" s="22"/>
      <c r="AO809" s="22"/>
      <c r="AP809" s="22"/>
      <c r="AQ809" s="22"/>
      <c r="AR809" s="22"/>
      <c r="AS809" s="22"/>
      <c r="AT809" s="22"/>
      <c r="AU809" s="22"/>
      <c r="AV809" s="22"/>
      <c r="AW809" s="22"/>
      <c r="AX809" s="85"/>
      <c r="AY809" s="62"/>
      <c r="AZ809" s="62"/>
      <c r="BA809" s="85"/>
      <c r="BB809" s="32"/>
      <c r="BC809" s="32"/>
      <c r="BD809" s="32"/>
      <c r="BE809" s="32"/>
      <c r="BF809" s="32"/>
      <c r="BG809" s="32"/>
      <c r="BH809" s="32"/>
      <c r="BI809" s="32"/>
      <c r="BJ809" s="32"/>
      <c r="BK809" s="32"/>
      <c r="BL809" s="32"/>
      <c r="BM809" s="32"/>
    </row>
    <row r="810" spans="1:65" ht="120" customHeight="1" x14ac:dyDescent="0.25">
      <c r="A810" s="86">
        <v>404</v>
      </c>
      <c r="B810" s="22" t="s">
        <v>6269</v>
      </c>
      <c r="C810" s="22">
        <v>3</v>
      </c>
      <c r="D810" s="23" t="s">
        <v>6270</v>
      </c>
      <c r="E810" s="22" t="s">
        <v>6280</v>
      </c>
      <c r="F810" s="22">
        <v>29875</v>
      </c>
      <c r="G810" s="22" t="s">
        <v>6381</v>
      </c>
      <c r="H810" s="22">
        <v>2015</v>
      </c>
      <c r="I810" s="22" t="s">
        <v>6382</v>
      </c>
      <c r="J810" s="57">
        <v>153616</v>
      </c>
      <c r="K810" s="22" t="s">
        <v>244</v>
      </c>
      <c r="L810" s="22" t="s">
        <v>6383</v>
      </c>
      <c r="M810" s="22" t="s">
        <v>6384</v>
      </c>
      <c r="N810" s="22" t="s">
        <v>6385</v>
      </c>
      <c r="O810" s="22" t="s">
        <v>6386</v>
      </c>
      <c r="P810" s="22">
        <v>6768</v>
      </c>
      <c r="Q810" s="82">
        <v>9.5535999999999994</v>
      </c>
      <c r="R810" s="82">
        <v>0</v>
      </c>
      <c r="S810" s="82">
        <v>9.5535999999999994</v>
      </c>
      <c r="T810" s="82">
        <v>12.39</v>
      </c>
      <c r="U810" s="82">
        <f t="shared" si="56"/>
        <v>21.9436</v>
      </c>
      <c r="V810" s="421">
        <v>40</v>
      </c>
      <c r="W810" s="128">
        <v>100</v>
      </c>
      <c r="X810" s="225" t="s">
        <v>6277</v>
      </c>
      <c r="Y810" s="22">
        <v>4</v>
      </c>
      <c r="Z810" s="22">
        <v>6</v>
      </c>
      <c r="AA810" s="22">
        <v>3.5</v>
      </c>
      <c r="AB810" s="22">
        <v>60</v>
      </c>
      <c r="AC810" s="22">
        <v>1</v>
      </c>
      <c r="AD810" s="22">
        <v>28.604800000000001</v>
      </c>
      <c r="AE810" s="22">
        <v>5</v>
      </c>
      <c r="AF810" s="86">
        <v>40</v>
      </c>
      <c r="AG810" s="22" t="s">
        <v>6270</v>
      </c>
      <c r="AH810" s="22" t="s">
        <v>6279</v>
      </c>
      <c r="AI810" s="22">
        <v>20</v>
      </c>
      <c r="AJ810" s="22" t="s">
        <v>6286</v>
      </c>
      <c r="AK810" s="22" t="s">
        <v>6279</v>
      </c>
      <c r="AL810" s="22">
        <v>50</v>
      </c>
      <c r="AM810" s="22" t="s">
        <v>6285</v>
      </c>
      <c r="AN810" s="22" t="s">
        <v>6279</v>
      </c>
      <c r="AO810" s="22">
        <v>20</v>
      </c>
      <c r="AP810" s="22" t="s">
        <v>6278</v>
      </c>
      <c r="AQ810" s="22" t="s">
        <v>6279</v>
      </c>
      <c r="AR810" s="22">
        <v>10</v>
      </c>
      <c r="AS810" s="22"/>
      <c r="AT810" s="22"/>
      <c r="AU810" s="22"/>
      <c r="AV810" s="22"/>
      <c r="AW810" s="22"/>
      <c r="AX810" s="85"/>
      <c r="AY810" s="62"/>
      <c r="AZ810" s="62"/>
      <c r="BA810" s="85"/>
      <c r="BB810" s="32"/>
      <c r="BC810" s="32"/>
      <c r="BD810" s="32"/>
      <c r="BE810" s="32"/>
      <c r="BF810" s="32"/>
      <c r="BG810" s="32"/>
      <c r="BH810" s="32"/>
      <c r="BI810" s="32"/>
      <c r="BJ810" s="32"/>
      <c r="BK810" s="32"/>
      <c r="BL810" s="32"/>
      <c r="BM810" s="32"/>
    </row>
    <row r="811" spans="1:65" ht="120" customHeight="1" x14ac:dyDescent="0.25">
      <c r="A811" s="86">
        <v>404</v>
      </c>
      <c r="B811" s="22" t="s">
        <v>6269</v>
      </c>
      <c r="C811" s="22">
        <v>3</v>
      </c>
      <c r="D811" s="23" t="s">
        <v>6270</v>
      </c>
      <c r="E811" s="22" t="s">
        <v>6288</v>
      </c>
      <c r="F811" s="22">
        <v>21137</v>
      </c>
      <c r="G811" s="22" t="s">
        <v>6387</v>
      </c>
      <c r="H811" s="22">
        <v>2016</v>
      </c>
      <c r="I811" s="22" t="s">
        <v>6388</v>
      </c>
      <c r="J811" s="57">
        <v>21038.54</v>
      </c>
      <c r="K811" s="22" t="s">
        <v>244</v>
      </c>
      <c r="L811" s="22" t="s">
        <v>6389</v>
      </c>
      <c r="M811" s="22" t="s">
        <v>6390</v>
      </c>
      <c r="N811" s="22" t="s">
        <v>6391</v>
      </c>
      <c r="O811" s="22" t="s">
        <v>6392</v>
      </c>
      <c r="P811" s="22">
        <v>6816</v>
      </c>
      <c r="Q811" s="82">
        <v>2.44</v>
      </c>
      <c r="R811" s="82">
        <v>0</v>
      </c>
      <c r="S811" s="82">
        <v>1</v>
      </c>
      <c r="T811" s="82">
        <v>17.59</v>
      </c>
      <c r="U811" s="82">
        <v>18.59</v>
      </c>
      <c r="V811" s="421">
        <v>100</v>
      </c>
      <c r="W811" s="128">
        <v>100</v>
      </c>
      <c r="X811" s="225" t="s">
        <v>6277</v>
      </c>
      <c r="Y811" s="22">
        <v>6</v>
      </c>
      <c r="Z811" s="22">
        <v>3</v>
      </c>
      <c r="AA811" s="22">
        <v>3</v>
      </c>
      <c r="AB811" s="22">
        <v>32</v>
      </c>
      <c r="AC811" s="22">
        <v>2</v>
      </c>
      <c r="AD811" s="22">
        <v>17.59</v>
      </c>
      <c r="AE811" s="22">
        <v>5</v>
      </c>
      <c r="AF811" s="86">
        <v>100</v>
      </c>
      <c r="AG811" s="22" t="s">
        <v>6270</v>
      </c>
      <c r="AH811" s="22" t="s">
        <v>6279</v>
      </c>
      <c r="AI811" s="22">
        <v>10</v>
      </c>
      <c r="AJ811" s="22" t="s">
        <v>6393</v>
      </c>
      <c r="AK811" s="22" t="s">
        <v>6279</v>
      </c>
      <c r="AL811" s="22">
        <v>20</v>
      </c>
      <c r="AM811" s="22" t="s">
        <v>6394</v>
      </c>
      <c r="AN811" s="22" t="s">
        <v>6279</v>
      </c>
      <c r="AO811" s="22">
        <v>40</v>
      </c>
      <c r="AP811" s="22" t="s">
        <v>6395</v>
      </c>
      <c r="AQ811" s="22" t="s">
        <v>6279</v>
      </c>
      <c r="AR811" s="22">
        <v>20</v>
      </c>
      <c r="AS811" s="22" t="s">
        <v>6307</v>
      </c>
      <c r="AT811" s="22" t="s">
        <v>6279</v>
      </c>
      <c r="AU811" s="22">
        <v>10</v>
      </c>
      <c r="AV811" s="22"/>
      <c r="AW811" s="22"/>
      <c r="AX811" s="85"/>
      <c r="AY811" s="62"/>
      <c r="AZ811" s="62"/>
      <c r="BA811" s="85"/>
      <c r="BB811" s="32"/>
      <c r="BC811" s="32"/>
      <c r="BD811" s="32"/>
      <c r="BE811" s="32"/>
      <c r="BF811" s="32"/>
      <c r="BG811" s="32"/>
      <c r="BH811" s="32"/>
      <c r="BI811" s="32"/>
      <c r="BJ811" s="32"/>
      <c r="BK811" s="32"/>
      <c r="BL811" s="32"/>
      <c r="BM811" s="32"/>
    </row>
    <row r="812" spans="1:65" ht="120" customHeight="1" x14ac:dyDescent="0.25">
      <c r="A812" s="86">
        <v>404</v>
      </c>
      <c r="B812" s="22" t="s">
        <v>6269</v>
      </c>
      <c r="C812" s="22">
        <v>3</v>
      </c>
      <c r="D812" s="23" t="s">
        <v>6270</v>
      </c>
      <c r="E812" s="22" t="s">
        <v>6396</v>
      </c>
      <c r="F812" s="22">
        <v>25448</v>
      </c>
      <c r="G812" s="22" t="s">
        <v>6397</v>
      </c>
      <c r="H812" s="22">
        <v>2016</v>
      </c>
      <c r="I812" s="22" t="s">
        <v>6398</v>
      </c>
      <c r="J812" s="57">
        <v>27672.12</v>
      </c>
      <c r="K812" s="22" t="s">
        <v>244</v>
      </c>
      <c r="L812" s="22" t="s">
        <v>6399</v>
      </c>
      <c r="M812" s="22" t="s">
        <v>6367</v>
      </c>
      <c r="N812" s="22" t="s">
        <v>6400</v>
      </c>
      <c r="O812" s="22" t="s">
        <v>6401</v>
      </c>
      <c r="P812" s="22">
        <v>6833</v>
      </c>
      <c r="Q812" s="82">
        <v>2.96</v>
      </c>
      <c r="R812" s="82">
        <v>0</v>
      </c>
      <c r="S812" s="82">
        <v>2.96</v>
      </c>
      <c r="T812" s="82">
        <v>26.69</v>
      </c>
      <c r="U812" s="82">
        <v>29.650000000000002</v>
      </c>
      <c r="V812" s="421">
        <v>70</v>
      </c>
      <c r="W812" s="128">
        <v>100</v>
      </c>
      <c r="X812" s="225" t="s">
        <v>6277</v>
      </c>
      <c r="Y812" s="22">
        <v>3</v>
      </c>
      <c r="Z812" s="22">
        <v>4</v>
      </c>
      <c r="AA812" s="22">
        <v>4</v>
      </c>
      <c r="AB812" s="22">
        <v>32</v>
      </c>
      <c r="AC812" s="22">
        <v>3</v>
      </c>
      <c r="AD812" s="22">
        <v>26.69</v>
      </c>
      <c r="AE812" s="22">
        <v>5</v>
      </c>
      <c r="AF812" s="86">
        <v>70</v>
      </c>
      <c r="AG812" s="22" t="s">
        <v>6402</v>
      </c>
      <c r="AH812" s="22" t="s">
        <v>6279</v>
      </c>
      <c r="AI812" s="22">
        <v>50</v>
      </c>
      <c r="AJ812" s="22" t="s">
        <v>6285</v>
      </c>
      <c r="AK812" s="22" t="s">
        <v>6279</v>
      </c>
      <c r="AL812" s="22">
        <v>10</v>
      </c>
      <c r="AM812" s="22" t="s">
        <v>6403</v>
      </c>
      <c r="AN812" s="22" t="s">
        <v>6279</v>
      </c>
      <c r="AO812" s="22">
        <v>20</v>
      </c>
      <c r="AP812" s="22" t="s">
        <v>6270</v>
      </c>
      <c r="AQ812" s="22" t="s">
        <v>6279</v>
      </c>
      <c r="AR812" s="22">
        <v>10</v>
      </c>
      <c r="AS812" s="22"/>
      <c r="AT812" s="22"/>
      <c r="AU812" s="22"/>
      <c r="AV812" s="22"/>
      <c r="AW812" s="22"/>
      <c r="AX812" s="85"/>
      <c r="AY812" s="62"/>
      <c r="AZ812" s="62"/>
      <c r="BA812" s="85"/>
      <c r="BB812" s="32"/>
      <c r="BC812" s="32"/>
      <c r="BD812" s="32"/>
      <c r="BE812" s="32"/>
      <c r="BF812" s="32"/>
      <c r="BG812" s="32"/>
      <c r="BH812" s="32"/>
      <c r="BI812" s="32"/>
      <c r="BJ812" s="32"/>
      <c r="BK812" s="32"/>
      <c r="BL812" s="32"/>
      <c r="BM812" s="32"/>
    </row>
    <row r="813" spans="1:65" ht="120" customHeight="1" x14ac:dyDescent="0.25">
      <c r="A813" s="86">
        <v>404</v>
      </c>
      <c r="B813" s="22" t="s">
        <v>6269</v>
      </c>
      <c r="C813" s="22">
        <v>3</v>
      </c>
      <c r="D813" s="23" t="s">
        <v>6270</v>
      </c>
      <c r="E813" s="22" t="s">
        <v>6288</v>
      </c>
      <c r="F813" s="22">
        <v>21337</v>
      </c>
      <c r="G813" s="22" t="s">
        <v>6404</v>
      </c>
      <c r="H813" s="22">
        <v>2016</v>
      </c>
      <c r="I813" s="22" t="s">
        <v>6405</v>
      </c>
      <c r="J813" s="57">
        <v>93909.8</v>
      </c>
      <c r="K813" s="22" t="s">
        <v>244</v>
      </c>
      <c r="L813" s="22" t="s">
        <v>6291</v>
      </c>
      <c r="M813" s="22" t="s">
        <v>6292</v>
      </c>
      <c r="N813" s="22" t="s">
        <v>6406</v>
      </c>
      <c r="O813" s="22" t="s">
        <v>6407</v>
      </c>
      <c r="P813" s="22">
        <v>6835</v>
      </c>
      <c r="Q813" s="82">
        <v>12.96</v>
      </c>
      <c r="R813" s="82">
        <v>0</v>
      </c>
      <c r="S813" s="82">
        <v>12.96</v>
      </c>
      <c r="T813" s="82">
        <v>7.08</v>
      </c>
      <c r="U813" s="82">
        <v>20.04</v>
      </c>
      <c r="V813" s="421">
        <v>100</v>
      </c>
      <c r="W813" s="128">
        <v>100</v>
      </c>
      <c r="X813" s="225" t="s">
        <v>6277</v>
      </c>
      <c r="Y813" s="22">
        <v>3</v>
      </c>
      <c r="Z813" s="22">
        <v>11</v>
      </c>
      <c r="AA813" s="22">
        <v>4</v>
      </c>
      <c r="AB813" s="22">
        <v>32</v>
      </c>
      <c r="AC813" s="22">
        <v>2</v>
      </c>
      <c r="AD813" s="22">
        <v>14.15</v>
      </c>
      <c r="AE813" s="22">
        <v>5</v>
      </c>
      <c r="AF813" s="86">
        <v>100</v>
      </c>
      <c r="AG813" s="22" t="s">
        <v>6408</v>
      </c>
      <c r="AH813" s="22" t="s">
        <v>6279</v>
      </c>
      <c r="AI813" s="22">
        <v>10</v>
      </c>
      <c r="AJ813" s="22" t="s">
        <v>6393</v>
      </c>
      <c r="AK813" s="22" t="s">
        <v>6279</v>
      </c>
      <c r="AL813" s="22">
        <v>20</v>
      </c>
      <c r="AM813" s="22" t="s">
        <v>6394</v>
      </c>
      <c r="AN813" s="22" t="s">
        <v>6279</v>
      </c>
      <c r="AO813" s="22">
        <v>40</v>
      </c>
      <c r="AP813" s="22" t="s">
        <v>6395</v>
      </c>
      <c r="AQ813" s="22" t="s">
        <v>6279</v>
      </c>
      <c r="AR813" s="22">
        <v>20</v>
      </c>
      <c r="AS813" s="22" t="s">
        <v>6307</v>
      </c>
      <c r="AT813" s="22" t="s">
        <v>6279</v>
      </c>
      <c r="AU813" s="22">
        <v>10</v>
      </c>
      <c r="AV813" s="22"/>
      <c r="AW813" s="22"/>
      <c r="AX813" s="85"/>
      <c r="AY813" s="62"/>
      <c r="AZ813" s="62"/>
      <c r="BA813" s="85"/>
      <c r="BB813" s="32"/>
      <c r="BC813" s="32"/>
      <c r="BD813" s="32"/>
      <c r="BE813" s="32"/>
      <c r="BF813" s="32"/>
      <c r="BG813" s="32"/>
      <c r="BH813" s="32"/>
      <c r="BI813" s="32"/>
      <c r="BJ813" s="32"/>
      <c r="BK813" s="32"/>
      <c r="BL813" s="32"/>
      <c r="BM813" s="32"/>
    </row>
    <row r="814" spans="1:65" ht="120" customHeight="1" x14ac:dyDescent="0.25">
      <c r="A814" s="86">
        <v>404</v>
      </c>
      <c r="B814" s="22" t="s">
        <v>6269</v>
      </c>
      <c r="C814" s="22">
        <v>3</v>
      </c>
      <c r="D814" s="23" t="s">
        <v>6270</v>
      </c>
      <c r="E814" s="22" t="s">
        <v>6409</v>
      </c>
      <c r="F814" s="22">
        <v>29428</v>
      </c>
      <c r="G814" s="22" t="s">
        <v>6410</v>
      </c>
      <c r="H814" s="22">
        <v>2017</v>
      </c>
      <c r="I814" s="22" t="s">
        <v>6411</v>
      </c>
      <c r="J814" s="57">
        <v>56845</v>
      </c>
      <c r="K814" s="22" t="s">
        <v>244</v>
      </c>
      <c r="L814" s="22" t="s">
        <v>6412</v>
      </c>
      <c r="M814" s="22" t="s">
        <v>6413</v>
      </c>
      <c r="N814" s="22" t="s">
        <v>6414</v>
      </c>
      <c r="O814" s="22" t="s">
        <v>6415</v>
      </c>
      <c r="P814" s="22">
        <v>6853</v>
      </c>
      <c r="Q814" s="82">
        <v>5.17</v>
      </c>
      <c r="R814" s="82">
        <v>0</v>
      </c>
      <c r="S814" s="82">
        <v>5.17</v>
      </c>
      <c r="T814" s="82">
        <v>48.04</v>
      </c>
      <c r="U814" s="82">
        <f t="shared" si="56"/>
        <v>53.21</v>
      </c>
      <c r="V814" s="421">
        <v>60</v>
      </c>
      <c r="W814" s="128">
        <v>100</v>
      </c>
      <c r="X814" s="225" t="s">
        <v>6277</v>
      </c>
      <c r="Y814" s="22">
        <v>3</v>
      </c>
      <c r="Z814" s="22">
        <v>10</v>
      </c>
      <c r="AA814" s="22">
        <v>4</v>
      </c>
      <c r="AB814" s="22">
        <v>44</v>
      </c>
      <c r="AC814" s="22">
        <v>4</v>
      </c>
      <c r="AD814" s="22">
        <v>48.04</v>
      </c>
      <c r="AE814" s="22">
        <v>5</v>
      </c>
      <c r="AF814" s="86"/>
      <c r="AG814" s="22"/>
      <c r="AH814" s="22"/>
      <c r="AI814" s="22"/>
      <c r="AJ814" s="22"/>
      <c r="AK814" s="22"/>
      <c r="AL814" s="22"/>
      <c r="AM814" s="22"/>
      <c r="AN814" s="22"/>
      <c r="AO814" s="22"/>
      <c r="AP814" s="22"/>
      <c r="AQ814" s="22"/>
      <c r="AR814" s="22"/>
      <c r="AS814" s="22"/>
      <c r="AT814" s="22"/>
      <c r="AU814" s="22"/>
      <c r="AV814" s="22"/>
      <c r="AW814" s="22"/>
      <c r="AX814" s="85"/>
      <c r="AY814" s="62"/>
      <c r="AZ814" s="62"/>
      <c r="BA814" s="85"/>
      <c r="BB814" s="32"/>
      <c r="BC814" s="32"/>
      <c r="BD814" s="32"/>
      <c r="BE814" s="32"/>
      <c r="BF814" s="32"/>
      <c r="BG814" s="32"/>
      <c r="BH814" s="32"/>
      <c r="BI814" s="32"/>
      <c r="BJ814" s="32"/>
      <c r="BK814" s="32"/>
      <c r="BL814" s="32"/>
      <c r="BM814" s="32"/>
    </row>
    <row r="815" spans="1:65" ht="120" customHeight="1" x14ac:dyDescent="0.25">
      <c r="A815" s="86">
        <v>404</v>
      </c>
      <c r="B815" s="22" t="s">
        <v>6269</v>
      </c>
      <c r="C815" s="22">
        <v>3</v>
      </c>
      <c r="D815" s="23" t="s">
        <v>6270</v>
      </c>
      <c r="E815" s="22" t="s">
        <v>2263</v>
      </c>
      <c r="F815" s="22">
        <v>15493</v>
      </c>
      <c r="G815" s="22" t="s">
        <v>6416</v>
      </c>
      <c r="H815" s="22">
        <v>2017</v>
      </c>
      <c r="I815" s="22" t="s">
        <v>6417</v>
      </c>
      <c r="J815" s="57">
        <v>54428.91</v>
      </c>
      <c r="K815" s="22" t="s">
        <v>244</v>
      </c>
      <c r="L815" s="22" t="s">
        <v>6298</v>
      </c>
      <c r="M815" s="22" t="s">
        <v>6299</v>
      </c>
      <c r="N815" s="22" t="s">
        <v>6418</v>
      </c>
      <c r="O815" s="22" t="s">
        <v>6419</v>
      </c>
      <c r="P815" s="22">
        <v>6855</v>
      </c>
      <c r="Q815" s="82">
        <v>20.83</v>
      </c>
      <c r="R815" s="82">
        <v>0</v>
      </c>
      <c r="S815" s="82">
        <v>20.83</v>
      </c>
      <c r="T815" s="82">
        <v>53.29</v>
      </c>
      <c r="U815" s="82">
        <v>74.12</v>
      </c>
      <c r="V815" s="421">
        <v>0</v>
      </c>
      <c r="W815" s="128">
        <v>100</v>
      </c>
      <c r="X815" s="225" t="s">
        <v>6277</v>
      </c>
      <c r="Y815" s="22">
        <v>6</v>
      </c>
      <c r="Z815" s="22">
        <v>4</v>
      </c>
      <c r="AA815" s="22">
        <v>8</v>
      </c>
      <c r="AB815" s="22">
        <v>3</v>
      </c>
      <c r="AC815" s="22">
        <v>5</v>
      </c>
      <c r="AD815" s="22">
        <v>53.29</v>
      </c>
      <c r="AE815" s="22">
        <v>5</v>
      </c>
      <c r="AF815" s="86">
        <v>0</v>
      </c>
      <c r="AG815" s="22"/>
      <c r="AH815" s="22"/>
      <c r="AI815" s="22"/>
      <c r="AJ815" s="22"/>
      <c r="AK815" s="22"/>
      <c r="AL815" s="22"/>
      <c r="AM815" s="22"/>
      <c r="AN815" s="22"/>
      <c r="AO815" s="22"/>
      <c r="AP815" s="22"/>
      <c r="AQ815" s="22"/>
      <c r="AR815" s="22"/>
      <c r="AS815" s="22"/>
      <c r="AT815" s="22"/>
      <c r="AU815" s="22"/>
      <c r="AV815" s="22"/>
      <c r="AW815" s="22"/>
      <c r="AX815" s="85"/>
      <c r="AY815" s="62"/>
      <c r="AZ815" s="62"/>
      <c r="BA815" s="85"/>
      <c r="BB815" s="32"/>
      <c r="BC815" s="32"/>
      <c r="BD815" s="32"/>
      <c r="BE815" s="32"/>
      <c r="BF815" s="32"/>
      <c r="BG815" s="32"/>
      <c r="BH815" s="32"/>
      <c r="BI815" s="32"/>
      <c r="BJ815" s="32"/>
      <c r="BK815" s="32"/>
      <c r="BL815" s="32"/>
      <c r="BM815" s="32"/>
    </row>
    <row r="816" spans="1:65" ht="120" customHeight="1" x14ac:dyDescent="0.25">
      <c r="A816" s="86">
        <v>404</v>
      </c>
      <c r="B816" s="22" t="s">
        <v>6269</v>
      </c>
      <c r="C816" s="22">
        <v>3</v>
      </c>
      <c r="D816" s="23" t="s">
        <v>6270</v>
      </c>
      <c r="E816" s="22" t="s">
        <v>6288</v>
      </c>
      <c r="F816" s="22">
        <v>21337</v>
      </c>
      <c r="G816" s="22" t="s">
        <v>6420</v>
      </c>
      <c r="H816" s="22">
        <v>2017</v>
      </c>
      <c r="I816" s="22" t="s">
        <v>6421</v>
      </c>
      <c r="J816" s="57">
        <v>29861.32</v>
      </c>
      <c r="K816" s="22" t="s">
        <v>244</v>
      </c>
      <c r="L816" s="22" t="s">
        <v>6291</v>
      </c>
      <c r="M816" s="22" t="s">
        <v>6292</v>
      </c>
      <c r="N816" s="22" t="s">
        <v>6422</v>
      </c>
      <c r="O816" s="22" t="s">
        <v>6423</v>
      </c>
      <c r="P816" s="22">
        <v>6878</v>
      </c>
      <c r="Q816" s="82">
        <v>2.5</v>
      </c>
      <c r="R816" s="82">
        <v>0</v>
      </c>
      <c r="S816" s="82">
        <v>2.5</v>
      </c>
      <c r="T816" s="82">
        <v>4.4000000000000004</v>
      </c>
      <c r="U816" s="82">
        <v>6.9</v>
      </c>
      <c r="V816" s="421">
        <v>100</v>
      </c>
      <c r="W816" s="128">
        <v>100</v>
      </c>
      <c r="X816" s="225" t="s">
        <v>6277</v>
      </c>
      <c r="Y816" s="22">
        <v>3</v>
      </c>
      <c r="Z816" s="22">
        <v>11</v>
      </c>
      <c r="AA816" s="22">
        <v>3</v>
      </c>
      <c r="AB816" s="22">
        <v>32</v>
      </c>
      <c r="AC816" s="22">
        <v>6</v>
      </c>
      <c r="AD816" s="22">
        <v>17.59</v>
      </c>
      <c r="AE816" s="22">
        <v>5</v>
      </c>
      <c r="AF816" s="86">
        <v>100</v>
      </c>
      <c r="AG816" s="22" t="s">
        <v>6285</v>
      </c>
      <c r="AH816" s="22" t="s">
        <v>6279</v>
      </c>
      <c r="AI816" s="22">
        <v>80</v>
      </c>
      <c r="AJ816" s="22">
        <v>110115</v>
      </c>
      <c r="AK816" s="22" t="s">
        <v>6295</v>
      </c>
      <c r="AL816" s="22">
        <v>20</v>
      </c>
      <c r="AM816" s="22"/>
      <c r="AN816" s="22"/>
      <c r="AO816" s="22"/>
      <c r="AP816" s="22"/>
      <c r="AQ816" s="22"/>
      <c r="AR816" s="22"/>
      <c r="AS816" s="22"/>
      <c r="AT816" s="22"/>
      <c r="AU816" s="22"/>
      <c r="AV816" s="22"/>
      <c r="AW816" s="22"/>
      <c r="AX816" s="85"/>
      <c r="AY816" s="62"/>
      <c r="AZ816" s="62"/>
      <c r="BA816" s="85"/>
      <c r="BB816" s="32"/>
      <c r="BC816" s="32"/>
      <c r="BD816" s="32"/>
      <c r="BE816" s="32"/>
      <c r="BF816" s="32"/>
      <c r="BG816" s="32"/>
      <c r="BH816" s="32"/>
      <c r="BI816" s="32"/>
      <c r="BJ816" s="32"/>
      <c r="BK816" s="32"/>
      <c r="BL816" s="32"/>
      <c r="BM816" s="32"/>
    </row>
    <row r="817" spans="1:65" ht="120" customHeight="1" x14ac:dyDescent="0.25">
      <c r="A817" s="86">
        <v>404</v>
      </c>
      <c r="B817" s="22" t="s">
        <v>6269</v>
      </c>
      <c r="C817" s="22">
        <v>3</v>
      </c>
      <c r="D817" s="23" t="s">
        <v>6270</v>
      </c>
      <c r="E817" s="22" t="s">
        <v>6396</v>
      </c>
      <c r="F817" s="22">
        <v>23448</v>
      </c>
      <c r="G817" s="22" t="s">
        <v>6424</v>
      </c>
      <c r="H817" s="22">
        <v>2018</v>
      </c>
      <c r="I817" s="22" t="s">
        <v>6425</v>
      </c>
      <c r="J817" s="57">
        <v>27194.41</v>
      </c>
      <c r="K817" s="22" t="s">
        <v>76</v>
      </c>
      <c r="L817" s="22" t="s">
        <v>6426</v>
      </c>
      <c r="M817" s="22" t="s">
        <v>6427</v>
      </c>
      <c r="N817" s="22" t="s">
        <v>6428</v>
      </c>
      <c r="O817" s="22" t="s">
        <v>6429</v>
      </c>
      <c r="P817" s="22">
        <v>6951</v>
      </c>
      <c r="Q817" s="82">
        <v>17.09</v>
      </c>
      <c r="R817" s="82">
        <v>1.37</v>
      </c>
      <c r="S817" s="82">
        <v>0.42</v>
      </c>
      <c r="T817" s="82">
        <v>26.69</v>
      </c>
      <c r="U817" s="82">
        <v>28.48</v>
      </c>
      <c r="V817" s="421">
        <v>300</v>
      </c>
      <c r="W817" s="128">
        <v>100</v>
      </c>
      <c r="X817" s="225" t="s">
        <v>6277</v>
      </c>
      <c r="Y817" s="22">
        <v>6</v>
      </c>
      <c r="Z817" s="22">
        <v>1</v>
      </c>
      <c r="AA817" s="22">
        <v>5</v>
      </c>
      <c r="AB817" s="22">
        <v>25</v>
      </c>
      <c r="AC817" s="22">
        <v>1</v>
      </c>
      <c r="AD817" s="22">
        <v>26.69</v>
      </c>
      <c r="AE817" s="22">
        <v>5</v>
      </c>
      <c r="AF817" s="86">
        <v>300</v>
      </c>
      <c r="AG817" s="22" t="s">
        <v>6430</v>
      </c>
      <c r="AH817" s="22" t="s">
        <v>6279</v>
      </c>
      <c r="AI817" s="22">
        <v>100</v>
      </c>
      <c r="AJ817" s="22"/>
      <c r="AK817" s="22"/>
      <c r="AL817" s="22"/>
      <c r="AM817" s="22"/>
      <c r="AN817" s="22"/>
      <c r="AO817" s="22"/>
      <c r="AP817" s="22"/>
      <c r="AQ817" s="22"/>
      <c r="AR817" s="22"/>
      <c r="AS817" s="22"/>
      <c r="AT817" s="22"/>
      <c r="AU817" s="22"/>
      <c r="AV817" s="22"/>
      <c r="AW817" s="22"/>
      <c r="AX817" s="85"/>
      <c r="AY817" s="62"/>
      <c r="AZ817" s="62"/>
      <c r="BA817" s="85"/>
      <c r="BB817" s="32"/>
      <c r="BC817" s="32"/>
      <c r="BD817" s="32"/>
      <c r="BE817" s="32"/>
      <c r="BF817" s="32"/>
      <c r="BG817" s="32"/>
      <c r="BH817" s="32"/>
      <c r="BI817" s="32"/>
      <c r="BJ817" s="32"/>
      <c r="BK817" s="32"/>
      <c r="BL817" s="32"/>
      <c r="BM817" s="32"/>
    </row>
    <row r="818" spans="1:65" ht="120" customHeight="1" x14ac:dyDescent="0.25">
      <c r="A818" s="86">
        <v>404</v>
      </c>
      <c r="B818" s="22" t="s">
        <v>6269</v>
      </c>
      <c r="C818" s="22">
        <v>3</v>
      </c>
      <c r="D818" s="23" t="s">
        <v>6270</v>
      </c>
      <c r="E818" s="22" t="s">
        <v>6396</v>
      </c>
      <c r="F818" s="22">
        <v>23448</v>
      </c>
      <c r="G818" s="22" t="s">
        <v>6424</v>
      </c>
      <c r="H818" s="22">
        <v>2018</v>
      </c>
      <c r="I818" s="22" t="s">
        <v>6425</v>
      </c>
      <c r="J818" s="57">
        <v>27194.41</v>
      </c>
      <c r="K818" s="22" t="s">
        <v>76</v>
      </c>
      <c r="L818" s="22" t="s">
        <v>6426</v>
      </c>
      <c r="M818" s="22" t="s">
        <v>6427</v>
      </c>
      <c r="N818" s="22" t="s">
        <v>6428</v>
      </c>
      <c r="O818" s="22" t="s">
        <v>6429</v>
      </c>
      <c r="P818" s="22">
        <v>6952</v>
      </c>
      <c r="Q818" s="82">
        <v>17.09</v>
      </c>
      <c r="R818" s="82">
        <v>1.37</v>
      </c>
      <c r="S818" s="82">
        <v>0.42</v>
      </c>
      <c r="T818" s="82">
        <v>26.69</v>
      </c>
      <c r="U818" s="82">
        <v>28.48</v>
      </c>
      <c r="V818" s="421">
        <v>300</v>
      </c>
      <c r="W818" s="128">
        <v>100</v>
      </c>
      <c r="X818" s="225" t="s">
        <v>6277</v>
      </c>
      <c r="Y818" s="22">
        <v>6</v>
      </c>
      <c r="Z818" s="22">
        <v>1</v>
      </c>
      <c r="AA818" s="22">
        <v>5</v>
      </c>
      <c r="AB818" s="22">
        <v>25</v>
      </c>
      <c r="AC818" s="22">
        <v>1</v>
      </c>
      <c r="AD818" s="22">
        <v>26.69</v>
      </c>
      <c r="AE818" s="22">
        <v>5</v>
      </c>
      <c r="AF818" s="86">
        <v>300</v>
      </c>
      <c r="AG818" s="22" t="s">
        <v>6430</v>
      </c>
      <c r="AH818" s="22" t="s">
        <v>6279</v>
      </c>
      <c r="AI818" s="22">
        <v>100</v>
      </c>
      <c r="AJ818" s="22"/>
      <c r="AK818" s="22"/>
      <c r="AL818" s="22"/>
      <c r="AM818" s="22"/>
      <c r="AN818" s="22"/>
      <c r="AO818" s="22"/>
      <c r="AP818" s="22"/>
      <c r="AQ818" s="22"/>
      <c r="AR818" s="22"/>
      <c r="AS818" s="22"/>
      <c r="AT818" s="22"/>
      <c r="AU818" s="22"/>
      <c r="AV818" s="22"/>
      <c r="AW818" s="22"/>
      <c r="AX818" s="85"/>
      <c r="AY818" s="62"/>
      <c r="AZ818" s="62"/>
      <c r="BA818" s="85"/>
      <c r="BB818" s="32"/>
      <c r="BC818" s="32"/>
      <c r="BD818" s="32"/>
      <c r="BE818" s="32"/>
      <c r="BF818" s="32"/>
      <c r="BG818" s="32"/>
      <c r="BH818" s="32"/>
      <c r="BI818" s="32"/>
      <c r="BJ818" s="32"/>
      <c r="BK818" s="32"/>
      <c r="BL818" s="32"/>
      <c r="BM818" s="32"/>
    </row>
    <row r="819" spans="1:65" ht="120" customHeight="1" x14ac:dyDescent="0.25">
      <c r="A819" s="86">
        <v>404</v>
      </c>
      <c r="B819" s="22" t="s">
        <v>6269</v>
      </c>
      <c r="C819" s="22">
        <v>3</v>
      </c>
      <c r="D819" s="23" t="s">
        <v>6270</v>
      </c>
      <c r="E819" s="22" t="s">
        <v>6313</v>
      </c>
      <c r="F819" s="22">
        <v>55365</v>
      </c>
      <c r="G819" s="22" t="s">
        <v>6431</v>
      </c>
      <c r="H819" s="22">
        <v>2019</v>
      </c>
      <c r="I819" s="22" t="s">
        <v>6432</v>
      </c>
      <c r="J819" s="57">
        <v>122594.14</v>
      </c>
      <c r="K819" s="22" t="s">
        <v>76</v>
      </c>
      <c r="L819" s="22" t="s">
        <v>6433</v>
      </c>
      <c r="M819" s="22" t="s">
        <v>6434</v>
      </c>
      <c r="N819" s="22" t="s">
        <v>6435</v>
      </c>
      <c r="O819" s="22" t="s">
        <v>6318</v>
      </c>
      <c r="P819" s="22">
        <v>7184</v>
      </c>
      <c r="Q819" s="82">
        <v>4.4689499999999995</v>
      </c>
      <c r="R819" s="82">
        <v>2.79895</v>
      </c>
      <c r="S819" s="82">
        <v>1.67</v>
      </c>
      <c r="T819" s="82">
        <v>1.67</v>
      </c>
      <c r="U819" s="82">
        <v>6.1389499999999995</v>
      </c>
      <c r="V819" s="421">
        <v>25</v>
      </c>
      <c r="W819" s="128">
        <v>100</v>
      </c>
      <c r="X819" s="225" t="s">
        <v>6277</v>
      </c>
      <c r="Y819" s="22">
        <v>4</v>
      </c>
      <c r="Z819" s="22">
        <v>9</v>
      </c>
      <c r="AA819" s="22">
        <v>3</v>
      </c>
      <c r="AB819" s="22">
        <v>7</v>
      </c>
      <c r="AC819" s="22">
        <v>4</v>
      </c>
      <c r="AD819" s="22">
        <v>1.67</v>
      </c>
      <c r="AE819" s="22">
        <v>5</v>
      </c>
      <c r="AF819" s="86">
        <v>25</v>
      </c>
      <c r="AG819" s="22" t="s">
        <v>6270</v>
      </c>
      <c r="AH819" s="22" t="s">
        <v>6279</v>
      </c>
      <c r="AI819" s="22">
        <v>100</v>
      </c>
      <c r="AJ819" s="22"/>
      <c r="AK819" s="22"/>
      <c r="AL819" s="22"/>
      <c r="AM819" s="22"/>
      <c r="AN819" s="22"/>
      <c r="AO819" s="22"/>
      <c r="AP819" s="22"/>
      <c r="AQ819" s="22"/>
      <c r="AR819" s="22"/>
      <c r="AS819" s="22"/>
      <c r="AT819" s="22"/>
      <c r="AU819" s="22"/>
      <c r="AV819" s="22"/>
      <c r="AW819" s="22"/>
      <c r="AX819" s="85"/>
      <c r="AY819" s="62"/>
      <c r="AZ819" s="62"/>
      <c r="BA819" s="85"/>
      <c r="BB819" s="32"/>
      <c r="BC819" s="32"/>
      <c r="BD819" s="32"/>
      <c r="BE819" s="32"/>
      <c r="BF819" s="32"/>
      <c r="BG819" s="32"/>
      <c r="BH819" s="32"/>
      <c r="BI819" s="32"/>
      <c r="BJ819" s="32"/>
      <c r="BK819" s="32"/>
      <c r="BL819" s="32"/>
      <c r="BM819" s="32"/>
    </row>
    <row r="820" spans="1:65" ht="120" customHeight="1" x14ac:dyDescent="0.25">
      <c r="A820" s="86">
        <v>404</v>
      </c>
      <c r="B820" s="22" t="s">
        <v>6269</v>
      </c>
      <c r="C820" s="22">
        <v>3</v>
      </c>
      <c r="D820" s="23" t="s">
        <v>6270</v>
      </c>
      <c r="E820" s="22" t="s">
        <v>6436</v>
      </c>
      <c r="F820" s="22">
        <v>32514</v>
      </c>
      <c r="G820" s="22" t="s">
        <v>6437</v>
      </c>
      <c r="H820" s="22">
        <v>2020</v>
      </c>
      <c r="I820" s="22" t="s">
        <v>6437</v>
      </c>
      <c r="J820" s="57">
        <v>33257.199999999997</v>
      </c>
      <c r="K820" s="22" t="s">
        <v>306</v>
      </c>
      <c r="L820" s="22" t="s">
        <v>6438</v>
      </c>
      <c r="M820" s="22" t="s">
        <v>6439</v>
      </c>
      <c r="N820" s="22" t="s">
        <v>6440</v>
      </c>
      <c r="O820" s="22" t="s">
        <v>6441</v>
      </c>
      <c r="P820" s="22">
        <v>7365</v>
      </c>
      <c r="Q820" s="82">
        <v>49</v>
      </c>
      <c r="R820" s="82">
        <v>3</v>
      </c>
      <c r="S820" s="82">
        <v>46</v>
      </c>
      <c r="T820" s="82">
        <v>18</v>
      </c>
      <c r="U820" s="82">
        <v>67</v>
      </c>
      <c r="V820" s="421">
        <v>80</v>
      </c>
      <c r="W820" s="128">
        <v>85</v>
      </c>
      <c r="X820" s="225" t="s">
        <v>6442</v>
      </c>
      <c r="Y820" s="22">
        <v>4</v>
      </c>
      <c r="Z820" s="22">
        <v>6</v>
      </c>
      <c r="AA820" s="22">
        <v>2</v>
      </c>
      <c r="AB820" s="22">
        <v>60</v>
      </c>
      <c r="AC820" s="22">
        <v>1</v>
      </c>
      <c r="AD820" s="22">
        <v>18</v>
      </c>
      <c r="AE820" s="22">
        <v>5</v>
      </c>
      <c r="AF820" s="86">
        <v>80</v>
      </c>
      <c r="AG820" s="22" t="s">
        <v>6270</v>
      </c>
      <c r="AH820" s="22" t="s">
        <v>6279</v>
      </c>
      <c r="AI820" s="22">
        <v>50</v>
      </c>
      <c r="AJ820" s="22" t="s">
        <v>6443</v>
      </c>
      <c r="AK820" s="22" t="s">
        <v>6279</v>
      </c>
      <c r="AL820" s="22">
        <v>20</v>
      </c>
      <c r="AM820" s="22" t="s">
        <v>6402</v>
      </c>
      <c r="AN820" s="22" t="s">
        <v>6279</v>
      </c>
      <c r="AO820" s="22">
        <v>20</v>
      </c>
      <c r="AP820" s="22" t="s">
        <v>6285</v>
      </c>
      <c r="AQ820" s="22" t="s">
        <v>6279</v>
      </c>
      <c r="AR820" s="22">
        <v>10</v>
      </c>
      <c r="AS820" s="22"/>
      <c r="AT820" s="22"/>
      <c r="AU820" s="22"/>
      <c r="AV820" s="22"/>
      <c r="AW820" s="22"/>
      <c r="AX820" s="85"/>
      <c r="AY820" s="62"/>
      <c r="AZ820" s="62"/>
      <c r="BA820" s="85"/>
      <c r="BB820" s="32"/>
      <c r="BC820" s="32"/>
      <c r="BD820" s="32"/>
      <c r="BE820" s="32"/>
      <c r="BF820" s="32"/>
      <c r="BG820" s="32"/>
      <c r="BH820" s="32"/>
      <c r="BI820" s="32"/>
      <c r="BJ820" s="32"/>
      <c r="BK820" s="32"/>
      <c r="BL820" s="32"/>
      <c r="BM820" s="32"/>
    </row>
    <row r="821" spans="1:65" ht="120" customHeight="1" x14ac:dyDescent="0.25">
      <c r="A821" s="86">
        <v>404</v>
      </c>
      <c r="B821" s="22" t="s">
        <v>6269</v>
      </c>
      <c r="C821" s="22">
        <v>3</v>
      </c>
      <c r="D821" s="23" t="s">
        <v>6270</v>
      </c>
      <c r="E821" s="22" t="s">
        <v>6444</v>
      </c>
      <c r="F821" s="22">
        <v>53233</v>
      </c>
      <c r="G821" s="22" t="s">
        <v>6445</v>
      </c>
      <c r="H821" s="22">
        <v>2020</v>
      </c>
      <c r="I821" s="22" t="s">
        <v>6446</v>
      </c>
      <c r="J821" s="57">
        <v>36228.07</v>
      </c>
      <c r="K821" s="22" t="s">
        <v>306</v>
      </c>
      <c r="L821" s="22" t="s">
        <v>6447</v>
      </c>
      <c r="M821" s="22" t="s">
        <v>6448</v>
      </c>
      <c r="N821" s="22" t="s">
        <v>6449</v>
      </c>
      <c r="O821" s="22" t="s">
        <v>6450</v>
      </c>
      <c r="P821" s="22">
        <v>7379</v>
      </c>
      <c r="Q821" s="82" t="s">
        <v>6451</v>
      </c>
      <c r="R821" s="82">
        <v>7.5</v>
      </c>
      <c r="S821" s="82">
        <v>1</v>
      </c>
      <c r="T821" s="82" t="s">
        <v>6452</v>
      </c>
      <c r="U821" s="82">
        <f t="shared" si="56"/>
        <v>28.58</v>
      </c>
      <c r="V821" s="421">
        <v>70</v>
      </c>
      <c r="W821" s="128">
        <v>85</v>
      </c>
      <c r="X821" s="225" t="s">
        <v>6277</v>
      </c>
      <c r="Y821" s="22">
        <v>3</v>
      </c>
      <c r="Z821" s="22">
        <v>10</v>
      </c>
      <c r="AA821" s="22">
        <v>3</v>
      </c>
      <c r="AB821" s="22">
        <v>16</v>
      </c>
      <c r="AC821" s="22">
        <v>2</v>
      </c>
      <c r="AD821" s="22">
        <v>20.079999999999998</v>
      </c>
      <c r="AE821" s="22">
        <v>5</v>
      </c>
      <c r="AF821" s="86">
        <v>70</v>
      </c>
      <c r="AG821" s="22" t="s">
        <v>6395</v>
      </c>
      <c r="AH821" s="22" t="s">
        <v>6279</v>
      </c>
      <c r="AI821" s="22">
        <v>80</v>
      </c>
      <c r="AJ821" s="22" t="s">
        <v>6453</v>
      </c>
      <c r="AK821" s="22" t="s">
        <v>6279</v>
      </c>
      <c r="AL821" s="22">
        <v>20</v>
      </c>
      <c r="AM821" s="22"/>
      <c r="AN821" s="22"/>
      <c r="AO821" s="22"/>
      <c r="AP821" s="22"/>
      <c r="AQ821" s="22"/>
      <c r="AR821" s="22"/>
      <c r="AS821" s="22"/>
      <c r="AT821" s="22"/>
      <c r="AU821" s="22"/>
      <c r="AV821" s="22"/>
      <c r="AW821" s="22"/>
      <c r="AX821" s="85"/>
      <c r="AY821" s="62"/>
      <c r="AZ821" s="62"/>
      <c r="BA821" s="85"/>
      <c r="BB821" s="32"/>
      <c r="BC821" s="32"/>
      <c r="BD821" s="32"/>
      <c r="BE821" s="32"/>
      <c r="BF821" s="32"/>
      <c r="BG821" s="32"/>
      <c r="BH821" s="32"/>
      <c r="BI821" s="32"/>
      <c r="BJ821" s="32"/>
      <c r="BK821" s="32"/>
      <c r="BL821" s="32"/>
      <c r="BM821" s="32"/>
    </row>
    <row r="822" spans="1:65" ht="120" customHeight="1" x14ac:dyDescent="0.25">
      <c r="A822" s="86">
        <v>404</v>
      </c>
      <c r="B822" s="22" t="s">
        <v>6269</v>
      </c>
      <c r="C822" s="22">
        <v>3</v>
      </c>
      <c r="D822" s="23" t="s">
        <v>6270</v>
      </c>
      <c r="E822" s="22" t="s">
        <v>6280</v>
      </c>
      <c r="F822" s="22">
        <v>29875</v>
      </c>
      <c r="G822" s="22" t="s">
        <v>6454</v>
      </c>
      <c r="H822" s="22">
        <v>2021</v>
      </c>
      <c r="I822" s="22" t="s">
        <v>6455</v>
      </c>
      <c r="J822" s="57">
        <v>30769.25</v>
      </c>
      <c r="K822" s="22" t="s">
        <v>306</v>
      </c>
      <c r="L822" s="22" t="s">
        <v>6456</v>
      </c>
      <c r="M822" s="22" t="s">
        <v>6457</v>
      </c>
      <c r="N822" s="22" t="s">
        <v>6458</v>
      </c>
      <c r="O822" s="22" t="s">
        <v>6459</v>
      </c>
      <c r="P822" s="22">
        <v>7500</v>
      </c>
      <c r="Q822" s="82">
        <v>6.7099117647058826</v>
      </c>
      <c r="R822" s="82">
        <v>3.6199117647058827</v>
      </c>
      <c r="S822" s="82">
        <v>3.09</v>
      </c>
      <c r="T822" s="82">
        <v>25.54</v>
      </c>
      <c r="U822" s="82">
        <f t="shared" si="56"/>
        <v>32.249911764705885</v>
      </c>
      <c r="V822" s="421">
        <v>25</v>
      </c>
      <c r="W822" s="128">
        <v>64.999991875005065</v>
      </c>
      <c r="X822" s="225" t="s">
        <v>6277</v>
      </c>
      <c r="Y822" s="22">
        <v>2</v>
      </c>
      <c r="Z822" s="22">
        <v>5</v>
      </c>
      <c r="AA822" s="22">
        <v>5</v>
      </c>
      <c r="AB822" s="22">
        <v>60</v>
      </c>
      <c r="AC822" s="22">
        <v>3</v>
      </c>
      <c r="AD822" s="22">
        <v>25.54</v>
      </c>
      <c r="AE822" s="22">
        <v>5</v>
      </c>
      <c r="AF822" s="86">
        <v>25</v>
      </c>
      <c r="AG822" s="22" t="s">
        <v>6270</v>
      </c>
      <c r="AH822" s="22" t="s">
        <v>6279</v>
      </c>
      <c r="AI822" s="22">
        <v>10</v>
      </c>
      <c r="AJ822" s="22" t="s">
        <v>6460</v>
      </c>
      <c r="AK822" s="22" t="s">
        <v>6279</v>
      </c>
      <c r="AL822" s="22">
        <v>50</v>
      </c>
      <c r="AM822" s="22" t="s">
        <v>6285</v>
      </c>
      <c r="AN822" s="22" t="s">
        <v>6279</v>
      </c>
      <c r="AO822" s="22">
        <v>30</v>
      </c>
      <c r="AP822" s="22" t="s">
        <v>6278</v>
      </c>
      <c r="AQ822" s="22" t="s">
        <v>6279</v>
      </c>
      <c r="AR822" s="22">
        <v>10</v>
      </c>
      <c r="AS822" s="22"/>
      <c r="AT822" s="22"/>
      <c r="AU822" s="22"/>
      <c r="AV822" s="22"/>
      <c r="AW822" s="22"/>
      <c r="AX822" s="85"/>
      <c r="AY822" s="62"/>
      <c r="AZ822" s="62"/>
      <c r="BA822" s="85"/>
      <c r="BB822" s="32"/>
      <c r="BC822" s="32"/>
      <c r="BD822" s="32"/>
      <c r="BE822" s="32"/>
      <c r="BF822" s="32"/>
      <c r="BG822" s="32"/>
      <c r="BH822" s="32"/>
      <c r="BI822" s="32"/>
      <c r="BJ822" s="32"/>
      <c r="BK822" s="32"/>
      <c r="BL822" s="32"/>
      <c r="BM822" s="32"/>
    </row>
    <row r="823" spans="1:65" ht="120" customHeight="1" x14ac:dyDescent="0.25">
      <c r="A823" s="86">
        <v>404</v>
      </c>
      <c r="B823" s="22" t="s">
        <v>6269</v>
      </c>
      <c r="C823" s="22">
        <v>3</v>
      </c>
      <c r="D823" s="23" t="s">
        <v>6270</v>
      </c>
      <c r="E823" s="22" t="s">
        <v>6461</v>
      </c>
      <c r="F823" s="22">
        <v>53019</v>
      </c>
      <c r="G823" s="22" t="s">
        <v>6462</v>
      </c>
      <c r="H823" s="22">
        <v>2021</v>
      </c>
      <c r="I823" s="22" t="s">
        <v>6463</v>
      </c>
      <c r="J823" s="57">
        <v>42580.44</v>
      </c>
      <c r="K823" s="22" t="s">
        <v>76</v>
      </c>
      <c r="L823" s="22" t="s">
        <v>6456</v>
      </c>
      <c r="M823" s="22" t="s">
        <v>6457</v>
      </c>
      <c r="N823" s="22" t="s">
        <v>6464</v>
      </c>
      <c r="O823" s="22" t="s">
        <v>6465</v>
      </c>
      <c r="P823" s="22">
        <v>7499</v>
      </c>
      <c r="Q823" s="82">
        <v>6.8874635294117645</v>
      </c>
      <c r="R823" s="82">
        <v>5.0094635294117644</v>
      </c>
      <c r="S823" s="82">
        <v>1.8779999999999999</v>
      </c>
      <c r="T823" s="82">
        <v>15.65</v>
      </c>
      <c r="U823" s="82">
        <f t="shared" si="56"/>
        <v>22.537463529411767</v>
      </c>
      <c r="V823" s="421">
        <v>10</v>
      </c>
      <c r="W823" s="128">
        <v>65</v>
      </c>
      <c r="X823" s="225" t="s">
        <v>6277</v>
      </c>
      <c r="Y823" s="22">
        <v>2</v>
      </c>
      <c r="Z823" s="22">
        <v>3</v>
      </c>
      <c r="AA823" s="22">
        <v>3</v>
      </c>
      <c r="AB823" s="22">
        <v>60</v>
      </c>
      <c r="AC823" s="22">
        <v>5</v>
      </c>
      <c r="AD823" s="22">
        <v>20.659463529411767</v>
      </c>
      <c r="AE823" s="22">
        <v>5</v>
      </c>
      <c r="AF823" s="86">
        <v>10</v>
      </c>
      <c r="AG823" s="22" t="s">
        <v>6453</v>
      </c>
      <c r="AH823" s="22" t="s">
        <v>6279</v>
      </c>
      <c r="AI823" s="22">
        <v>100</v>
      </c>
      <c r="AJ823" s="22"/>
      <c r="AK823" s="22"/>
      <c r="AL823" s="22"/>
      <c r="AM823" s="22"/>
      <c r="AN823" s="22"/>
      <c r="AO823" s="22"/>
      <c r="AP823" s="22"/>
      <c r="AQ823" s="22"/>
      <c r="AR823" s="22"/>
      <c r="AS823" s="22"/>
      <c r="AT823" s="22"/>
      <c r="AU823" s="22"/>
      <c r="AV823" s="22"/>
      <c r="AW823" s="22"/>
      <c r="AX823" s="22"/>
      <c r="AY823" s="22"/>
      <c r="AZ823" s="22"/>
      <c r="BA823" s="85"/>
      <c r="BB823" s="32"/>
      <c r="BC823" s="32"/>
      <c r="BD823" s="32"/>
      <c r="BE823" s="32"/>
      <c r="BF823" s="32"/>
      <c r="BG823" s="32"/>
      <c r="BH823" s="32"/>
      <c r="BI823" s="32"/>
      <c r="BJ823" s="32"/>
      <c r="BK823" s="32"/>
      <c r="BL823" s="32"/>
      <c r="BM823" s="32"/>
    </row>
    <row r="824" spans="1:65" ht="120" customHeight="1" x14ac:dyDescent="0.25">
      <c r="A824" s="86">
        <v>404</v>
      </c>
      <c r="B824" s="22" t="s">
        <v>6269</v>
      </c>
      <c r="C824" s="22">
        <v>3</v>
      </c>
      <c r="D824" s="23" t="s">
        <v>6278</v>
      </c>
      <c r="E824" s="22" t="s">
        <v>6466</v>
      </c>
      <c r="F824" s="22">
        <v>29831</v>
      </c>
      <c r="G824" s="22" t="s">
        <v>6467</v>
      </c>
      <c r="H824" s="22">
        <v>2023</v>
      </c>
      <c r="I824" s="22" t="s">
        <v>6468</v>
      </c>
      <c r="J824" s="57">
        <v>29287.99</v>
      </c>
      <c r="K824" s="22" t="s">
        <v>373</v>
      </c>
      <c r="L824" s="22" t="s">
        <v>6469</v>
      </c>
      <c r="M824" s="22" t="s">
        <v>6470</v>
      </c>
      <c r="N824" s="22" t="s">
        <v>6471</v>
      </c>
      <c r="O824" s="22" t="s">
        <v>6472</v>
      </c>
      <c r="P824" s="22">
        <v>7734</v>
      </c>
      <c r="Q824" s="82">
        <v>3</v>
      </c>
      <c r="R824" s="82">
        <v>1</v>
      </c>
      <c r="S824" s="82">
        <v>2</v>
      </c>
      <c r="T824" s="82">
        <v>18</v>
      </c>
      <c r="U824" s="82">
        <v>21</v>
      </c>
      <c r="V824" s="421">
        <v>80</v>
      </c>
      <c r="W824" s="128">
        <v>28.33</v>
      </c>
      <c r="X824" s="225" t="s">
        <v>6473</v>
      </c>
      <c r="Y824" s="22">
        <v>2</v>
      </c>
      <c r="Z824" s="22">
        <v>4</v>
      </c>
      <c r="AA824" s="22">
        <v>1</v>
      </c>
      <c r="AB824" s="22">
        <v>60</v>
      </c>
      <c r="AC824" s="22">
        <v>3</v>
      </c>
      <c r="AD824" s="22">
        <v>18</v>
      </c>
      <c r="AE824" s="22">
        <v>5</v>
      </c>
      <c r="AF824" s="86">
        <v>50</v>
      </c>
      <c r="AG824" s="22" t="s">
        <v>6270</v>
      </c>
      <c r="AH824" s="22" t="s">
        <v>6279</v>
      </c>
      <c r="AI824" s="22">
        <v>60</v>
      </c>
      <c r="AJ824" s="22" t="s">
        <v>6402</v>
      </c>
      <c r="AK824" s="22" t="s">
        <v>6279</v>
      </c>
      <c r="AL824" s="22">
        <v>20</v>
      </c>
      <c r="AM824" s="22" t="s">
        <v>6285</v>
      </c>
      <c r="AN824" s="22" t="s">
        <v>6279</v>
      </c>
      <c r="AO824" s="22">
        <v>20</v>
      </c>
      <c r="AP824" s="22"/>
      <c r="AQ824" s="22"/>
      <c r="AR824" s="22"/>
      <c r="AS824" s="22"/>
      <c r="AT824" s="22"/>
      <c r="AU824" s="22"/>
      <c r="AV824" s="22"/>
      <c r="AW824" s="22"/>
      <c r="AX824" s="22"/>
      <c r="AY824" s="22"/>
      <c r="AZ824" s="22"/>
      <c r="BA824" s="85"/>
      <c r="BB824" s="32"/>
      <c r="BC824" s="32"/>
      <c r="BD824" s="32"/>
      <c r="BE824" s="32"/>
      <c r="BF824" s="32"/>
      <c r="BG824" s="32"/>
      <c r="BH824" s="32"/>
      <c r="BI824" s="32"/>
      <c r="BJ824" s="32"/>
      <c r="BK824" s="32"/>
      <c r="BL824" s="32"/>
      <c r="BM824" s="32"/>
    </row>
    <row r="825" spans="1:65" ht="120" customHeight="1" x14ac:dyDescent="0.25">
      <c r="A825" s="86">
        <v>404</v>
      </c>
      <c r="B825" s="22" t="s">
        <v>6269</v>
      </c>
      <c r="C825" s="22">
        <v>3</v>
      </c>
      <c r="D825" s="23" t="s">
        <v>6270</v>
      </c>
      <c r="E825" s="22" t="s">
        <v>6396</v>
      </c>
      <c r="F825" s="22">
        <v>25448</v>
      </c>
      <c r="G825" s="22" t="s">
        <v>6474</v>
      </c>
      <c r="H825" s="22">
        <v>2023</v>
      </c>
      <c r="I825" s="22" t="s">
        <v>6398</v>
      </c>
      <c r="J825" s="57">
        <v>38854.32</v>
      </c>
      <c r="K825" s="22" t="s">
        <v>6376</v>
      </c>
      <c r="L825" s="22" t="s">
        <v>6399</v>
      </c>
      <c r="M825" s="22" t="s">
        <v>6367</v>
      </c>
      <c r="N825" s="22" t="s">
        <v>6400</v>
      </c>
      <c r="O825" s="22" t="s">
        <v>6401</v>
      </c>
      <c r="P825" s="22">
        <v>7741</v>
      </c>
      <c r="Q825" s="82">
        <v>18.07</v>
      </c>
      <c r="R825" s="82">
        <v>3.72</v>
      </c>
      <c r="S825" s="82">
        <v>3</v>
      </c>
      <c r="T825" s="82">
        <v>41.15</v>
      </c>
      <c r="U825" s="82">
        <v>47.87</v>
      </c>
      <c r="V825" s="421">
        <v>70</v>
      </c>
      <c r="W825" s="128">
        <v>28.33</v>
      </c>
      <c r="X825" s="225" t="s">
        <v>6277</v>
      </c>
      <c r="Y825" s="22">
        <v>3</v>
      </c>
      <c r="Z825" s="22">
        <v>4</v>
      </c>
      <c r="AA825" s="22">
        <v>4</v>
      </c>
      <c r="AB825" s="22">
        <v>32</v>
      </c>
      <c r="AC825" s="22">
        <v>3</v>
      </c>
      <c r="AD825" s="22">
        <v>26.69</v>
      </c>
      <c r="AE825" s="22">
        <v>5</v>
      </c>
      <c r="AF825" s="86">
        <v>70</v>
      </c>
      <c r="AG825" s="22" t="s">
        <v>6270</v>
      </c>
      <c r="AH825" s="22" t="s">
        <v>6279</v>
      </c>
      <c r="AI825" s="22">
        <v>20</v>
      </c>
      <c r="AJ825" s="22" t="s">
        <v>6475</v>
      </c>
      <c r="AK825" s="22" t="s">
        <v>6279</v>
      </c>
      <c r="AL825" s="22">
        <v>10</v>
      </c>
      <c r="AM825" s="22" t="s">
        <v>6476</v>
      </c>
      <c r="AN825" s="22" t="s">
        <v>6279</v>
      </c>
      <c r="AO825" s="22">
        <v>5</v>
      </c>
      <c r="AP825" s="22" t="s">
        <v>6477</v>
      </c>
      <c r="AQ825" s="22" t="s">
        <v>6279</v>
      </c>
      <c r="AR825" s="22">
        <v>20</v>
      </c>
      <c r="AS825" s="22" t="s">
        <v>6478</v>
      </c>
      <c r="AT825" s="22" t="s">
        <v>6279</v>
      </c>
      <c r="AU825" s="22">
        <v>15</v>
      </c>
      <c r="AV825" s="22" t="s">
        <v>6402</v>
      </c>
      <c r="AW825" s="22" t="s">
        <v>6279</v>
      </c>
      <c r="AX825" s="22">
        <v>20</v>
      </c>
      <c r="AY825" s="22" t="s">
        <v>6285</v>
      </c>
      <c r="AZ825" s="22" t="s">
        <v>6279</v>
      </c>
      <c r="BA825" s="85">
        <v>10</v>
      </c>
      <c r="BB825" s="32"/>
      <c r="BC825" s="32"/>
      <c r="BD825" s="32"/>
      <c r="BE825" s="32"/>
      <c r="BF825" s="32"/>
      <c r="BG825" s="32"/>
      <c r="BH825" s="32"/>
      <c r="BI825" s="32"/>
      <c r="BJ825" s="32"/>
      <c r="BK825" s="32"/>
      <c r="BL825" s="32"/>
      <c r="BM825" s="32"/>
    </row>
    <row r="826" spans="1:65" ht="120" customHeight="1" x14ac:dyDescent="0.25">
      <c r="A826" s="86">
        <v>404</v>
      </c>
      <c r="B826" s="22" t="s">
        <v>6269</v>
      </c>
      <c r="C826" s="22">
        <v>3</v>
      </c>
      <c r="D826" s="23" t="s">
        <v>6278</v>
      </c>
      <c r="E826" s="22" t="s">
        <v>6271</v>
      </c>
      <c r="F826" s="22">
        <v>24268</v>
      </c>
      <c r="G826" s="22" t="s">
        <v>6479</v>
      </c>
      <c r="H826" s="22">
        <v>2023</v>
      </c>
      <c r="I826" s="22" t="s">
        <v>6480</v>
      </c>
      <c r="J826" s="57">
        <v>21193.4</v>
      </c>
      <c r="K826" s="22" t="s">
        <v>373</v>
      </c>
      <c r="L826" s="22" t="s">
        <v>6481</v>
      </c>
      <c r="M826" s="22" t="s">
        <v>6482</v>
      </c>
      <c r="N826" s="22" t="s">
        <v>6483</v>
      </c>
      <c r="O826" s="22" t="s">
        <v>6484</v>
      </c>
      <c r="P826" s="22">
        <v>7740</v>
      </c>
      <c r="Q826" s="82">
        <v>4.3233411764705885</v>
      </c>
      <c r="R826" s="82">
        <v>2.4933411764705884</v>
      </c>
      <c r="S826" s="82">
        <v>1.83</v>
      </c>
      <c r="T826" s="82">
        <v>22.691200000000006</v>
      </c>
      <c r="U826" s="82">
        <f t="shared" ref="U826:U827" si="57">R826+S826+T826</f>
        <v>27.014541176470594</v>
      </c>
      <c r="V826" s="421">
        <v>15</v>
      </c>
      <c r="W826" s="128">
        <v>28.33</v>
      </c>
      <c r="X826" s="225" t="s">
        <v>6277</v>
      </c>
      <c r="Y826" s="22"/>
      <c r="Z826" s="22"/>
      <c r="AA826" s="22"/>
      <c r="AB826" s="22">
        <v>60</v>
      </c>
      <c r="AC826" s="22">
        <v>4</v>
      </c>
      <c r="AD826" s="22">
        <v>22.691200000000006</v>
      </c>
      <c r="AE826" s="22">
        <v>5</v>
      </c>
      <c r="AF826" s="86">
        <v>0</v>
      </c>
      <c r="AG826" s="22" t="s">
        <v>6286</v>
      </c>
      <c r="AH826" s="22" t="s">
        <v>6279</v>
      </c>
      <c r="AI826" s="22">
        <v>33</v>
      </c>
      <c r="AJ826" s="22" t="s">
        <v>6278</v>
      </c>
      <c r="AK826" s="22" t="s">
        <v>6279</v>
      </c>
      <c r="AL826" s="22">
        <v>67</v>
      </c>
      <c r="AM826" s="22"/>
      <c r="AN826" s="22"/>
      <c r="AO826" s="22"/>
      <c r="AP826" s="22"/>
      <c r="AQ826" s="22"/>
      <c r="AR826" s="22"/>
      <c r="AS826" s="22"/>
      <c r="AT826" s="22"/>
      <c r="AU826" s="22"/>
      <c r="AV826" s="22"/>
      <c r="AW826" s="22"/>
      <c r="AX826" s="22"/>
      <c r="AY826" s="22"/>
      <c r="AZ826" s="22"/>
      <c r="BA826" s="85"/>
      <c r="BB826" s="32"/>
      <c r="BC826" s="32"/>
      <c r="BD826" s="32"/>
      <c r="BE826" s="32"/>
      <c r="BF826" s="32"/>
      <c r="BG826" s="32"/>
      <c r="BH826" s="32"/>
      <c r="BI826" s="32"/>
      <c r="BJ826" s="32"/>
      <c r="BK826" s="32"/>
      <c r="BL826" s="32"/>
      <c r="BM826" s="32"/>
    </row>
    <row r="827" spans="1:65" ht="120" customHeight="1" x14ac:dyDescent="0.25">
      <c r="A827" s="86">
        <v>404</v>
      </c>
      <c r="B827" s="22" t="s">
        <v>6269</v>
      </c>
      <c r="C827" s="22">
        <v>3</v>
      </c>
      <c r="D827" s="23" t="s">
        <v>6278</v>
      </c>
      <c r="E827" s="22" t="s">
        <v>6280</v>
      </c>
      <c r="F827" s="22">
        <v>29875</v>
      </c>
      <c r="G827" s="22" t="s">
        <v>6485</v>
      </c>
      <c r="H827" s="22">
        <v>2023</v>
      </c>
      <c r="I827" s="22" t="s">
        <v>6486</v>
      </c>
      <c r="J827" s="57">
        <v>22740.799999999999</v>
      </c>
      <c r="K827" s="22" t="s">
        <v>373</v>
      </c>
      <c r="L827" s="22" t="s">
        <v>6481</v>
      </c>
      <c r="M827" s="22" t="s">
        <v>6482</v>
      </c>
      <c r="N827" s="22" t="s">
        <v>6487</v>
      </c>
      <c r="O827" s="22" t="s">
        <v>6488</v>
      </c>
      <c r="P827" s="22">
        <v>7755</v>
      </c>
      <c r="Q827" s="82">
        <v>14.685388235294116</v>
      </c>
      <c r="R827" s="82">
        <v>2.6753882352941174</v>
      </c>
      <c r="S827" s="82">
        <v>12.01</v>
      </c>
      <c r="T827" s="82">
        <v>1.9264000000000001</v>
      </c>
      <c r="U827" s="82">
        <f t="shared" si="57"/>
        <v>16.611788235294117</v>
      </c>
      <c r="V827" s="421">
        <v>100</v>
      </c>
      <c r="W827" s="128">
        <v>23.33</v>
      </c>
      <c r="X827" s="225" t="s">
        <v>6277</v>
      </c>
      <c r="Y827" s="22">
        <v>2</v>
      </c>
      <c r="Z827" s="22">
        <v>3</v>
      </c>
      <c r="AA827" s="22">
        <v>5</v>
      </c>
      <c r="AB827" s="22">
        <v>60</v>
      </c>
      <c r="AC827" s="22">
        <v>4</v>
      </c>
      <c r="AD827" s="22">
        <v>1.9264000000000001</v>
      </c>
      <c r="AE827" s="22">
        <v>5</v>
      </c>
      <c r="AF827" s="86">
        <v>75</v>
      </c>
      <c r="AG827" s="22" t="s">
        <v>6270</v>
      </c>
      <c r="AH827" s="22" t="s">
        <v>6279</v>
      </c>
      <c r="AI827" s="22">
        <v>20</v>
      </c>
      <c r="AJ827" s="22" t="s">
        <v>6286</v>
      </c>
      <c r="AK827" s="22" t="s">
        <v>6279</v>
      </c>
      <c r="AL827" s="22">
        <v>15</v>
      </c>
      <c r="AM827" s="22" t="s">
        <v>6287</v>
      </c>
      <c r="AN827" s="22" t="s">
        <v>6279</v>
      </c>
      <c r="AO827" s="22">
        <v>15</v>
      </c>
      <c r="AP827" s="22" t="s">
        <v>6460</v>
      </c>
      <c r="AQ827" s="22" t="s">
        <v>6279</v>
      </c>
      <c r="AR827" s="22">
        <v>20</v>
      </c>
      <c r="AS827" s="22" t="s">
        <v>6284</v>
      </c>
      <c r="AT827" s="22" t="s">
        <v>6279</v>
      </c>
      <c r="AU827" s="22">
        <v>10</v>
      </c>
      <c r="AV827" s="22" t="s">
        <v>6285</v>
      </c>
      <c r="AW827" s="22" t="s">
        <v>6279</v>
      </c>
      <c r="AX827" s="22">
        <v>20</v>
      </c>
      <c r="AY827" s="22"/>
      <c r="AZ827" s="22"/>
      <c r="BA827" s="85"/>
      <c r="BB827" s="32"/>
      <c r="BC827" s="32"/>
      <c r="BD827" s="32"/>
      <c r="BE827" s="32"/>
      <c r="BF827" s="32"/>
      <c r="BG827" s="32"/>
      <c r="BH827" s="32"/>
      <c r="BI827" s="32"/>
      <c r="BJ827" s="32"/>
      <c r="BK827" s="32"/>
      <c r="BL827" s="32"/>
      <c r="BM827" s="32"/>
    </row>
    <row r="828" spans="1:65" ht="120" customHeight="1" x14ac:dyDescent="0.25">
      <c r="A828" s="86">
        <v>404</v>
      </c>
      <c r="B828" s="22" t="s">
        <v>6269</v>
      </c>
      <c r="C828" s="22">
        <v>3</v>
      </c>
      <c r="D828" s="23" t="s">
        <v>6278</v>
      </c>
      <c r="E828" s="22" t="s">
        <v>6489</v>
      </c>
      <c r="F828" s="22">
        <v>28590</v>
      </c>
      <c r="G828" s="22" t="s">
        <v>6490</v>
      </c>
      <c r="H828" s="22">
        <v>2023</v>
      </c>
      <c r="I828" s="22" t="s">
        <v>6491</v>
      </c>
      <c r="J828" s="57">
        <v>55884.54</v>
      </c>
      <c r="K828" s="22" t="s">
        <v>373</v>
      </c>
      <c r="L828" s="22" t="s">
        <v>6481</v>
      </c>
      <c r="M828" s="22" t="s">
        <v>6482</v>
      </c>
      <c r="N828" s="22" t="s">
        <v>6492</v>
      </c>
      <c r="O828" s="22" t="s">
        <v>6493</v>
      </c>
      <c r="P828" s="22">
        <v>7676</v>
      </c>
      <c r="Q828" s="82">
        <v>64.09</v>
      </c>
      <c r="R828" s="82">
        <v>5</v>
      </c>
      <c r="S828" s="82">
        <v>59.09</v>
      </c>
      <c r="T828" s="82">
        <v>40.92</v>
      </c>
      <c r="U828" s="82">
        <v>105.01</v>
      </c>
      <c r="V828" s="421">
        <v>60</v>
      </c>
      <c r="W828" s="128">
        <v>33.33</v>
      </c>
      <c r="X828" s="225" t="s">
        <v>6277</v>
      </c>
      <c r="Y828" s="22">
        <v>4</v>
      </c>
      <c r="Z828" s="22">
        <v>9</v>
      </c>
      <c r="AA828" s="22">
        <v>1</v>
      </c>
      <c r="AB828" s="22">
        <v>60</v>
      </c>
      <c r="AC828" s="22">
        <v>1</v>
      </c>
      <c r="AD828" s="22">
        <v>52.74</v>
      </c>
      <c r="AE828" s="22">
        <v>5</v>
      </c>
      <c r="AF828" s="86">
        <v>38.6</v>
      </c>
      <c r="AG828" s="22" t="s">
        <v>6285</v>
      </c>
      <c r="AH828" s="22" t="s">
        <v>6279</v>
      </c>
      <c r="AI828" s="22">
        <v>20</v>
      </c>
      <c r="AJ828" s="22" t="s">
        <v>6494</v>
      </c>
      <c r="AK828" s="22" t="s">
        <v>6279</v>
      </c>
      <c r="AL828" s="22">
        <v>30</v>
      </c>
      <c r="AM828" s="22" t="s">
        <v>6495</v>
      </c>
      <c r="AN828" s="22" t="s">
        <v>6279</v>
      </c>
      <c r="AO828" s="22">
        <v>20</v>
      </c>
      <c r="AP828" s="22" t="s">
        <v>6453</v>
      </c>
      <c r="AQ828" s="22" t="s">
        <v>6279</v>
      </c>
      <c r="AR828" s="22">
        <v>10</v>
      </c>
      <c r="AS828" s="22" t="s">
        <v>6270</v>
      </c>
      <c r="AT828" s="22" t="s">
        <v>6279</v>
      </c>
      <c r="AU828" s="22">
        <v>20</v>
      </c>
      <c r="AV828" s="22"/>
      <c r="AW828" s="22"/>
      <c r="AX828" s="22"/>
      <c r="AY828" s="22"/>
      <c r="AZ828" s="22"/>
      <c r="BA828" s="85"/>
      <c r="BB828" s="32"/>
      <c r="BC828" s="32"/>
      <c r="BD828" s="32"/>
      <c r="BE828" s="32"/>
      <c r="BF828" s="32"/>
      <c r="BG828" s="32"/>
      <c r="BH828" s="32"/>
      <c r="BI828" s="32"/>
      <c r="BJ828" s="32"/>
      <c r="BK828" s="32"/>
      <c r="BL828" s="32"/>
      <c r="BM828" s="32"/>
    </row>
    <row r="829" spans="1:65" ht="120" customHeight="1" x14ac:dyDescent="0.25">
      <c r="A829" s="86">
        <v>404</v>
      </c>
      <c r="B829" s="22" t="s">
        <v>6269</v>
      </c>
      <c r="C829" s="22">
        <v>3</v>
      </c>
      <c r="D829" s="23"/>
      <c r="E829" s="22" t="s">
        <v>6288</v>
      </c>
      <c r="F829" s="22">
        <v>21337</v>
      </c>
      <c r="G829" s="22" t="s">
        <v>6496</v>
      </c>
      <c r="H829" s="22">
        <v>2024</v>
      </c>
      <c r="I829" s="22" t="s">
        <v>6497</v>
      </c>
      <c r="J829" s="57">
        <v>45870.95</v>
      </c>
      <c r="K829" s="22" t="s">
        <v>6376</v>
      </c>
      <c r="L829" s="22" t="s">
        <v>6291</v>
      </c>
      <c r="M829" s="22" t="s">
        <v>6292</v>
      </c>
      <c r="N829" s="22" t="s">
        <v>6498</v>
      </c>
      <c r="O829" s="22" t="s">
        <v>6499</v>
      </c>
      <c r="P829" s="22" t="s">
        <v>6500</v>
      </c>
      <c r="Q829" s="22">
        <f>R829+S829</f>
        <v>7.0400000000000009</v>
      </c>
      <c r="R829" s="82">
        <f>1.1*5.4</f>
        <v>5.9400000000000013</v>
      </c>
      <c r="S829" s="22">
        <f>1.1*1</f>
        <v>1.1000000000000001</v>
      </c>
      <c r="T829" s="22">
        <f>1.1*24</f>
        <v>26.400000000000002</v>
      </c>
      <c r="U829" s="82">
        <f>SUM(R829:T829)</f>
        <v>33.440000000000005</v>
      </c>
      <c r="V829" s="421">
        <v>100</v>
      </c>
      <c r="W829" s="128">
        <v>0</v>
      </c>
      <c r="X829" s="225" t="s">
        <v>6277</v>
      </c>
      <c r="Y829" s="22">
        <v>3</v>
      </c>
      <c r="Z829" s="22">
        <v>12</v>
      </c>
      <c r="AA829" s="22">
        <v>1</v>
      </c>
      <c r="AB829" s="22">
        <v>60</v>
      </c>
      <c r="AC829" s="22"/>
      <c r="AD829" s="22"/>
      <c r="AE829" s="22">
        <v>5</v>
      </c>
      <c r="AF829" s="86">
        <v>100</v>
      </c>
      <c r="AG829" s="22" t="s">
        <v>6270</v>
      </c>
      <c r="AH829" s="22" t="s">
        <v>6279</v>
      </c>
      <c r="AI829" s="22">
        <v>20</v>
      </c>
      <c r="AJ829" s="22" t="s">
        <v>6393</v>
      </c>
      <c r="AK829" s="22" t="s">
        <v>6279</v>
      </c>
      <c r="AL829" s="22">
        <v>50</v>
      </c>
      <c r="AM829" s="22" t="s">
        <v>6394</v>
      </c>
      <c r="AN829" s="22" t="s">
        <v>6279</v>
      </c>
      <c r="AO829" s="22">
        <v>10</v>
      </c>
      <c r="AP829" s="22" t="s">
        <v>6395</v>
      </c>
      <c r="AQ829" s="22" t="s">
        <v>6279</v>
      </c>
      <c r="AR829" s="22">
        <v>10</v>
      </c>
      <c r="AS829" s="22" t="s">
        <v>6307</v>
      </c>
      <c r="AT829" s="22" t="s">
        <v>6279</v>
      </c>
      <c r="AU829" s="22">
        <v>10</v>
      </c>
      <c r="AV829" s="22"/>
      <c r="AW829" s="22"/>
      <c r="AX829" s="22"/>
      <c r="AY829" s="22"/>
      <c r="AZ829" s="22"/>
      <c r="BA829" s="85"/>
      <c r="BB829" s="32"/>
      <c r="BC829" s="32"/>
      <c r="BD829" s="32"/>
      <c r="BE829" s="32"/>
      <c r="BF829" s="32"/>
      <c r="BG829" s="32"/>
      <c r="BH829" s="32"/>
      <c r="BI829" s="32"/>
      <c r="BJ829" s="32"/>
      <c r="BK829" s="32"/>
      <c r="BL829" s="32"/>
      <c r="BM829" s="32"/>
    </row>
    <row r="830" spans="1:65" ht="120" customHeight="1" x14ac:dyDescent="0.25">
      <c r="A830" s="86">
        <v>404</v>
      </c>
      <c r="B830" s="22" t="s">
        <v>6269</v>
      </c>
      <c r="C830" s="22">
        <v>3</v>
      </c>
      <c r="D830" s="23"/>
      <c r="E830" s="22" t="s">
        <v>2263</v>
      </c>
      <c r="F830" s="22">
        <v>15493</v>
      </c>
      <c r="G830" s="22" t="s">
        <v>6501</v>
      </c>
      <c r="H830" s="22">
        <v>2025</v>
      </c>
      <c r="I830" s="22" t="s">
        <v>6502</v>
      </c>
      <c r="J830" s="57">
        <v>93183.6</v>
      </c>
      <c r="K830" s="22" t="s">
        <v>534</v>
      </c>
      <c r="L830" s="22" t="s">
        <v>6503</v>
      </c>
      <c r="M830" s="22" t="s">
        <v>6504</v>
      </c>
      <c r="N830" s="22" t="s">
        <v>6300</v>
      </c>
      <c r="O830" s="22" t="s">
        <v>6301</v>
      </c>
      <c r="P830" s="22">
        <v>8106</v>
      </c>
      <c r="Q830" s="22">
        <f>SUM(R830:S830)</f>
        <v>10.79</v>
      </c>
      <c r="R830" s="82">
        <v>3.94</v>
      </c>
      <c r="S830" s="22">
        <v>6.85</v>
      </c>
      <c r="T830" s="22">
        <v>32.6</v>
      </c>
      <c r="U830" s="82">
        <v>43.39</v>
      </c>
      <c r="V830" s="421">
        <v>0</v>
      </c>
      <c r="W830" s="128">
        <v>0</v>
      </c>
      <c r="X830" s="225" t="s">
        <v>6277</v>
      </c>
      <c r="Y830" s="22">
        <v>4</v>
      </c>
      <c r="Z830" s="22">
        <v>9</v>
      </c>
      <c r="AA830" s="22">
        <v>3</v>
      </c>
      <c r="AB830" s="22">
        <v>60</v>
      </c>
      <c r="AC830" s="22">
        <v>0</v>
      </c>
      <c r="AD830" s="22">
        <v>32.6</v>
      </c>
      <c r="AE830" s="22">
        <v>5</v>
      </c>
      <c r="AF830" s="86">
        <v>0</v>
      </c>
      <c r="AG830" s="22"/>
      <c r="AH830" s="22"/>
      <c r="AI830" s="22"/>
      <c r="AJ830" s="22"/>
      <c r="AK830" s="22"/>
      <c r="AL830" s="22"/>
      <c r="AM830" s="22"/>
      <c r="AN830" s="22"/>
      <c r="AO830" s="22"/>
      <c r="AP830" s="22"/>
      <c r="AQ830" s="22"/>
      <c r="AR830" s="22"/>
      <c r="AS830" s="22"/>
      <c r="AT830" s="22"/>
      <c r="AU830" s="22"/>
      <c r="AV830" s="22"/>
      <c r="AW830" s="22"/>
      <c r="AX830" s="22"/>
      <c r="AY830" s="22"/>
      <c r="AZ830" s="22"/>
      <c r="BA830" s="85"/>
      <c r="BB830" s="32"/>
      <c r="BC830" s="32"/>
      <c r="BD830" s="32"/>
      <c r="BE830" s="32"/>
      <c r="BF830" s="32"/>
      <c r="BG830" s="32"/>
      <c r="BH830" s="32"/>
      <c r="BI830" s="32"/>
      <c r="BJ830" s="32"/>
      <c r="BK830" s="32"/>
      <c r="BL830" s="32"/>
      <c r="BM830" s="32"/>
    </row>
    <row r="831" spans="1:65" ht="120" customHeight="1" x14ac:dyDescent="0.25">
      <c r="A831" s="86">
        <v>404</v>
      </c>
      <c r="B831" s="22" t="s">
        <v>6269</v>
      </c>
      <c r="C831" s="22">
        <v>3</v>
      </c>
      <c r="D831" s="23"/>
      <c r="E831" s="22" t="s">
        <v>6466</v>
      </c>
      <c r="F831" s="22">
        <v>29831</v>
      </c>
      <c r="G831" s="22" t="s">
        <v>6505</v>
      </c>
      <c r="H831" s="22">
        <v>2025</v>
      </c>
      <c r="I831" s="22" t="s">
        <v>6506</v>
      </c>
      <c r="J831" s="57">
        <v>59604.2</v>
      </c>
      <c r="K831" s="22" t="s">
        <v>534</v>
      </c>
      <c r="L831" s="22" t="s">
        <v>6507</v>
      </c>
      <c r="M831" s="22" t="s">
        <v>6508</v>
      </c>
      <c r="N831" s="22" t="s">
        <v>6509</v>
      </c>
      <c r="O831" s="22" t="s">
        <v>6510</v>
      </c>
      <c r="P831" s="22" t="s">
        <v>6511</v>
      </c>
      <c r="Q831" s="22"/>
      <c r="R831" s="82"/>
      <c r="S831" s="22"/>
      <c r="T831" s="22"/>
      <c r="U831" s="82"/>
      <c r="V831" s="421">
        <v>0</v>
      </c>
      <c r="W831" s="128">
        <v>0</v>
      </c>
      <c r="X831" s="225" t="s">
        <v>6277</v>
      </c>
      <c r="Y831" s="22">
        <v>2</v>
      </c>
      <c r="Z831" s="22">
        <v>4</v>
      </c>
      <c r="AA831" s="22">
        <v>1</v>
      </c>
      <c r="AB831" s="22"/>
      <c r="AC831" s="22"/>
      <c r="AD831" s="22">
        <v>0</v>
      </c>
      <c r="AE831" s="22">
        <v>5</v>
      </c>
      <c r="AF831" s="86"/>
      <c r="AG831" s="22"/>
      <c r="AH831" s="22"/>
      <c r="AI831" s="22"/>
      <c r="AJ831" s="22"/>
      <c r="AK831" s="22"/>
      <c r="AL831" s="22"/>
      <c r="AM831" s="22"/>
      <c r="AN831" s="22"/>
      <c r="AO831" s="22"/>
      <c r="AP831" s="22"/>
      <c r="AQ831" s="22"/>
      <c r="AR831" s="22"/>
      <c r="AS831" s="22"/>
      <c r="AT831" s="22"/>
      <c r="AU831" s="22"/>
      <c r="AV831" s="22"/>
      <c r="AW831" s="22"/>
      <c r="AX831" s="22"/>
      <c r="AY831" s="22"/>
      <c r="AZ831" s="22"/>
      <c r="BA831" s="85"/>
      <c r="BB831" s="32"/>
      <c r="BC831" s="32"/>
      <c r="BD831" s="32"/>
      <c r="BE831" s="32"/>
      <c r="BF831" s="32"/>
      <c r="BG831" s="32"/>
      <c r="BH831" s="32"/>
      <c r="BI831" s="32"/>
      <c r="BJ831" s="32"/>
      <c r="BK831" s="32"/>
      <c r="BL831" s="32"/>
      <c r="BM831" s="32"/>
    </row>
    <row r="832" spans="1:65" ht="120" customHeight="1" x14ac:dyDescent="0.25">
      <c r="A832" s="86">
        <v>404</v>
      </c>
      <c r="B832" s="22" t="s">
        <v>6269</v>
      </c>
      <c r="C832" s="22">
        <v>3</v>
      </c>
      <c r="D832" s="23"/>
      <c r="E832" s="22" t="s">
        <v>6512</v>
      </c>
      <c r="F832" s="22">
        <v>38471</v>
      </c>
      <c r="G832" s="22" t="s">
        <v>6513</v>
      </c>
      <c r="H832" s="22">
        <v>2025</v>
      </c>
      <c r="I832" s="22" t="s">
        <v>6514</v>
      </c>
      <c r="J832" s="57">
        <v>38450.74</v>
      </c>
      <c r="K832" s="22" t="s">
        <v>534</v>
      </c>
      <c r="L832" s="22" t="s">
        <v>6412</v>
      </c>
      <c r="M832" s="22" t="s">
        <v>6413</v>
      </c>
      <c r="N832" s="22" t="s">
        <v>6515</v>
      </c>
      <c r="O832" s="22" t="s">
        <v>6516</v>
      </c>
      <c r="P832" s="22" t="s">
        <v>6517</v>
      </c>
      <c r="Q832" s="22">
        <f>SUM(R832,S832)</f>
        <v>6.0719999999999992</v>
      </c>
      <c r="R832" s="82">
        <f>1.1*4.52</f>
        <v>4.9719999999999995</v>
      </c>
      <c r="S832" s="22">
        <f>1.1*1</f>
        <v>1.1000000000000001</v>
      </c>
      <c r="T832" s="22">
        <f>1.1*17.5</f>
        <v>19.25</v>
      </c>
      <c r="U832" s="82">
        <f>SUM(R832:T832)</f>
        <v>25.321999999999999</v>
      </c>
      <c r="V832" s="421">
        <v>5</v>
      </c>
      <c r="W832" s="128">
        <v>0</v>
      </c>
      <c r="X832" s="225" t="s">
        <v>6277</v>
      </c>
      <c r="Y832" s="22">
        <v>3</v>
      </c>
      <c r="Z832" s="22">
        <v>12</v>
      </c>
      <c r="AA832" s="22">
        <v>1</v>
      </c>
      <c r="AB832" s="22">
        <v>44</v>
      </c>
      <c r="AC832" s="22"/>
      <c r="AD832" s="22">
        <f>T832</f>
        <v>19.25</v>
      </c>
      <c r="AE832" s="22">
        <v>5</v>
      </c>
      <c r="AF832" s="86">
        <v>5</v>
      </c>
      <c r="AG832" s="22" t="s">
        <v>6518</v>
      </c>
      <c r="AH832" s="22" t="s">
        <v>6279</v>
      </c>
      <c r="AI832" s="22">
        <v>50</v>
      </c>
      <c r="AJ832" s="22" t="s">
        <v>6270</v>
      </c>
      <c r="AK832" s="22" t="s">
        <v>6279</v>
      </c>
      <c r="AL832" s="22">
        <v>50</v>
      </c>
      <c r="AM832" s="22"/>
      <c r="AN832" s="22"/>
      <c r="AO832" s="22"/>
      <c r="AP832" s="22"/>
      <c r="AQ832" s="22"/>
      <c r="AR832" s="22"/>
      <c r="AS832" s="22"/>
      <c r="AT832" s="22"/>
      <c r="AU832" s="22"/>
      <c r="AV832" s="22"/>
      <c r="AW832" s="22"/>
      <c r="AX832" s="22"/>
      <c r="AY832" s="22"/>
      <c r="AZ832" s="22"/>
      <c r="BA832" s="85"/>
      <c r="BB832" s="32"/>
      <c r="BC832" s="32"/>
      <c r="BD832" s="32"/>
      <c r="BE832" s="32"/>
      <c r="BF832" s="32"/>
      <c r="BG832" s="32"/>
      <c r="BH832" s="32"/>
      <c r="BI832" s="32"/>
      <c r="BJ832" s="32"/>
      <c r="BK832" s="32"/>
      <c r="BL832" s="32"/>
      <c r="BM832" s="32"/>
    </row>
    <row r="833" spans="1:65" ht="120" customHeight="1" x14ac:dyDescent="0.25">
      <c r="A833" s="86">
        <v>404</v>
      </c>
      <c r="B833" s="22" t="s">
        <v>6269</v>
      </c>
      <c r="C833" s="22">
        <v>3</v>
      </c>
      <c r="D833" s="23"/>
      <c r="E833" s="22" t="s">
        <v>6280</v>
      </c>
      <c r="F833" s="22">
        <v>29875</v>
      </c>
      <c r="G833" s="22" t="s">
        <v>6519</v>
      </c>
      <c r="H833" s="22">
        <v>2025</v>
      </c>
      <c r="I833" s="22" t="s">
        <v>6520</v>
      </c>
      <c r="J833" s="57">
        <v>36830.023866348449</v>
      </c>
      <c r="K833" s="22" t="s">
        <v>534</v>
      </c>
      <c r="L833" s="22" t="s">
        <v>6481</v>
      </c>
      <c r="M833" s="22" t="s">
        <v>6482</v>
      </c>
      <c r="N833" s="22" t="s">
        <v>6521</v>
      </c>
      <c r="O833" s="22" t="s">
        <v>6522</v>
      </c>
      <c r="P833" s="22" t="s">
        <v>6523</v>
      </c>
      <c r="Q833" s="22"/>
      <c r="R833" s="82"/>
      <c r="S833" s="22"/>
      <c r="T833" s="22"/>
      <c r="U833" s="82"/>
      <c r="V833" s="421">
        <v>0</v>
      </c>
      <c r="W833" s="128">
        <v>0</v>
      </c>
      <c r="X833" s="225" t="s">
        <v>6277</v>
      </c>
      <c r="Y833" s="22" t="s">
        <v>5414</v>
      </c>
      <c r="Z833" s="22" t="s">
        <v>5414</v>
      </c>
      <c r="AA833" s="22" t="s">
        <v>5414</v>
      </c>
      <c r="AB833" s="22">
        <v>60</v>
      </c>
      <c r="AC833" s="22"/>
      <c r="AD833" s="22"/>
      <c r="AE833" s="22">
        <v>5</v>
      </c>
      <c r="AF833" s="86">
        <v>0</v>
      </c>
      <c r="AG833" s="22"/>
      <c r="AH833" s="22"/>
      <c r="AI833" s="22"/>
      <c r="AJ833" s="22"/>
      <c r="AK833" s="22"/>
      <c r="AL833" s="22"/>
      <c r="AM833" s="22"/>
      <c r="AN833" s="22"/>
      <c r="AO833" s="22"/>
      <c r="AP833" s="22"/>
      <c r="AQ833" s="22"/>
      <c r="AR833" s="22"/>
      <c r="AS833" s="22"/>
      <c r="AT833" s="22"/>
      <c r="AU833" s="22"/>
      <c r="AV833" s="22"/>
      <c r="AW833" s="22"/>
      <c r="AX833" s="22"/>
      <c r="AY833" s="22"/>
      <c r="AZ833" s="22"/>
      <c r="BA833" s="85"/>
      <c r="BB833" s="32"/>
      <c r="BC833" s="32"/>
      <c r="BD833" s="32"/>
      <c r="BE833" s="32"/>
      <c r="BF833" s="32"/>
      <c r="BG833" s="32"/>
      <c r="BH833" s="32"/>
      <c r="BI833" s="32"/>
      <c r="BJ833" s="32"/>
      <c r="BK833" s="32"/>
      <c r="BL833" s="32"/>
      <c r="BM833" s="32"/>
    </row>
    <row r="834" spans="1:65" ht="120" customHeight="1" x14ac:dyDescent="0.25">
      <c r="A834" s="86">
        <v>404</v>
      </c>
      <c r="B834" s="22" t="s">
        <v>6269</v>
      </c>
      <c r="C834" s="22">
        <v>3</v>
      </c>
      <c r="D834" s="23"/>
      <c r="E834" s="22" t="s">
        <v>6280</v>
      </c>
      <c r="F834" s="22">
        <v>29875</v>
      </c>
      <c r="G834" s="22" t="s">
        <v>6524</v>
      </c>
      <c r="H834" s="22">
        <v>2025</v>
      </c>
      <c r="I834" s="22" t="s">
        <v>6525</v>
      </c>
      <c r="J834" s="57">
        <v>52330.429594272078</v>
      </c>
      <c r="K834" s="22" t="s">
        <v>534</v>
      </c>
      <c r="L834" s="22" t="s">
        <v>6481</v>
      </c>
      <c r="M834" s="22" t="s">
        <v>6482</v>
      </c>
      <c r="N834" s="22" t="s">
        <v>6526</v>
      </c>
      <c r="O834" s="22" t="s">
        <v>6527</v>
      </c>
      <c r="P834" s="22">
        <v>8147</v>
      </c>
      <c r="Q834" s="22"/>
      <c r="R834" s="82"/>
      <c r="S834" s="22"/>
      <c r="T834" s="22"/>
      <c r="U834" s="82"/>
      <c r="V834" s="421">
        <v>0</v>
      </c>
      <c r="W834" s="128">
        <v>0</v>
      </c>
      <c r="X834" s="225" t="s">
        <v>6277</v>
      </c>
      <c r="Y834" s="22" t="s">
        <v>5414</v>
      </c>
      <c r="Z834" s="22" t="s">
        <v>5414</v>
      </c>
      <c r="AA834" s="22" t="s">
        <v>5414</v>
      </c>
      <c r="AB834" s="22">
        <v>60</v>
      </c>
      <c r="AC834" s="22"/>
      <c r="AD834" s="22"/>
      <c r="AE834" s="22">
        <v>5</v>
      </c>
      <c r="AF834" s="86">
        <v>0</v>
      </c>
      <c r="AG834" s="22"/>
      <c r="AH834" s="22"/>
      <c r="AI834" s="22"/>
      <c r="AJ834" s="22"/>
      <c r="AK834" s="22"/>
      <c r="AL834" s="22"/>
      <c r="AM834" s="22"/>
      <c r="AN834" s="22"/>
      <c r="AO834" s="22"/>
      <c r="AP834" s="22"/>
      <c r="AQ834" s="22"/>
      <c r="AR834" s="22"/>
      <c r="AS834" s="22"/>
      <c r="AT834" s="22"/>
      <c r="AU834" s="22"/>
      <c r="AV834" s="22"/>
      <c r="AW834" s="22"/>
      <c r="AX834" s="22"/>
      <c r="AY834" s="22"/>
      <c r="AZ834" s="22"/>
      <c r="BA834" s="85"/>
      <c r="BB834" s="32"/>
      <c r="BC834" s="32"/>
      <c r="BD834" s="32"/>
      <c r="BE834" s="32"/>
      <c r="BF834" s="32"/>
      <c r="BG834" s="32"/>
      <c r="BH834" s="32"/>
      <c r="BI834" s="32"/>
      <c r="BJ834" s="32"/>
      <c r="BK834" s="32"/>
      <c r="BL834" s="32"/>
      <c r="BM834" s="32"/>
    </row>
    <row r="835" spans="1:65" ht="120" customHeight="1" x14ac:dyDescent="0.25">
      <c r="A835" s="86">
        <v>404</v>
      </c>
      <c r="B835" s="22" t="s">
        <v>6269</v>
      </c>
      <c r="C835" s="22">
        <v>3</v>
      </c>
      <c r="D835" s="23"/>
      <c r="E835" s="22" t="s">
        <v>6280</v>
      </c>
      <c r="F835" s="22">
        <v>29875</v>
      </c>
      <c r="G835" s="22" t="s">
        <v>6528</v>
      </c>
      <c r="H835" s="22">
        <v>2025</v>
      </c>
      <c r="I835" s="22" t="s">
        <v>6529</v>
      </c>
      <c r="J835" s="57">
        <v>21859.546539379477</v>
      </c>
      <c r="K835" s="22" t="s">
        <v>534</v>
      </c>
      <c r="L835" s="22" t="s">
        <v>6481</v>
      </c>
      <c r="M835" s="22" t="s">
        <v>6482</v>
      </c>
      <c r="N835" s="22" t="s">
        <v>6530</v>
      </c>
      <c r="O835" s="22" t="s">
        <v>6531</v>
      </c>
      <c r="P835" s="22">
        <v>8148</v>
      </c>
      <c r="Q835" s="22"/>
      <c r="R835" s="82"/>
      <c r="S835" s="22"/>
      <c r="T835" s="22"/>
      <c r="U835" s="82"/>
      <c r="V835" s="421">
        <v>0</v>
      </c>
      <c r="W835" s="128">
        <v>0</v>
      </c>
      <c r="X835" s="225" t="s">
        <v>6277</v>
      </c>
      <c r="Y835" s="22" t="s">
        <v>5414</v>
      </c>
      <c r="Z835" s="22" t="s">
        <v>5414</v>
      </c>
      <c r="AA835" s="22" t="s">
        <v>5414</v>
      </c>
      <c r="AB835" s="22">
        <v>60</v>
      </c>
      <c r="AC835" s="22"/>
      <c r="AD835" s="22"/>
      <c r="AE835" s="22">
        <v>5</v>
      </c>
      <c r="AF835" s="86">
        <v>0</v>
      </c>
      <c r="AG835" s="22"/>
      <c r="AH835" s="22"/>
      <c r="AI835" s="22"/>
      <c r="AJ835" s="22"/>
      <c r="AK835" s="22"/>
      <c r="AL835" s="22"/>
      <c r="AM835" s="22"/>
      <c r="AN835" s="22"/>
      <c r="AO835" s="22"/>
      <c r="AP835" s="22"/>
      <c r="AQ835" s="22"/>
      <c r="AR835" s="22"/>
      <c r="AS835" s="22"/>
      <c r="AT835" s="22"/>
      <c r="AU835" s="22"/>
      <c r="AV835" s="22"/>
      <c r="AW835" s="22"/>
      <c r="AX835" s="22"/>
      <c r="AY835" s="22"/>
      <c r="AZ835" s="22"/>
      <c r="BA835" s="85"/>
      <c r="BB835" s="32"/>
      <c r="BC835" s="32"/>
      <c r="BD835" s="32"/>
      <c r="BE835" s="32"/>
      <c r="BF835" s="32"/>
      <c r="BG835" s="32"/>
      <c r="BH835" s="32"/>
      <c r="BI835" s="32"/>
      <c r="BJ835" s="32"/>
      <c r="BK835" s="32"/>
      <c r="BL835" s="32"/>
      <c r="BM835" s="32"/>
    </row>
    <row r="836" spans="1:65" ht="120" customHeight="1" x14ac:dyDescent="0.25">
      <c r="A836" s="86">
        <v>404</v>
      </c>
      <c r="B836" s="22" t="s">
        <v>6269</v>
      </c>
      <c r="C836" s="22">
        <v>3</v>
      </c>
      <c r="D836" s="23"/>
      <c r="E836" s="22" t="s">
        <v>6512</v>
      </c>
      <c r="F836" s="22">
        <v>38471</v>
      </c>
      <c r="G836" s="22" t="s">
        <v>6532</v>
      </c>
      <c r="H836" s="22">
        <v>2022</v>
      </c>
      <c r="I836" s="22" t="s">
        <v>6533</v>
      </c>
      <c r="J836" s="57">
        <v>22626</v>
      </c>
      <c r="K836" s="22" t="s">
        <v>330</v>
      </c>
      <c r="L836" s="22" t="s">
        <v>6399</v>
      </c>
      <c r="M836" s="22" t="s">
        <v>6367</v>
      </c>
      <c r="N836" s="22" t="s">
        <v>6534</v>
      </c>
      <c r="O836" s="22" t="s">
        <v>6535</v>
      </c>
      <c r="P836" s="22" t="s">
        <v>6536</v>
      </c>
      <c r="Q836" s="22">
        <f>SUM(R836:S836)</f>
        <v>17.23</v>
      </c>
      <c r="R836" s="82">
        <v>2.93</v>
      </c>
      <c r="S836" s="22">
        <f>1.1*13</f>
        <v>14.3</v>
      </c>
      <c r="T836" s="22">
        <f>1.1*10</f>
        <v>11</v>
      </c>
      <c r="U836" s="82">
        <f>SUM(R836:T836)</f>
        <v>28.23</v>
      </c>
      <c r="V836" s="421">
        <v>60</v>
      </c>
      <c r="W836" s="128">
        <v>31</v>
      </c>
      <c r="X836" s="225" t="s">
        <v>6277</v>
      </c>
      <c r="Y836" s="22">
        <v>3</v>
      </c>
      <c r="Z836" s="22">
        <v>11</v>
      </c>
      <c r="AA836" s="22">
        <v>4</v>
      </c>
      <c r="AB836" s="22">
        <v>44</v>
      </c>
      <c r="AC836" s="22"/>
      <c r="AD836" s="22">
        <f>1.1*10</f>
        <v>11</v>
      </c>
      <c r="AE836" s="22">
        <v>5</v>
      </c>
      <c r="AF836" s="86">
        <v>10</v>
      </c>
      <c r="AG836" s="22" t="s">
        <v>6518</v>
      </c>
      <c r="AH836" s="22" t="s">
        <v>6279</v>
      </c>
      <c r="AI836" s="22">
        <v>100</v>
      </c>
      <c r="AJ836" s="22"/>
      <c r="AK836" s="22"/>
      <c r="AL836" s="22"/>
      <c r="AM836" s="22"/>
      <c r="AN836" s="22"/>
      <c r="AO836" s="22"/>
      <c r="AP836" s="22"/>
      <c r="AQ836" s="22"/>
      <c r="AR836" s="22"/>
      <c r="AS836" s="22"/>
      <c r="AT836" s="22"/>
      <c r="AU836" s="22"/>
      <c r="AV836" s="22"/>
      <c r="AW836" s="22"/>
      <c r="AX836" s="22"/>
      <c r="AY836" s="22"/>
      <c r="AZ836" s="22"/>
      <c r="BA836" s="85"/>
      <c r="BB836" s="32"/>
      <c r="BC836" s="32"/>
      <c r="BD836" s="32"/>
      <c r="BE836" s="32"/>
      <c r="BF836" s="32"/>
      <c r="BG836" s="32"/>
      <c r="BH836" s="32"/>
      <c r="BI836" s="32"/>
      <c r="BJ836" s="32"/>
      <c r="BK836" s="32"/>
      <c r="BL836" s="32"/>
      <c r="BM836" s="32"/>
    </row>
    <row r="837" spans="1:65" ht="120" customHeight="1" x14ac:dyDescent="0.25">
      <c r="A837" s="86">
        <v>404</v>
      </c>
      <c r="B837" s="22" t="s">
        <v>6269</v>
      </c>
      <c r="C837" s="22"/>
      <c r="D837" s="23"/>
      <c r="E837" s="22" t="s">
        <v>6288</v>
      </c>
      <c r="F837" s="22">
        <v>21337</v>
      </c>
      <c r="G837" s="22" t="s">
        <v>6537</v>
      </c>
      <c r="H837" s="22">
        <v>2023</v>
      </c>
      <c r="I837" s="22" t="s">
        <v>6538</v>
      </c>
      <c r="J837" s="57">
        <v>21848.74</v>
      </c>
      <c r="K837" s="22" t="s">
        <v>373</v>
      </c>
      <c r="L837" s="22" t="s">
        <v>6291</v>
      </c>
      <c r="M837" s="22" t="s">
        <v>6292</v>
      </c>
      <c r="N837" s="22" t="s">
        <v>6539</v>
      </c>
      <c r="O837" s="22" t="s">
        <v>6540</v>
      </c>
      <c r="P837" s="22">
        <v>7713</v>
      </c>
      <c r="Q837" s="22">
        <v>13.05</v>
      </c>
      <c r="R837" s="82">
        <v>2.57</v>
      </c>
      <c r="S837" s="22">
        <v>1</v>
      </c>
      <c r="T837" s="22">
        <v>24</v>
      </c>
      <c r="U837" s="82">
        <v>27.57</v>
      </c>
      <c r="V837" s="421">
        <v>30</v>
      </c>
      <c r="W837" s="128">
        <v>31.666677346153598</v>
      </c>
      <c r="X837" s="225" t="s">
        <v>6277</v>
      </c>
      <c r="Y837" s="22">
        <v>3</v>
      </c>
      <c r="Z837" s="22">
        <v>11</v>
      </c>
      <c r="AA837" s="22">
        <v>4</v>
      </c>
      <c r="AB837" s="22">
        <v>32</v>
      </c>
      <c r="AC837" s="22"/>
      <c r="AD837" s="22"/>
      <c r="AE837" s="22">
        <v>5</v>
      </c>
      <c r="AF837" s="86">
        <v>30</v>
      </c>
      <c r="AG837" s="22" t="s">
        <v>6270</v>
      </c>
      <c r="AH837" s="22" t="s">
        <v>6279</v>
      </c>
      <c r="AI837" s="22">
        <v>5</v>
      </c>
      <c r="AJ837" s="22" t="s">
        <v>6285</v>
      </c>
      <c r="AK837" s="22" t="s">
        <v>6279</v>
      </c>
      <c r="AL837" s="22">
        <v>25</v>
      </c>
      <c r="AM837" s="22"/>
      <c r="AN837" s="22"/>
      <c r="AO837" s="22"/>
      <c r="AP837" s="22"/>
      <c r="AQ837" s="22"/>
      <c r="AR837" s="22"/>
      <c r="AS837" s="22"/>
      <c r="AT837" s="22"/>
      <c r="AU837" s="22"/>
      <c r="AV837" s="22"/>
      <c r="AW837" s="22"/>
      <c r="AX837" s="22"/>
      <c r="AY837" s="22"/>
      <c r="AZ837" s="22"/>
      <c r="BA837" s="85"/>
      <c r="BB837" s="32"/>
      <c r="BC837" s="32"/>
      <c r="BD837" s="32"/>
      <c r="BE837" s="32"/>
      <c r="BF837" s="32"/>
      <c r="BG837" s="32"/>
      <c r="BH837" s="32"/>
      <c r="BI837" s="32"/>
      <c r="BJ837" s="32"/>
      <c r="BK837" s="32"/>
      <c r="BL837" s="32"/>
      <c r="BM837" s="32"/>
    </row>
    <row r="838" spans="1:65" ht="120" customHeight="1" x14ac:dyDescent="0.25">
      <c r="A838" s="86">
        <v>404</v>
      </c>
      <c r="B838" s="22" t="s">
        <v>6269</v>
      </c>
      <c r="C838" s="22"/>
      <c r="D838" s="23"/>
      <c r="E838" s="22" t="s">
        <v>6280</v>
      </c>
      <c r="F838" s="22">
        <v>29875</v>
      </c>
      <c r="G838" s="22" t="s">
        <v>6541</v>
      </c>
      <c r="H838" s="22">
        <v>2025</v>
      </c>
      <c r="I838" s="22" t="s">
        <v>6542</v>
      </c>
      <c r="J838" s="57">
        <v>70045.600000000006</v>
      </c>
      <c r="K838" s="22" t="s">
        <v>534</v>
      </c>
      <c r="L838" s="22" t="s">
        <v>6481</v>
      </c>
      <c r="M838" s="22" t="s">
        <v>6482</v>
      </c>
      <c r="N838" s="22" t="s">
        <v>6543</v>
      </c>
      <c r="O838" s="22" t="s">
        <v>6544</v>
      </c>
      <c r="P838" s="22">
        <v>8139</v>
      </c>
      <c r="Q838" s="22"/>
      <c r="R838" s="82"/>
      <c r="S838" s="22"/>
      <c r="T838" s="22"/>
      <c r="U838" s="82"/>
      <c r="V838" s="421">
        <v>0</v>
      </c>
      <c r="W838" s="128">
        <v>0</v>
      </c>
      <c r="X838" s="225" t="s">
        <v>6277</v>
      </c>
      <c r="Y838" s="22">
        <v>6</v>
      </c>
      <c r="Z838" s="22">
        <v>4</v>
      </c>
      <c r="AA838" s="22">
        <v>5</v>
      </c>
      <c r="AB838" s="22">
        <v>8</v>
      </c>
      <c r="AC838" s="22"/>
      <c r="AD838" s="22"/>
      <c r="AE838" s="22">
        <v>5</v>
      </c>
      <c r="AF838" s="86">
        <v>0</v>
      </c>
      <c r="AG838" s="22"/>
      <c r="AH838" s="22"/>
      <c r="AI838" s="22"/>
      <c r="AJ838" s="22"/>
      <c r="AK838" s="22"/>
      <c r="AL838" s="22"/>
      <c r="AM838" s="22"/>
      <c r="AN838" s="22"/>
      <c r="AO838" s="22"/>
      <c r="AP838" s="22"/>
      <c r="AQ838" s="22"/>
      <c r="AR838" s="22"/>
      <c r="AS838" s="22"/>
      <c r="AT838" s="22"/>
      <c r="AU838" s="22"/>
      <c r="AV838" s="22"/>
      <c r="AW838" s="22"/>
      <c r="AX838" s="22"/>
      <c r="AY838" s="22"/>
      <c r="AZ838" s="22"/>
      <c r="BA838" s="85"/>
      <c r="BB838" s="32"/>
      <c r="BC838" s="32"/>
      <c r="BD838" s="32"/>
      <c r="BE838" s="32"/>
      <c r="BF838" s="32"/>
      <c r="BG838" s="32"/>
      <c r="BH838" s="32"/>
      <c r="BI838" s="32"/>
      <c r="BJ838" s="32"/>
      <c r="BK838" s="32"/>
      <c r="BL838" s="32"/>
      <c r="BM838" s="32"/>
    </row>
    <row r="839" spans="1:65" ht="120" customHeight="1" x14ac:dyDescent="0.25">
      <c r="A839" s="86">
        <v>404</v>
      </c>
      <c r="B839" s="22" t="s">
        <v>6269</v>
      </c>
      <c r="C839" s="22"/>
      <c r="D839" s="23"/>
      <c r="E839" s="22" t="s">
        <v>6271</v>
      </c>
      <c r="F839" s="22">
        <v>24268</v>
      </c>
      <c r="G839" s="22" t="s">
        <v>6545</v>
      </c>
      <c r="H839" s="22">
        <v>2013</v>
      </c>
      <c r="I839" s="22" t="s">
        <v>6546</v>
      </c>
      <c r="J839" s="57">
        <v>220300</v>
      </c>
      <c r="K839" s="22" t="s">
        <v>6376</v>
      </c>
      <c r="L839" s="22" t="s">
        <v>6547</v>
      </c>
      <c r="M839" s="22" t="s">
        <v>6548</v>
      </c>
      <c r="N839" s="22" t="s">
        <v>6549</v>
      </c>
      <c r="O839" s="22" t="s">
        <v>6550</v>
      </c>
      <c r="P839" s="22">
        <v>6558</v>
      </c>
      <c r="Q839" s="22">
        <f>SUM(R839:S839)</f>
        <v>2.964</v>
      </c>
      <c r="R839" s="82">
        <v>0</v>
      </c>
      <c r="S839" s="22">
        <f>1.2*2.47</f>
        <v>2.964</v>
      </c>
      <c r="T839" s="22">
        <f>1.1*40.68</f>
        <v>44.748000000000005</v>
      </c>
      <c r="U839" s="82">
        <f>SUM(R839:T839)</f>
        <v>47.712000000000003</v>
      </c>
      <c r="V839" s="421">
        <v>25</v>
      </c>
      <c r="W839" s="128">
        <v>100</v>
      </c>
      <c r="X839" s="225" t="s">
        <v>6277</v>
      </c>
      <c r="Y839" s="22">
        <v>3</v>
      </c>
      <c r="Z839" s="22">
        <v>4</v>
      </c>
      <c r="AA839" s="22">
        <v>5.7</v>
      </c>
      <c r="AB839" s="22">
        <v>60</v>
      </c>
      <c r="AC839" s="22"/>
      <c r="AD839" s="22">
        <f>1.1*40.68</f>
        <v>44.748000000000005</v>
      </c>
      <c r="AE839" s="22">
        <v>5</v>
      </c>
      <c r="AF839" s="86">
        <v>10</v>
      </c>
      <c r="AG839" s="22" t="s">
        <v>6270</v>
      </c>
      <c r="AH839" s="22" t="s">
        <v>6279</v>
      </c>
      <c r="AI839" s="22">
        <v>50</v>
      </c>
      <c r="AJ839" s="22" t="s">
        <v>6278</v>
      </c>
      <c r="AK839" s="22" t="s">
        <v>6279</v>
      </c>
      <c r="AL839" s="22">
        <v>50</v>
      </c>
      <c r="AM839" s="22"/>
      <c r="AN839" s="22"/>
      <c r="AO839" s="22"/>
      <c r="AP839" s="22"/>
      <c r="AQ839" s="22"/>
      <c r="AR839" s="22"/>
      <c r="AS839" s="22"/>
      <c r="AT839" s="22"/>
      <c r="AU839" s="22"/>
      <c r="AV839" s="22"/>
      <c r="AW839" s="22"/>
      <c r="AX839" s="22"/>
      <c r="AY839" s="22"/>
      <c r="AZ839" s="22"/>
      <c r="BA839" s="85"/>
      <c r="BB839" s="32"/>
      <c r="BC839" s="32"/>
      <c r="BD839" s="32"/>
      <c r="BE839" s="32"/>
      <c r="BF839" s="32"/>
      <c r="BG839" s="32"/>
      <c r="BH839" s="32"/>
      <c r="BI839" s="32"/>
      <c r="BJ839" s="32"/>
      <c r="BK839" s="32"/>
      <c r="BL839" s="32"/>
      <c r="BM839" s="32"/>
    </row>
    <row r="840" spans="1:65" ht="120" customHeight="1" x14ac:dyDescent="0.25">
      <c r="A840" s="48">
        <v>406</v>
      </c>
      <c r="B840" s="22" t="s">
        <v>6551</v>
      </c>
      <c r="C840" s="14" t="s">
        <v>6552</v>
      </c>
      <c r="D840" s="41" t="s">
        <v>6553</v>
      </c>
      <c r="E840" s="14" t="s">
        <v>6554</v>
      </c>
      <c r="F840" s="67" t="s">
        <v>6555</v>
      </c>
      <c r="G840" s="14" t="s">
        <v>6556</v>
      </c>
      <c r="H840" s="14">
        <v>2014</v>
      </c>
      <c r="I840" s="14" t="s">
        <v>6557</v>
      </c>
      <c r="J840" s="15">
        <v>140228</v>
      </c>
      <c r="K840" s="14" t="s">
        <v>6558</v>
      </c>
      <c r="L840" s="14" t="s">
        <v>6559</v>
      </c>
      <c r="M840" s="14" t="s">
        <v>6560</v>
      </c>
      <c r="N840" s="221" t="s">
        <v>6561</v>
      </c>
      <c r="O840" s="41" t="s">
        <v>6562</v>
      </c>
      <c r="P840" s="37">
        <v>115107</v>
      </c>
      <c r="Q840" s="14" t="s">
        <v>6563</v>
      </c>
      <c r="R840" s="16">
        <v>10.39</v>
      </c>
      <c r="S840" s="14" t="s">
        <v>6564</v>
      </c>
      <c r="T840" s="14" t="s">
        <v>6565</v>
      </c>
      <c r="U840" s="214" t="s">
        <v>6566</v>
      </c>
      <c r="V840" s="415">
        <v>0.9</v>
      </c>
      <c r="W840" s="61">
        <v>100</v>
      </c>
      <c r="X840" s="440" t="s">
        <v>6567</v>
      </c>
      <c r="Y840" s="14"/>
      <c r="Z840" s="14">
        <v>8</v>
      </c>
      <c r="AA840" s="14">
        <v>2</v>
      </c>
      <c r="AB840" s="14">
        <v>17</v>
      </c>
      <c r="AC840" s="14"/>
      <c r="AD840" s="14">
        <v>97</v>
      </c>
      <c r="AE840" s="43">
        <v>5</v>
      </c>
      <c r="AF840" s="86">
        <v>100</v>
      </c>
      <c r="AG840" s="22" t="s">
        <v>6568</v>
      </c>
      <c r="AH840" s="22" t="s">
        <v>6569</v>
      </c>
      <c r="AI840" s="22">
        <v>50</v>
      </c>
      <c r="AJ840" s="22"/>
      <c r="AK840" s="22"/>
      <c r="AL840" s="22"/>
      <c r="AM840" s="22"/>
      <c r="AN840" s="22"/>
      <c r="AO840" s="22"/>
      <c r="AP840" s="22"/>
      <c r="AQ840" s="22"/>
      <c r="AR840" s="22"/>
      <c r="AS840" s="22"/>
      <c r="AT840" s="22"/>
      <c r="AU840" s="22"/>
      <c r="AV840" s="22"/>
      <c r="AW840" s="22"/>
      <c r="AX840" s="22"/>
      <c r="AY840" s="22"/>
      <c r="AZ840" s="22"/>
      <c r="BA840" s="85"/>
      <c r="BB840" s="32"/>
      <c r="BC840" s="32"/>
      <c r="BD840" s="32"/>
      <c r="BE840" s="32"/>
      <c r="BF840" s="32"/>
      <c r="BG840" s="32"/>
      <c r="BH840" s="32"/>
      <c r="BI840" s="32"/>
      <c r="BJ840" s="32"/>
      <c r="BK840" s="32"/>
      <c r="BL840" s="32"/>
      <c r="BM840" s="32"/>
    </row>
    <row r="841" spans="1:65" ht="120" customHeight="1" x14ac:dyDescent="0.25">
      <c r="A841" s="48">
        <v>406</v>
      </c>
      <c r="B841" s="22" t="s">
        <v>6551</v>
      </c>
      <c r="C841" s="14" t="s">
        <v>6570</v>
      </c>
      <c r="D841" s="41" t="s">
        <v>6571</v>
      </c>
      <c r="E841" s="14" t="s">
        <v>6572</v>
      </c>
      <c r="F841" s="67" t="s">
        <v>6573</v>
      </c>
      <c r="G841" s="14" t="s">
        <v>6574</v>
      </c>
      <c r="H841" s="14">
        <v>2014</v>
      </c>
      <c r="I841" s="14" t="s">
        <v>6575</v>
      </c>
      <c r="J841" s="15">
        <v>57836</v>
      </c>
      <c r="K841" s="14" t="s">
        <v>6576</v>
      </c>
      <c r="L841" s="41" t="s">
        <v>6577</v>
      </c>
      <c r="M841" s="14" t="s">
        <v>6578</v>
      </c>
      <c r="N841" s="42" t="s">
        <v>6579</v>
      </c>
      <c r="O841" s="42" t="s">
        <v>6580</v>
      </c>
      <c r="P841" s="14" t="s">
        <v>6581</v>
      </c>
      <c r="Q841" s="14" t="s">
        <v>6582</v>
      </c>
      <c r="R841" s="16">
        <v>0.88</v>
      </c>
      <c r="S841" s="14" t="s">
        <v>596</v>
      </c>
      <c r="T841" s="14">
        <v>24</v>
      </c>
      <c r="U841" s="214">
        <v>245</v>
      </c>
      <c r="V841" s="415">
        <v>50</v>
      </c>
      <c r="W841" s="61">
        <v>100</v>
      </c>
      <c r="X841" s="440" t="s">
        <v>6567</v>
      </c>
      <c r="Y841" s="14">
        <v>4</v>
      </c>
      <c r="Z841" s="14">
        <v>6</v>
      </c>
      <c r="AA841" s="14">
        <v>3</v>
      </c>
      <c r="AB841" s="14">
        <v>4</v>
      </c>
      <c r="AC841" s="14"/>
      <c r="AD841" s="14">
        <v>24</v>
      </c>
      <c r="AE841" s="43">
        <v>5</v>
      </c>
      <c r="AF841" s="86">
        <v>25</v>
      </c>
      <c r="AG841" s="22" t="s">
        <v>6571</v>
      </c>
      <c r="AH841" s="22" t="s">
        <v>6583</v>
      </c>
      <c r="AI841" s="22">
        <v>25</v>
      </c>
      <c r="AJ841" s="22" t="s">
        <v>6584</v>
      </c>
      <c r="AK841" s="22"/>
      <c r="AL841" s="22">
        <v>25</v>
      </c>
      <c r="AM841" s="22"/>
      <c r="AN841" s="22"/>
      <c r="AO841" s="22"/>
      <c r="AP841" s="22"/>
      <c r="AQ841" s="22"/>
      <c r="AR841" s="22"/>
      <c r="AS841" s="22"/>
      <c r="AT841" s="22"/>
      <c r="AU841" s="22"/>
      <c r="AV841" s="22"/>
      <c r="AW841" s="22"/>
      <c r="AX841" s="22"/>
      <c r="AY841" s="22"/>
      <c r="AZ841" s="22"/>
      <c r="BA841" s="85"/>
      <c r="BB841" s="32"/>
      <c r="BC841" s="32"/>
      <c r="BD841" s="32"/>
      <c r="BE841" s="32"/>
      <c r="BF841" s="32"/>
      <c r="BG841" s="32"/>
      <c r="BH841" s="32"/>
      <c r="BI841" s="32"/>
      <c r="BJ841" s="32"/>
      <c r="BK841" s="32"/>
      <c r="BL841" s="32"/>
      <c r="BM841" s="32"/>
    </row>
    <row r="842" spans="1:65" ht="120" customHeight="1" x14ac:dyDescent="0.25">
      <c r="A842" s="48">
        <v>406</v>
      </c>
      <c r="B842" s="22" t="s">
        <v>6551</v>
      </c>
      <c r="C842" s="14" t="s">
        <v>6570</v>
      </c>
      <c r="D842" s="41" t="s">
        <v>6585</v>
      </c>
      <c r="E842" s="14" t="s">
        <v>6586</v>
      </c>
      <c r="F842" s="67" t="s">
        <v>6587</v>
      </c>
      <c r="G842" s="14" t="s">
        <v>6588</v>
      </c>
      <c r="H842" s="14">
        <v>2016</v>
      </c>
      <c r="I842" s="14" t="s">
        <v>6589</v>
      </c>
      <c r="J842" s="15">
        <v>197795.61</v>
      </c>
      <c r="K842" s="14" t="s">
        <v>6590</v>
      </c>
      <c r="L842" s="14" t="s">
        <v>6591</v>
      </c>
      <c r="M842" s="14" t="s">
        <v>6592</v>
      </c>
      <c r="N842" s="14" t="s">
        <v>6593</v>
      </c>
      <c r="O842" s="14" t="s">
        <v>6594</v>
      </c>
      <c r="P842" s="14">
        <v>115380</v>
      </c>
      <c r="Q842" s="14" t="s">
        <v>6595</v>
      </c>
      <c r="R842" s="16" t="s">
        <v>6596</v>
      </c>
      <c r="S842" s="14" t="s">
        <v>6597</v>
      </c>
      <c r="T842" s="14" t="s">
        <v>6598</v>
      </c>
      <c r="U842" s="16" t="s">
        <v>6599</v>
      </c>
      <c r="V842" s="415">
        <v>50</v>
      </c>
      <c r="W842" s="61">
        <v>100</v>
      </c>
      <c r="X842" s="440" t="s">
        <v>6567</v>
      </c>
      <c r="Y842" s="14">
        <v>3</v>
      </c>
      <c r="Z842" s="14">
        <v>2</v>
      </c>
      <c r="AA842" s="14">
        <v>3</v>
      </c>
      <c r="AB842" s="14" t="s">
        <v>6600</v>
      </c>
      <c r="AC842" s="14" t="s">
        <v>6601</v>
      </c>
      <c r="AD842" s="14">
        <v>24</v>
      </c>
      <c r="AE842" s="43">
        <v>5</v>
      </c>
      <c r="AF842" s="86">
        <v>79</v>
      </c>
      <c r="AG842" s="22" t="s">
        <v>6571</v>
      </c>
      <c r="AH842" s="22" t="s">
        <v>6602</v>
      </c>
      <c r="AI842" s="22">
        <v>6</v>
      </c>
      <c r="AJ842" s="22" t="s">
        <v>6603</v>
      </c>
      <c r="AK842" s="22" t="s">
        <v>6604</v>
      </c>
      <c r="AL842" s="22">
        <v>4</v>
      </c>
      <c r="AM842" s="22"/>
      <c r="AN842" s="22"/>
      <c r="AO842" s="22"/>
      <c r="AP842" s="22"/>
      <c r="AQ842" s="22"/>
      <c r="AR842" s="22"/>
      <c r="AS842" s="22"/>
      <c r="AT842" s="22"/>
      <c r="AU842" s="22"/>
      <c r="AV842" s="22"/>
      <c r="AW842" s="22"/>
      <c r="AX842" s="22"/>
      <c r="AY842" s="22"/>
      <c r="AZ842" s="22"/>
      <c r="BA842" s="85"/>
      <c r="BB842" s="32"/>
      <c r="BC842" s="32"/>
      <c r="BD842" s="32"/>
      <c r="BE842" s="32"/>
      <c r="BF842" s="32"/>
      <c r="BG842" s="32"/>
      <c r="BH842" s="32"/>
      <c r="BI842" s="32"/>
      <c r="BJ842" s="32"/>
      <c r="BK842" s="32"/>
      <c r="BL842" s="32"/>
      <c r="BM842" s="32"/>
    </row>
    <row r="843" spans="1:65" ht="120" customHeight="1" x14ac:dyDescent="0.25">
      <c r="A843" s="48">
        <v>406</v>
      </c>
      <c r="B843" s="22" t="s">
        <v>6551</v>
      </c>
      <c r="C843" s="14" t="s">
        <v>6570</v>
      </c>
      <c r="D843" s="41" t="s">
        <v>6571</v>
      </c>
      <c r="E843" s="14" t="s">
        <v>6572</v>
      </c>
      <c r="F843" s="67" t="s">
        <v>6573</v>
      </c>
      <c r="G843" s="14" t="s">
        <v>6605</v>
      </c>
      <c r="H843" s="14">
        <v>2016</v>
      </c>
      <c r="I843" s="14" t="s">
        <v>6606</v>
      </c>
      <c r="J843" s="15">
        <v>22628.959999999999</v>
      </c>
      <c r="K843" s="14" t="s">
        <v>6571</v>
      </c>
      <c r="L843" s="41" t="s">
        <v>6577</v>
      </c>
      <c r="M843" s="14" t="s">
        <v>6607</v>
      </c>
      <c r="N843" s="14" t="s">
        <v>6608</v>
      </c>
      <c r="O843" s="14" t="s">
        <v>6609</v>
      </c>
      <c r="P843" s="14">
        <v>115364</v>
      </c>
      <c r="Q843" s="14" t="s">
        <v>6582</v>
      </c>
      <c r="R843" s="16">
        <v>0</v>
      </c>
      <c r="S843" s="14" t="s">
        <v>596</v>
      </c>
      <c r="T843" s="14">
        <v>24</v>
      </c>
      <c r="U843" s="16">
        <v>25</v>
      </c>
      <c r="V843" s="415">
        <v>50</v>
      </c>
      <c r="W843" s="61">
        <v>100</v>
      </c>
      <c r="X843" s="440" t="s">
        <v>6567</v>
      </c>
      <c r="Y843" s="14">
        <v>4</v>
      </c>
      <c r="Z843" s="14">
        <v>8</v>
      </c>
      <c r="AA843" s="14">
        <v>2</v>
      </c>
      <c r="AB843" s="14">
        <v>4</v>
      </c>
      <c r="AC843" s="14"/>
      <c r="AD843" s="14">
        <v>24</v>
      </c>
      <c r="AE843" s="43">
        <v>5</v>
      </c>
      <c r="AF843" s="86">
        <v>25</v>
      </c>
      <c r="AG843" s="22" t="s">
        <v>6571</v>
      </c>
      <c r="AH843" s="22" t="s">
        <v>6583</v>
      </c>
      <c r="AI843" s="22">
        <v>25</v>
      </c>
      <c r="AJ843" s="22" t="s">
        <v>6584</v>
      </c>
      <c r="AK843" s="22"/>
      <c r="AL843" s="22">
        <v>25</v>
      </c>
      <c r="AM843" s="22"/>
      <c r="AN843" s="22"/>
      <c r="AO843" s="22"/>
      <c r="AP843" s="22"/>
      <c r="AQ843" s="22"/>
      <c r="AR843" s="22"/>
      <c r="AS843" s="22"/>
      <c r="AT843" s="22"/>
      <c r="AU843" s="22"/>
      <c r="AV843" s="22"/>
      <c r="AW843" s="22"/>
      <c r="AX843" s="22"/>
      <c r="AY843" s="22"/>
      <c r="AZ843" s="22"/>
      <c r="BA843" s="85"/>
      <c r="BB843" s="32"/>
      <c r="BC843" s="32"/>
      <c r="BD843" s="32"/>
      <c r="BE843" s="32"/>
      <c r="BF843" s="32"/>
      <c r="BG843" s="32"/>
      <c r="BH843" s="32"/>
      <c r="BI843" s="32"/>
      <c r="BJ843" s="32"/>
      <c r="BK843" s="32"/>
      <c r="BL843" s="32"/>
      <c r="BM843" s="32"/>
    </row>
    <row r="844" spans="1:65" ht="120" customHeight="1" x14ac:dyDescent="0.25">
      <c r="A844" s="48">
        <v>406</v>
      </c>
      <c r="B844" s="22" t="s">
        <v>6551</v>
      </c>
      <c r="C844" s="14" t="s">
        <v>6552</v>
      </c>
      <c r="D844" s="41" t="s">
        <v>6610</v>
      </c>
      <c r="E844" s="14" t="s">
        <v>6554</v>
      </c>
      <c r="F844" s="55">
        <v>32224</v>
      </c>
      <c r="G844" s="14" t="s">
        <v>6611</v>
      </c>
      <c r="H844" s="14">
        <v>2017</v>
      </c>
      <c r="I844" s="14" t="s">
        <v>6612</v>
      </c>
      <c r="J844" s="56">
        <v>174461.55</v>
      </c>
      <c r="K844" s="14" t="s">
        <v>14448</v>
      </c>
      <c r="L844" s="14" t="s">
        <v>6613</v>
      </c>
      <c r="M844" s="14" t="s">
        <v>6614</v>
      </c>
      <c r="N844" s="14" t="s">
        <v>6615</v>
      </c>
      <c r="O844" s="14" t="s">
        <v>6616</v>
      </c>
      <c r="P844" s="14">
        <v>115768</v>
      </c>
      <c r="Q844" s="14" t="s">
        <v>6617</v>
      </c>
      <c r="R844" s="16">
        <v>13.65</v>
      </c>
      <c r="S844" s="14">
        <v>80</v>
      </c>
      <c r="T844" s="14">
        <v>75</v>
      </c>
      <c r="U844" s="16">
        <v>165</v>
      </c>
      <c r="V844" s="415">
        <v>70</v>
      </c>
      <c r="W844" s="61">
        <v>100</v>
      </c>
      <c r="X844" s="440" t="s">
        <v>6567</v>
      </c>
      <c r="Y844" s="14">
        <v>3</v>
      </c>
      <c r="Z844" s="14">
        <v>3</v>
      </c>
      <c r="AA844" s="14">
        <v>2</v>
      </c>
      <c r="AB844" s="14">
        <v>17</v>
      </c>
      <c r="AC844" s="14" t="s">
        <v>6618</v>
      </c>
      <c r="AD844" s="14">
        <v>75</v>
      </c>
      <c r="AE844" s="43">
        <v>5</v>
      </c>
      <c r="AF844" s="86">
        <v>100</v>
      </c>
      <c r="AG844" s="22" t="s">
        <v>6553</v>
      </c>
      <c r="AH844" s="22" t="s">
        <v>6619</v>
      </c>
      <c r="AI844" s="22">
        <v>20</v>
      </c>
      <c r="AJ844" s="22" t="s">
        <v>3759</v>
      </c>
      <c r="AK844" s="22" t="s">
        <v>6620</v>
      </c>
      <c r="AL844" s="22">
        <v>20</v>
      </c>
      <c r="AM844" s="22" t="s">
        <v>6621</v>
      </c>
      <c r="AN844" s="22" t="s">
        <v>6622</v>
      </c>
      <c r="AO844" s="22">
        <v>20</v>
      </c>
      <c r="AP844" s="22"/>
      <c r="AQ844" s="22"/>
      <c r="AR844" s="22"/>
      <c r="AS844" s="22" t="s">
        <v>6623</v>
      </c>
      <c r="AT844" s="22" t="s">
        <v>6624</v>
      </c>
      <c r="AU844" s="22">
        <v>40</v>
      </c>
      <c r="AV844" s="22"/>
      <c r="AW844" s="22"/>
      <c r="AX844" s="22"/>
      <c r="AY844" s="22"/>
      <c r="AZ844" s="22"/>
      <c r="BA844" s="85"/>
      <c r="BB844" s="32"/>
      <c r="BC844" s="32"/>
      <c r="BD844" s="32"/>
      <c r="BE844" s="32"/>
      <c r="BF844" s="32"/>
      <c r="BG844" s="32"/>
      <c r="BH844" s="32"/>
      <c r="BI844" s="32"/>
      <c r="BJ844" s="32"/>
      <c r="BK844" s="32"/>
      <c r="BL844" s="32"/>
      <c r="BM844" s="32"/>
    </row>
    <row r="845" spans="1:65" ht="120" customHeight="1" x14ac:dyDescent="0.25">
      <c r="A845" s="48">
        <v>406</v>
      </c>
      <c r="B845" s="22" t="s">
        <v>6551</v>
      </c>
      <c r="C845" s="14" t="s">
        <v>6625</v>
      </c>
      <c r="D845" s="41" t="s">
        <v>6626</v>
      </c>
      <c r="E845" s="14" t="s">
        <v>6627</v>
      </c>
      <c r="F845" s="14">
        <v>36857</v>
      </c>
      <c r="G845" s="40" t="s">
        <v>6628</v>
      </c>
      <c r="H845" s="14">
        <v>2017</v>
      </c>
      <c r="I845" s="40" t="s">
        <v>6629</v>
      </c>
      <c r="J845" s="15">
        <v>266724.69</v>
      </c>
      <c r="K845" s="15" t="s">
        <v>6630</v>
      </c>
      <c r="L845" s="14" t="s">
        <v>6631</v>
      </c>
      <c r="M845" s="14" t="s">
        <v>6632</v>
      </c>
      <c r="N845" s="14" t="s">
        <v>6633</v>
      </c>
      <c r="O845" s="14" t="s">
        <v>6634</v>
      </c>
      <c r="P845" s="14" t="s">
        <v>6635</v>
      </c>
      <c r="Q845" s="14" t="s">
        <v>6636</v>
      </c>
      <c r="R845" s="16">
        <v>26.2</v>
      </c>
      <c r="S845" s="14">
        <v>8</v>
      </c>
      <c r="T845" s="14">
        <v>10.11</v>
      </c>
      <c r="U845" s="16">
        <v>50.49</v>
      </c>
      <c r="V845" s="415">
        <v>20</v>
      </c>
      <c r="W845" s="61">
        <v>100</v>
      </c>
      <c r="X845" s="440" t="s">
        <v>6567</v>
      </c>
      <c r="Y845" s="14">
        <v>3</v>
      </c>
      <c r="Z845" s="14">
        <v>11</v>
      </c>
      <c r="AA845" s="14">
        <v>5</v>
      </c>
      <c r="AB845" s="14">
        <v>4</v>
      </c>
      <c r="AC845" s="14" t="s">
        <v>6637</v>
      </c>
      <c r="AD845" s="14">
        <v>24</v>
      </c>
      <c r="AE845" s="43">
        <v>5</v>
      </c>
      <c r="AF845" s="86">
        <v>30</v>
      </c>
      <c r="AG845" s="22"/>
      <c r="AH845" s="22"/>
      <c r="AI845" s="22"/>
      <c r="AJ845" s="22"/>
      <c r="AK845" s="22"/>
      <c r="AL845" s="22"/>
      <c r="AM845" s="22"/>
      <c r="AN845" s="22"/>
      <c r="AO845" s="22"/>
      <c r="AP845" s="22"/>
      <c r="AQ845" s="22"/>
      <c r="AR845" s="22"/>
      <c r="AS845" s="22" t="s">
        <v>6638</v>
      </c>
      <c r="AT845" s="22" t="s">
        <v>6639</v>
      </c>
      <c r="AU845" s="22">
        <v>30</v>
      </c>
      <c r="AV845" s="22"/>
      <c r="AW845" s="22"/>
      <c r="AX845" s="22"/>
      <c r="AY845" s="22"/>
      <c r="AZ845" s="22"/>
      <c r="BA845" s="85"/>
      <c r="BB845" s="32"/>
      <c r="BC845" s="32"/>
      <c r="BD845" s="32"/>
      <c r="BE845" s="32"/>
      <c r="BF845" s="32"/>
      <c r="BG845" s="32"/>
      <c r="BH845" s="32"/>
      <c r="BI845" s="32"/>
      <c r="BJ845" s="32"/>
      <c r="BK845" s="32"/>
      <c r="BL845" s="32"/>
      <c r="BM845" s="32"/>
    </row>
    <row r="846" spans="1:65" ht="120" customHeight="1" x14ac:dyDescent="0.25">
      <c r="A846" s="48">
        <v>406</v>
      </c>
      <c r="B846" s="22" t="s">
        <v>6551</v>
      </c>
      <c r="C846" s="14" t="s">
        <v>6640</v>
      </c>
      <c r="D846" s="41" t="s">
        <v>6571</v>
      </c>
      <c r="E846" s="14" t="s">
        <v>6641</v>
      </c>
      <c r="F846" s="14">
        <v>18884</v>
      </c>
      <c r="G846" s="14" t="s">
        <v>6642</v>
      </c>
      <c r="H846" s="14">
        <v>2018</v>
      </c>
      <c r="I846" s="14" t="s">
        <v>6643</v>
      </c>
      <c r="J846" s="15">
        <v>21826.639999999999</v>
      </c>
      <c r="K846" s="15" t="s">
        <v>6644</v>
      </c>
      <c r="L846" s="14" t="s">
        <v>6645</v>
      </c>
      <c r="M846" s="14" t="s">
        <v>6646</v>
      </c>
      <c r="N846" s="14" t="s">
        <v>6647</v>
      </c>
      <c r="O846" s="14" t="s">
        <v>6648</v>
      </c>
      <c r="P846" s="14">
        <v>116229</v>
      </c>
      <c r="Q846" s="14" t="s">
        <v>6649</v>
      </c>
      <c r="R846" s="16">
        <v>0</v>
      </c>
      <c r="S846" s="14">
        <v>42.76</v>
      </c>
      <c r="T846" s="14">
        <v>3.44</v>
      </c>
      <c r="U846" s="16">
        <v>46.199999999999996</v>
      </c>
      <c r="V846" s="415">
        <v>20</v>
      </c>
      <c r="W846" s="61">
        <v>100</v>
      </c>
      <c r="X846" s="440" t="s">
        <v>6567</v>
      </c>
      <c r="Y846" s="14">
        <v>2</v>
      </c>
      <c r="Z846" s="14">
        <v>3</v>
      </c>
      <c r="AA846" s="14"/>
      <c r="AB846" s="14" t="s">
        <v>6650</v>
      </c>
      <c r="AC846" s="14"/>
      <c r="AD846" s="14" t="s">
        <v>6651</v>
      </c>
      <c r="AE846" s="43">
        <v>5</v>
      </c>
      <c r="AF846" s="86"/>
      <c r="AG846" s="22"/>
      <c r="AH846" s="22"/>
      <c r="AI846" s="22"/>
      <c r="AJ846" s="22"/>
      <c r="AK846" s="22"/>
      <c r="AL846" s="22"/>
      <c r="AM846" s="22"/>
      <c r="AN846" s="22"/>
      <c r="AO846" s="22"/>
      <c r="AP846" s="22"/>
      <c r="AQ846" s="22"/>
      <c r="AR846" s="22"/>
      <c r="AS846" s="22"/>
      <c r="AT846" s="22"/>
      <c r="AU846" s="22"/>
      <c r="AV846" s="22"/>
      <c r="AW846" s="22"/>
      <c r="AX846" s="22"/>
      <c r="AY846" s="22"/>
      <c r="AZ846" s="22"/>
      <c r="BA846" s="85"/>
      <c r="BB846" s="32"/>
      <c r="BC846" s="32"/>
      <c r="BD846" s="32"/>
      <c r="BE846" s="32"/>
      <c r="BF846" s="32"/>
      <c r="BG846" s="32"/>
      <c r="BH846" s="32"/>
      <c r="BI846" s="32"/>
      <c r="BJ846" s="32"/>
      <c r="BK846" s="32"/>
      <c r="BL846" s="32"/>
      <c r="BM846" s="32"/>
    </row>
    <row r="847" spans="1:65" ht="120" customHeight="1" x14ac:dyDescent="0.25">
      <c r="A847" s="48">
        <v>406</v>
      </c>
      <c r="B847" s="22" t="s">
        <v>6551</v>
      </c>
      <c r="C847" s="14" t="s">
        <v>6625</v>
      </c>
      <c r="D847" s="41" t="s">
        <v>6571</v>
      </c>
      <c r="E847" s="51" t="s">
        <v>6652</v>
      </c>
      <c r="F847" s="51">
        <v>25841</v>
      </c>
      <c r="G847" s="51" t="s">
        <v>6653</v>
      </c>
      <c r="H847" s="51">
        <v>2018</v>
      </c>
      <c r="I847" s="51" t="s">
        <v>6653</v>
      </c>
      <c r="J847" s="52">
        <v>23135.77</v>
      </c>
      <c r="K847" s="51" t="s">
        <v>6654</v>
      </c>
      <c r="L847" s="53" t="s">
        <v>6655</v>
      </c>
      <c r="M847" s="51" t="s">
        <v>6656</v>
      </c>
      <c r="N847" s="51" t="s">
        <v>6657</v>
      </c>
      <c r="O847" s="54" t="s">
        <v>6658</v>
      </c>
      <c r="P847" s="51">
        <v>115957</v>
      </c>
      <c r="Q847" s="14" t="s">
        <v>6582</v>
      </c>
      <c r="R847" s="16">
        <v>0</v>
      </c>
      <c r="S847" s="14" t="s">
        <v>596</v>
      </c>
      <c r="T847" s="14">
        <v>24</v>
      </c>
      <c r="U847" s="214">
        <v>24</v>
      </c>
      <c r="V847" s="415">
        <v>50</v>
      </c>
      <c r="W847" s="61">
        <v>100</v>
      </c>
      <c r="X847" s="440" t="s">
        <v>6567</v>
      </c>
      <c r="Y847" s="14">
        <v>4</v>
      </c>
      <c r="Z847" s="14">
        <v>6</v>
      </c>
      <c r="AA847" s="14">
        <v>2</v>
      </c>
      <c r="AB847" s="14">
        <v>4</v>
      </c>
      <c r="AC847" s="14"/>
      <c r="AD847" s="14"/>
      <c r="AE847" s="43">
        <v>5</v>
      </c>
      <c r="AF847" s="86">
        <v>50</v>
      </c>
      <c r="AG847" s="22" t="s">
        <v>6571</v>
      </c>
      <c r="AH847" s="22" t="s">
        <v>6659</v>
      </c>
      <c r="AI847" s="22">
        <v>60</v>
      </c>
      <c r="AJ847" s="22"/>
      <c r="AK847" s="22"/>
      <c r="AL847" s="22"/>
      <c r="AM847" s="22"/>
      <c r="AN847" s="22"/>
      <c r="AO847" s="22"/>
      <c r="AP847" s="22"/>
      <c r="AQ847" s="22"/>
      <c r="AR847" s="22"/>
      <c r="AS847" s="22" t="s">
        <v>6660</v>
      </c>
      <c r="AT847" s="22" t="s">
        <v>6659</v>
      </c>
      <c r="AU847" s="22">
        <v>40</v>
      </c>
      <c r="AV847" s="22"/>
      <c r="AW847" s="22"/>
      <c r="AX847" s="22"/>
      <c r="AY847" s="22"/>
      <c r="AZ847" s="22"/>
      <c r="BA847" s="85"/>
      <c r="BB847" s="32"/>
      <c r="BC847" s="32"/>
      <c r="BD847" s="32"/>
      <c r="BE847" s="32"/>
      <c r="BF847" s="32"/>
      <c r="BG847" s="32"/>
      <c r="BH847" s="32"/>
      <c r="BI847" s="32"/>
      <c r="BJ847" s="32"/>
      <c r="BK847" s="32"/>
      <c r="BL847" s="32"/>
      <c r="BM847" s="32"/>
    </row>
    <row r="848" spans="1:65" ht="120" customHeight="1" x14ac:dyDescent="0.25">
      <c r="A848" s="48">
        <v>406</v>
      </c>
      <c r="B848" s="22" t="s">
        <v>6551</v>
      </c>
      <c r="C848" s="14" t="s">
        <v>6570</v>
      </c>
      <c r="D848" s="41" t="s">
        <v>6571</v>
      </c>
      <c r="E848" s="14" t="s">
        <v>6661</v>
      </c>
      <c r="F848" s="14" t="s">
        <v>6662</v>
      </c>
      <c r="G848" s="14" t="s">
        <v>6663</v>
      </c>
      <c r="H848" s="14">
        <v>2018</v>
      </c>
      <c r="I848" s="14" t="s">
        <v>6664</v>
      </c>
      <c r="J848" s="15">
        <v>23338.16</v>
      </c>
      <c r="K848" s="14" t="s">
        <v>6665</v>
      </c>
      <c r="L848" s="14" t="s">
        <v>6666</v>
      </c>
      <c r="M848" s="14" t="s">
        <v>6578</v>
      </c>
      <c r="N848" s="14" t="s">
        <v>6667</v>
      </c>
      <c r="O848" s="14" t="s">
        <v>6668</v>
      </c>
      <c r="P848" s="14">
        <v>116226</v>
      </c>
      <c r="Q848" s="14" t="s">
        <v>6582</v>
      </c>
      <c r="R848" s="16">
        <v>0</v>
      </c>
      <c r="S848" s="14" t="s">
        <v>596</v>
      </c>
      <c r="T848" s="14">
        <v>24</v>
      </c>
      <c r="U848" s="16">
        <v>24</v>
      </c>
      <c r="V848" s="415">
        <v>50</v>
      </c>
      <c r="W848" s="61">
        <v>100</v>
      </c>
      <c r="X848" s="440" t="s">
        <v>6567</v>
      </c>
      <c r="Y848" s="14">
        <v>4</v>
      </c>
      <c r="Z848" s="14">
        <v>6</v>
      </c>
      <c r="AA848" s="14">
        <v>5</v>
      </c>
      <c r="AB848" s="14">
        <v>4</v>
      </c>
      <c r="AC848" s="14"/>
      <c r="AD848" s="14"/>
      <c r="AE848" s="43">
        <v>5</v>
      </c>
      <c r="AF848" s="86">
        <v>25</v>
      </c>
      <c r="AG848" s="22" t="s">
        <v>6571</v>
      </c>
      <c r="AH848" s="22" t="s">
        <v>6583</v>
      </c>
      <c r="AI848" s="22">
        <v>25</v>
      </c>
      <c r="AJ848" s="22" t="s">
        <v>6584</v>
      </c>
      <c r="AK848" s="22"/>
      <c r="AL848" s="22">
        <v>25</v>
      </c>
      <c r="AM848" s="22"/>
      <c r="AN848" s="22"/>
      <c r="AO848" s="22"/>
      <c r="AP848" s="22"/>
      <c r="AQ848" s="22"/>
      <c r="AR848" s="22"/>
      <c r="AS848" s="22"/>
      <c r="AT848" s="22"/>
      <c r="AU848" s="22"/>
      <c r="AV848" s="22"/>
      <c r="AW848" s="22"/>
      <c r="AX848" s="22"/>
      <c r="AY848" s="22"/>
      <c r="AZ848" s="22"/>
      <c r="BA848" s="85"/>
      <c r="BB848" s="32"/>
      <c r="BC848" s="32"/>
      <c r="BD848" s="32"/>
      <c r="BE848" s="32"/>
      <c r="BF848" s="32"/>
      <c r="BG848" s="32"/>
      <c r="BH848" s="32"/>
      <c r="BI848" s="32"/>
      <c r="BJ848" s="32"/>
      <c r="BK848" s="32"/>
      <c r="BL848" s="32"/>
      <c r="BM848" s="32"/>
    </row>
    <row r="849" spans="1:65" ht="120" customHeight="1" x14ac:dyDescent="0.25">
      <c r="A849" s="48">
        <v>406</v>
      </c>
      <c r="B849" s="22" t="s">
        <v>6551</v>
      </c>
      <c r="C849" s="14" t="s">
        <v>6669</v>
      </c>
      <c r="D849" s="41" t="s">
        <v>6553</v>
      </c>
      <c r="E849" s="14" t="s">
        <v>6670</v>
      </c>
      <c r="F849" s="48">
        <v>13334</v>
      </c>
      <c r="G849" s="14" t="s">
        <v>6671</v>
      </c>
      <c r="H849" s="14">
        <v>2020</v>
      </c>
      <c r="I849" s="14" t="s">
        <v>6672</v>
      </c>
      <c r="J849" s="15" t="s">
        <v>6673</v>
      </c>
      <c r="K849" s="14" t="s">
        <v>6674</v>
      </c>
      <c r="L849" s="14" t="s">
        <v>6675</v>
      </c>
      <c r="M849" s="14" t="s">
        <v>6676</v>
      </c>
      <c r="N849" s="14" t="s">
        <v>6677</v>
      </c>
      <c r="O849" s="14" t="s">
        <v>6678</v>
      </c>
      <c r="P849" s="22">
        <v>116888</v>
      </c>
      <c r="Q849" s="14" t="s">
        <v>6679</v>
      </c>
      <c r="R849" s="82">
        <v>2.0099999999999998</v>
      </c>
      <c r="S849" s="22" t="s">
        <v>6680</v>
      </c>
      <c r="T849" s="22">
        <v>24</v>
      </c>
      <c r="U849" s="82">
        <v>26.009999999999998</v>
      </c>
      <c r="V849" s="421">
        <v>30</v>
      </c>
      <c r="W849" s="128">
        <v>100</v>
      </c>
      <c r="X849" s="37" t="s">
        <v>6681</v>
      </c>
      <c r="Y849" s="42">
        <v>3</v>
      </c>
      <c r="Z849" s="42">
        <v>1</v>
      </c>
      <c r="AA849" s="42">
        <v>7</v>
      </c>
      <c r="AB849" s="14">
        <v>60</v>
      </c>
      <c r="AC849" s="14" t="s">
        <v>6682</v>
      </c>
      <c r="AD849" s="14"/>
      <c r="AE849" s="43">
        <v>5</v>
      </c>
      <c r="AF849" s="86">
        <v>15</v>
      </c>
      <c r="AG849" s="22" t="s">
        <v>6683</v>
      </c>
      <c r="AH849" s="22" t="s">
        <v>6670</v>
      </c>
      <c r="AI849" s="22">
        <v>5</v>
      </c>
      <c r="AJ849" s="22" t="s">
        <v>6684</v>
      </c>
      <c r="AK849" s="22" t="s">
        <v>6685</v>
      </c>
      <c r="AL849" s="22">
        <v>5</v>
      </c>
      <c r="AM849" s="55" t="s">
        <v>6686</v>
      </c>
      <c r="AN849" s="22" t="s">
        <v>6687</v>
      </c>
      <c r="AO849" s="22">
        <v>5</v>
      </c>
      <c r="AP849" s="22"/>
      <c r="AQ849" s="22"/>
      <c r="AR849" s="22"/>
      <c r="AS849" s="22"/>
      <c r="AT849" s="22"/>
      <c r="AU849" s="22"/>
      <c r="AV849" s="22"/>
      <c r="AW849" s="22"/>
      <c r="AX849" s="22"/>
      <c r="AY849" s="22"/>
      <c r="AZ849" s="22"/>
      <c r="BA849" s="85"/>
      <c r="BB849" s="32"/>
      <c r="BC849" s="32"/>
      <c r="BD849" s="32"/>
      <c r="BE849" s="32"/>
      <c r="BF849" s="32"/>
      <c r="BG849" s="32"/>
      <c r="BH849" s="32"/>
      <c r="BI849" s="32"/>
      <c r="BJ849" s="32"/>
      <c r="BK849" s="32"/>
      <c r="BL849" s="32"/>
      <c r="BM849" s="32"/>
    </row>
    <row r="850" spans="1:65" ht="120" customHeight="1" x14ac:dyDescent="0.25">
      <c r="A850" s="14">
        <v>406</v>
      </c>
      <c r="B850" s="22" t="s">
        <v>6551</v>
      </c>
      <c r="C850" s="14" t="s">
        <v>6570</v>
      </c>
      <c r="D850" s="41" t="s">
        <v>6571</v>
      </c>
      <c r="E850" s="14" t="s">
        <v>6688</v>
      </c>
      <c r="F850" s="55">
        <v>11860</v>
      </c>
      <c r="G850" s="14" t="s">
        <v>6689</v>
      </c>
      <c r="H850" s="14">
        <v>2020</v>
      </c>
      <c r="I850" s="22" t="s">
        <v>6689</v>
      </c>
      <c r="J850" s="57">
        <v>147728.06</v>
      </c>
      <c r="K850" s="22" t="s">
        <v>6690</v>
      </c>
      <c r="L850" s="14" t="s">
        <v>6675</v>
      </c>
      <c r="M850" s="14" t="s">
        <v>6676</v>
      </c>
      <c r="N850" s="14" t="s">
        <v>6691</v>
      </c>
      <c r="O850" s="14" t="s">
        <v>6692</v>
      </c>
      <c r="P850" s="22">
        <v>116817</v>
      </c>
      <c r="Q850" s="14" t="s">
        <v>6679</v>
      </c>
      <c r="R850" s="82">
        <v>9.9600000000000009</v>
      </c>
      <c r="S850" s="14">
        <v>2</v>
      </c>
      <c r="T850" s="14">
        <v>24</v>
      </c>
      <c r="U850" s="82">
        <v>33.96</v>
      </c>
      <c r="V850" s="421">
        <v>100</v>
      </c>
      <c r="W850" s="128">
        <v>100</v>
      </c>
      <c r="X850" s="440" t="s">
        <v>6693</v>
      </c>
      <c r="Y850" s="14">
        <v>3</v>
      </c>
      <c r="Z850" s="14">
        <v>1</v>
      </c>
      <c r="AA850" s="14">
        <v>2</v>
      </c>
      <c r="AB850" s="14">
        <v>4</v>
      </c>
      <c r="AC850" s="14" t="s">
        <v>6682</v>
      </c>
      <c r="AD850" s="14" t="s">
        <v>6651</v>
      </c>
      <c r="AE850" s="43">
        <v>5</v>
      </c>
      <c r="AF850" s="13">
        <v>1</v>
      </c>
      <c r="AG850" s="22" t="s">
        <v>6571</v>
      </c>
      <c r="AH850" s="14" t="s">
        <v>6694</v>
      </c>
      <c r="AI850" s="38">
        <v>1</v>
      </c>
      <c r="AJ850" s="14"/>
      <c r="AK850" s="14"/>
      <c r="AL850" s="14"/>
      <c r="AM850" s="14"/>
      <c r="AN850" s="14"/>
      <c r="AO850" s="14"/>
      <c r="AP850" s="14"/>
      <c r="AQ850" s="14"/>
      <c r="AR850" s="14"/>
      <c r="AS850" s="14"/>
      <c r="AT850" s="14"/>
      <c r="AU850" s="14"/>
      <c r="AV850" s="14"/>
      <c r="AW850" s="14"/>
      <c r="AX850" s="14"/>
      <c r="AY850" s="22"/>
      <c r="AZ850" s="22"/>
      <c r="BA850" s="85"/>
      <c r="BB850" s="32"/>
      <c r="BC850" s="32"/>
      <c r="BD850" s="32"/>
      <c r="BE850" s="32"/>
      <c r="BF850" s="32"/>
      <c r="BG850" s="32"/>
      <c r="BH850" s="32"/>
      <c r="BI850" s="32"/>
      <c r="BJ850" s="32"/>
      <c r="BK850" s="32"/>
      <c r="BL850" s="32"/>
      <c r="BM850" s="32"/>
    </row>
    <row r="851" spans="1:65" ht="120" customHeight="1" x14ac:dyDescent="0.25">
      <c r="A851" s="14">
        <v>406</v>
      </c>
      <c r="B851" s="22" t="s">
        <v>6551</v>
      </c>
      <c r="C851" s="14" t="s">
        <v>6695</v>
      </c>
      <c r="D851" s="41" t="s">
        <v>6571</v>
      </c>
      <c r="E851" s="14" t="s">
        <v>6696</v>
      </c>
      <c r="F851" s="14">
        <v>38143</v>
      </c>
      <c r="G851" s="14" t="s">
        <v>6697</v>
      </c>
      <c r="H851" s="14">
        <v>2021</v>
      </c>
      <c r="I851" s="14" t="s">
        <v>6698</v>
      </c>
      <c r="J851" s="15">
        <v>31514.400000000001</v>
      </c>
      <c r="K851" s="14" t="s">
        <v>6699</v>
      </c>
      <c r="L851" s="14" t="s">
        <v>6700</v>
      </c>
      <c r="M851" s="14" t="s">
        <v>6701</v>
      </c>
      <c r="N851" s="14" t="s">
        <v>6702</v>
      </c>
      <c r="O851" s="14" t="s">
        <v>6703</v>
      </c>
      <c r="P851" s="14">
        <v>117578</v>
      </c>
      <c r="Q851" s="14" t="s">
        <v>6704</v>
      </c>
      <c r="R851" s="16">
        <v>3.02</v>
      </c>
      <c r="S851" s="14" t="s">
        <v>6705</v>
      </c>
      <c r="T851" s="14">
        <v>24</v>
      </c>
      <c r="U851" s="16">
        <f>SUM(R851:T851)</f>
        <v>27.02</v>
      </c>
      <c r="V851" s="415">
        <v>70</v>
      </c>
      <c r="W851" s="61">
        <v>80</v>
      </c>
      <c r="X851" s="440" t="s">
        <v>6693</v>
      </c>
      <c r="Y851" s="14">
        <v>3</v>
      </c>
      <c r="Z851" s="14">
        <v>2</v>
      </c>
      <c r="AA851" s="14">
        <v>1</v>
      </c>
      <c r="AB851" s="14">
        <v>17</v>
      </c>
      <c r="AC851" s="14" t="s">
        <v>312</v>
      </c>
      <c r="AD851" s="14" t="s">
        <v>6651</v>
      </c>
      <c r="AE851" s="14">
        <v>5</v>
      </c>
      <c r="AF851" s="13">
        <v>70</v>
      </c>
      <c r="AG851" s="14" t="s">
        <v>6571</v>
      </c>
      <c r="AH851" s="14" t="s">
        <v>6624</v>
      </c>
      <c r="AI851" s="14">
        <v>30</v>
      </c>
      <c r="AJ851" s="14" t="s">
        <v>6553</v>
      </c>
      <c r="AK851" s="14" t="s">
        <v>6624</v>
      </c>
      <c r="AL851" s="14">
        <v>10</v>
      </c>
      <c r="AM851" s="14" t="s">
        <v>6706</v>
      </c>
      <c r="AN851" s="14" t="s">
        <v>6624</v>
      </c>
      <c r="AO851" s="14">
        <v>20</v>
      </c>
      <c r="AP851" s="14"/>
      <c r="AQ851" s="14"/>
      <c r="AR851" s="14"/>
      <c r="AS851" s="14" t="s">
        <v>6707</v>
      </c>
      <c r="AT851" s="14" t="s">
        <v>6624</v>
      </c>
      <c r="AU851" s="14">
        <v>20</v>
      </c>
      <c r="AV851" s="14" t="s">
        <v>6708</v>
      </c>
      <c r="AW851" s="14" t="s">
        <v>6624</v>
      </c>
      <c r="AX851" s="14">
        <v>20</v>
      </c>
      <c r="AY851" s="22"/>
      <c r="AZ851" s="22"/>
      <c r="BA851" s="85"/>
      <c r="BB851" s="32"/>
      <c r="BC851" s="32"/>
      <c r="BD851" s="32"/>
      <c r="BE851" s="32"/>
      <c r="BF851" s="32"/>
      <c r="BG851" s="32"/>
      <c r="BH851" s="32"/>
      <c r="BI851" s="32"/>
      <c r="BJ851" s="32"/>
      <c r="BK851" s="32"/>
      <c r="BL851" s="32"/>
      <c r="BM851" s="32"/>
    </row>
    <row r="852" spans="1:65" ht="120" customHeight="1" x14ac:dyDescent="0.25">
      <c r="A852" s="14">
        <v>406</v>
      </c>
      <c r="B852" s="22" t="s">
        <v>6551</v>
      </c>
      <c r="C852" s="14" t="s">
        <v>6625</v>
      </c>
      <c r="D852" s="41" t="s">
        <v>6571</v>
      </c>
      <c r="E852" s="14" t="s">
        <v>6709</v>
      </c>
      <c r="F852" s="67" t="s">
        <v>6710</v>
      </c>
      <c r="G852" s="14" t="s">
        <v>6711</v>
      </c>
      <c r="H852" s="14">
        <v>2021</v>
      </c>
      <c r="I852" s="14" t="s">
        <v>6712</v>
      </c>
      <c r="J852" s="15">
        <v>46687.03</v>
      </c>
      <c r="K852" s="14" t="s">
        <v>6713</v>
      </c>
      <c r="L852" s="14" t="s">
        <v>6714</v>
      </c>
      <c r="M852" s="14" t="s">
        <v>6715</v>
      </c>
      <c r="N852" s="14" t="s">
        <v>6716</v>
      </c>
      <c r="O852" s="14" t="s">
        <v>6717</v>
      </c>
      <c r="P852" s="14" t="s">
        <v>6718</v>
      </c>
      <c r="Q852" s="14" t="s">
        <v>6719</v>
      </c>
      <c r="R852" s="16">
        <v>4.47</v>
      </c>
      <c r="S852" s="14"/>
      <c r="T852" s="14">
        <v>24</v>
      </c>
      <c r="U852" s="16">
        <f>SUM(R852:T852)</f>
        <v>28.47</v>
      </c>
      <c r="V852" s="415">
        <v>100</v>
      </c>
      <c r="W852" s="61">
        <v>80</v>
      </c>
      <c r="X852" s="440" t="s">
        <v>6693</v>
      </c>
      <c r="Y852" s="14">
        <v>3</v>
      </c>
      <c r="Z852" s="14">
        <v>11</v>
      </c>
      <c r="AA852" s="14">
        <v>5</v>
      </c>
      <c r="AB852" s="14">
        <v>4</v>
      </c>
      <c r="AC852" s="14" t="s">
        <v>6720</v>
      </c>
      <c r="AD852" s="14"/>
      <c r="AE852" s="14">
        <v>5</v>
      </c>
      <c r="AF852" s="13">
        <v>0.8</v>
      </c>
      <c r="AG852" s="22" t="s">
        <v>6571</v>
      </c>
      <c r="AH852" s="14" t="s">
        <v>6721</v>
      </c>
      <c r="AI852" s="38">
        <v>0.5</v>
      </c>
      <c r="AJ852" s="14"/>
      <c r="AK852" s="14"/>
      <c r="AL852" s="14"/>
      <c r="AM852" s="14"/>
      <c r="AN852" s="14"/>
      <c r="AO852" s="14"/>
      <c r="AP852" s="14"/>
      <c r="AQ852" s="14"/>
      <c r="AR852" s="14"/>
      <c r="AS852" s="14" t="s">
        <v>6722</v>
      </c>
      <c r="AT852" s="14" t="s">
        <v>6721</v>
      </c>
      <c r="AU852" s="38">
        <v>0.5</v>
      </c>
      <c r="AV852" s="14"/>
      <c r="AW852" s="14"/>
      <c r="AX852" s="14"/>
      <c r="AY852" s="22"/>
      <c r="AZ852" s="22"/>
      <c r="BA852" s="85"/>
      <c r="BB852" s="32"/>
      <c r="BC852" s="32"/>
      <c r="BD852" s="32"/>
      <c r="BE852" s="32"/>
      <c r="BF852" s="32"/>
      <c r="BG852" s="32"/>
      <c r="BH852" s="32"/>
      <c r="BI852" s="32"/>
      <c r="BJ852" s="32"/>
      <c r="BK852" s="32"/>
      <c r="BL852" s="32"/>
      <c r="BM852" s="32"/>
    </row>
    <row r="853" spans="1:65" ht="120" customHeight="1" x14ac:dyDescent="0.25">
      <c r="A853" s="14">
        <v>406</v>
      </c>
      <c r="B853" s="22" t="s">
        <v>6551</v>
      </c>
      <c r="C853" s="14" t="s">
        <v>6640</v>
      </c>
      <c r="D853" s="41" t="s">
        <v>6571</v>
      </c>
      <c r="E853" s="14" t="s">
        <v>6723</v>
      </c>
      <c r="F853" s="14">
        <v>28448</v>
      </c>
      <c r="G853" s="14" t="s">
        <v>6724</v>
      </c>
      <c r="H853" s="14">
        <v>2022</v>
      </c>
      <c r="I853" s="14" t="s">
        <v>6725</v>
      </c>
      <c r="J853" s="15">
        <v>41096.31</v>
      </c>
      <c r="K853" s="14" t="s">
        <v>6726</v>
      </c>
      <c r="L853" s="14" t="s">
        <v>6727</v>
      </c>
      <c r="M853" s="14" t="s">
        <v>6715</v>
      </c>
      <c r="N853" s="14" t="s">
        <v>6728</v>
      </c>
      <c r="O853" s="14" t="s">
        <v>6729</v>
      </c>
      <c r="P853" s="222" t="s">
        <v>6730</v>
      </c>
      <c r="Q853" s="14" t="s">
        <v>6731</v>
      </c>
      <c r="R853" s="16">
        <v>3.17</v>
      </c>
      <c r="S853" s="14">
        <v>25.2</v>
      </c>
      <c r="T853" s="14">
        <v>19.13</v>
      </c>
      <c r="U853" s="16">
        <f>SUM(R853:T853)</f>
        <v>47.5</v>
      </c>
      <c r="V853" s="415">
        <v>70</v>
      </c>
      <c r="W853" s="61">
        <v>60</v>
      </c>
      <c r="X853" s="440" t="s">
        <v>6693</v>
      </c>
      <c r="Y853" s="14">
        <v>4</v>
      </c>
      <c r="Z853" s="14">
        <v>6</v>
      </c>
      <c r="AA853" s="14">
        <v>2</v>
      </c>
      <c r="AB853" s="14">
        <v>4</v>
      </c>
      <c r="AC853" s="14" t="s">
        <v>6732</v>
      </c>
      <c r="AD853" s="14" t="s">
        <v>6651</v>
      </c>
      <c r="AE853" s="14">
        <v>5</v>
      </c>
      <c r="AF853" s="13">
        <v>0.7</v>
      </c>
      <c r="AG853" s="14" t="s">
        <v>6571</v>
      </c>
      <c r="AH853" s="14" t="s">
        <v>6733</v>
      </c>
      <c r="AI853" s="14">
        <v>30</v>
      </c>
      <c r="AJ853" s="14" t="s">
        <v>6734</v>
      </c>
      <c r="AK853" s="14" t="s">
        <v>6735</v>
      </c>
      <c r="AL853" s="14">
        <v>20</v>
      </c>
      <c r="AM853" s="14" t="s">
        <v>6736</v>
      </c>
      <c r="AN853" s="14" t="s">
        <v>6737</v>
      </c>
      <c r="AO853" s="14">
        <v>5</v>
      </c>
      <c r="AP853" s="14" t="s">
        <v>6738</v>
      </c>
      <c r="AQ853" s="14" t="s">
        <v>6739</v>
      </c>
      <c r="AR853" s="14">
        <v>40</v>
      </c>
      <c r="AS853" s="14" t="s">
        <v>6740</v>
      </c>
      <c r="AT853" s="14" t="s">
        <v>6741</v>
      </c>
      <c r="AU853" s="14">
        <v>5</v>
      </c>
      <c r="AV853" s="14"/>
      <c r="AW853" s="14"/>
      <c r="AX853" s="14"/>
      <c r="AY853" s="22"/>
      <c r="AZ853" s="22"/>
      <c r="BA853" s="85"/>
      <c r="BB853" s="32"/>
      <c r="BC853" s="32"/>
      <c r="BD853" s="32"/>
      <c r="BE853" s="32"/>
      <c r="BF853" s="32"/>
      <c r="BG853" s="32"/>
      <c r="BH853" s="32"/>
      <c r="BI853" s="32"/>
      <c r="BJ853" s="32"/>
      <c r="BK853" s="32"/>
      <c r="BL853" s="32"/>
      <c r="BM853" s="32"/>
    </row>
    <row r="854" spans="1:65" ht="120" customHeight="1" x14ac:dyDescent="0.25">
      <c r="A854" s="14">
        <v>406</v>
      </c>
      <c r="B854" s="22" t="s">
        <v>6551</v>
      </c>
      <c r="C854" s="14" t="s">
        <v>6640</v>
      </c>
      <c r="D854" s="41" t="s">
        <v>6571</v>
      </c>
      <c r="E854" s="14" t="s">
        <v>6742</v>
      </c>
      <c r="F854" s="48" t="s">
        <v>6743</v>
      </c>
      <c r="G854" s="14" t="s">
        <v>6744</v>
      </c>
      <c r="H854" s="14">
        <v>2022</v>
      </c>
      <c r="I854" s="14" t="s">
        <v>6745</v>
      </c>
      <c r="J854" s="15" t="s">
        <v>6746</v>
      </c>
      <c r="K854" s="14" t="s">
        <v>6747</v>
      </c>
      <c r="L854" s="14" t="s">
        <v>6748</v>
      </c>
      <c r="M854" s="14" t="s">
        <v>6715</v>
      </c>
      <c r="N854" s="14" t="s">
        <v>6749</v>
      </c>
      <c r="O854" s="14" t="s">
        <v>6750</v>
      </c>
      <c r="P854" s="14" t="s">
        <v>6751</v>
      </c>
      <c r="Q854" s="14" t="s">
        <v>6752</v>
      </c>
      <c r="R854" s="16">
        <v>15.4</v>
      </c>
      <c r="S854" s="14">
        <v>4.2</v>
      </c>
      <c r="T854" s="14">
        <v>20</v>
      </c>
      <c r="U854" s="16">
        <f>SUM(R854:T854)</f>
        <v>39.6</v>
      </c>
      <c r="V854" s="415">
        <v>30</v>
      </c>
      <c r="W854" s="61">
        <v>60</v>
      </c>
      <c r="X854" s="440" t="s">
        <v>6693</v>
      </c>
      <c r="Y854" s="14">
        <v>3</v>
      </c>
      <c r="Z854" s="14">
        <v>11</v>
      </c>
      <c r="AA854" s="14">
        <v>5</v>
      </c>
      <c r="AB854" s="14">
        <v>4</v>
      </c>
      <c r="AC854" s="14" t="s">
        <v>6753</v>
      </c>
      <c r="AD854" s="14" t="s">
        <v>6754</v>
      </c>
      <c r="AE854" s="14">
        <v>5</v>
      </c>
      <c r="AF854" s="13">
        <v>30</v>
      </c>
      <c r="AG854" s="22" t="s">
        <v>6571</v>
      </c>
      <c r="AH854" s="14" t="s">
        <v>6755</v>
      </c>
      <c r="AI854" s="14">
        <v>100</v>
      </c>
      <c r="AJ854" s="14"/>
      <c r="AK854" s="14"/>
      <c r="AL854" s="14"/>
      <c r="AM854" s="14"/>
      <c r="AN854" s="14"/>
      <c r="AO854" s="14"/>
      <c r="AP854" s="14"/>
      <c r="AQ854" s="14"/>
      <c r="AR854" s="14"/>
      <c r="AS854" s="14"/>
      <c r="AT854" s="14"/>
      <c r="AU854" s="14"/>
      <c r="AV854" s="14"/>
      <c r="AW854" s="14"/>
      <c r="AX854" s="14"/>
      <c r="AY854" s="22"/>
      <c r="AZ854" s="22"/>
      <c r="BA854" s="85"/>
      <c r="BB854" s="32"/>
      <c r="BC854" s="32"/>
      <c r="BD854" s="32"/>
      <c r="BE854" s="32"/>
      <c r="BF854" s="32"/>
      <c r="BG854" s="32"/>
      <c r="BH854" s="32"/>
      <c r="BI854" s="32"/>
      <c r="BJ854" s="32"/>
      <c r="BK854" s="32"/>
      <c r="BL854" s="32"/>
      <c r="BM854" s="32"/>
    </row>
    <row r="855" spans="1:65" ht="120" customHeight="1" x14ac:dyDescent="0.25">
      <c r="A855" s="14">
        <v>406</v>
      </c>
      <c r="B855" s="22" t="s">
        <v>6551</v>
      </c>
      <c r="C855" s="14" t="s">
        <v>6756</v>
      </c>
      <c r="D855" s="41" t="s">
        <v>6571</v>
      </c>
      <c r="E855" s="14" t="s">
        <v>6757</v>
      </c>
      <c r="F855" s="14">
        <v>28450</v>
      </c>
      <c r="G855" s="14" t="s">
        <v>6758</v>
      </c>
      <c r="H855" s="14">
        <v>2023</v>
      </c>
      <c r="I855" s="14" t="s">
        <v>6759</v>
      </c>
      <c r="J855" s="15">
        <v>148521.92000000001</v>
      </c>
      <c r="K855" s="14" t="s">
        <v>6760</v>
      </c>
      <c r="L855" s="14" t="s">
        <v>6761</v>
      </c>
      <c r="M855" s="14" t="s">
        <v>6762</v>
      </c>
      <c r="N855" s="40" t="s">
        <v>6763</v>
      </c>
      <c r="O855" s="14" t="s">
        <v>6764</v>
      </c>
      <c r="P855" s="14">
        <v>118310</v>
      </c>
      <c r="Q855" s="14" t="s">
        <v>6765</v>
      </c>
      <c r="R855" s="16">
        <v>0</v>
      </c>
      <c r="S855" s="14">
        <v>0</v>
      </c>
      <c r="T855" s="14">
        <v>0</v>
      </c>
      <c r="U855" s="16">
        <v>0</v>
      </c>
      <c r="V855" s="415">
        <v>5</v>
      </c>
      <c r="W855" s="61">
        <v>40</v>
      </c>
      <c r="X855" s="440" t="s">
        <v>6693</v>
      </c>
      <c r="Y855" s="14">
        <v>4</v>
      </c>
      <c r="Z855" s="14">
        <v>6</v>
      </c>
      <c r="AA855" s="14">
        <v>3</v>
      </c>
      <c r="AB855" s="14">
        <v>4</v>
      </c>
      <c r="AC855" s="14" t="s">
        <v>6766</v>
      </c>
      <c r="AD855" s="14" t="s">
        <v>6754</v>
      </c>
      <c r="AE855" s="14">
        <v>5</v>
      </c>
      <c r="AF855" s="13">
        <v>0</v>
      </c>
      <c r="AG855" s="14" t="s">
        <v>6571</v>
      </c>
      <c r="AH855" s="14" t="s">
        <v>6767</v>
      </c>
      <c r="AI855" s="14">
        <v>2</v>
      </c>
      <c r="AJ855" s="14" t="s">
        <v>6768</v>
      </c>
      <c r="AK855" s="14" t="s">
        <v>6769</v>
      </c>
      <c r="AL855" s="14">
        <v>23</v>
      </c>
      <c r="AM855" s="14"/>
      <c r="AN855" s="14"/>
      <c r="AO855" s="14"/>
      <c r="AP855" s="14"/>
      <c r="AQ855" s="14"/>
      <c r="AR855" s="14"/>
      <c r="AS855" s="14"/>
      <c r="AT855" s="14"/>
      <c r="AU855" s="14"/>
      <c r="AV855" s="14"/>
      <c r="AW855" s="14"/>
      <c r="AX855" s="14"/>
      <c r="AY855" s="22"/>
      <c r="AZ855" s="22"/>
      <c r="BA855" s="85"/>
      <c r="BB855" s="32"/>
      <c r="BC855" s="32"/>
      <c r="BD855" s="32"/>
      <c r="BE855" s="32"/>
      <c r="BF855" s="32"/>
      <c r="BG855" s="32"/>
      <c r="BH855" s="32"/>
      <c r="BI855" s="32"/>
      <c r="BJ855" s="32"/>
      <c r="BK855" s="32"/>
      <c r="BL855" s="32"/>
      <c r="BM855" s="32"/>
    </row>
    <row r="856" spans="1:65" ht="120" customHeight="1" x14ac:dyDescent="0.25">
      <c r="A856" s="14">
        <v>406</v>
      </c>
      <c r="B856" s="22" t="s">
        <v>6551</v>
      </c>
      <c r="C856" s="14" t="s">
        <v>6756</v>
      </c>
      <c r="D856" s="41" t="s">
        <v>6571</v>
      </c>
      <c r="E856" s="14" t="s">
        <v>6770</v>
      </c>
      <c r="F856" s="48" t="s">
        <v>6771</v>
      </c>
      <c r="G856" s="14" t="s">
        <v>6772</v>
      </c>
      <c r="H856" s="14">
        <v>2023</v>
      </c>
      <c r="I856" s="14" t="s">
        <v>6773</v>
      </c>
      <c r="J856" s="56">
        <v>61378.5</v>
      </c>
      <c r="K856" s="14" t="s">
        <v>6774</v>
      </c>
      <c r="L856" s="223" t="s">
        <v>6775</v>
      </c>
      <c r="M856" s="224" t="s">
        <v>6776</v>
      </c>
      <c r="N856" s="14" t="s">
        <v>6777</v>
      </c>
      <c r="O856" s="55" t="s">
        <v>6778</v>
      </c>
      <c r="P856" s="14">
        <v>118571</v>
      </c>
      <c r="Q856" s="14" t="s">
        <v>6765</v>
      </c>
      <c r="R856" s="16">
        <v>0</v>
      </c>
      <c r="S856" s="14">
        <v>0</v>
      </c>
      <c r="T856" s="14">
        <v>0</v>
      </c>
      <c r="U856" s="16">
        <v>0</v>
      </c>
      <c r="V856" s="415">
        <v>50</v>
      </c>
      <c r="W856" s="61">
        <v>40</v>
      </c>
      <c r="X856" s="440" t="s">
        <v>6693</v>
      </c>
      <c r="Y856" s="14">
        <v>4</v>
      </c>
      <c r="Z856" s="14">
        <v>9</v>
      </c>
      <c r="AA856" s="14">
        <v>3</v>
      </c>
      <c r="AB856" s="14">
        <v>32</v>
      </c>
      <c r="AC856" s="14" t="s">
        <v>6779</v>
      </c>
      <c r="AD856" s="14" t="s">
        <v>6754</v>
      </c>
      <c r="AE856" s="14">
        <v>5</v>
      </c>
      <c r="AF856" s="13">
        <v>0.5</v>
      </c>
      <c r="AG856" s="14"/>
      <c r="AH856" s="14"/>
      <c r="AI856" s="14"/>
      <c r="AJ856" s="14"/>
      <c r="AK856" s="14"/>
      <c r="AL856" s="14"/>
      <c r="AM856" s="14"/>
      <c r="AN856" s="14"/>
      <c r="AO856" s="14"/>
      <c r="AP856" s="14"/>
      <c r="AQ856" s="14"/>
      <c r="AR856" s="14"/>
      <c r="AS856" s="14"/>
      <c r="AT856" s="14"/>
      <c r="AU856" s="14"/>
      <c r="AV856" s="14"/>
      <c r="AW856" s="14"/>
      <c r="AX856" s="14"/>
      <c r="AY856" s="22"/>
      <c r="AZ856" s="22"/>
      <c r="BA856" s="85"/>
      <c r="BB856" s="32"/>
      <c r="BC856" s="32"/>
      <c r="BD856" s="32"/>
      <c r="BE856" s="32"/>
      <c r="BF856" s="32"/>
      <c r="BG856" s="32"/>
      <c r="BH856" s="32"/>
      <c r="BI856" s="32"/>
      <c r="BJ856" s="32"/>
      <c r="BK856" s="32"/>
      <c r="BL856" s="32"/>
      <c r="BM856" s="32"/>
    </row>
    <row r="857" spans="1:65" ht="120" customHeight="1" x14ac:dyDescent="0.25">
      <c r="A857" s="14">
        <v>406</v>
      </c>
      <c r="B857" s="22" t="s">
        <v>6551</v>
      </c>
      <c r="C857" s="14" t="s">
        <v>6756</v>
      </c>
      <c r="D857" s="41" t="s">
        <v>6553</v>
      </c>
      <c r="E857" s="14" t="s">
        <v>6780</v>
      </c>
      <c r="F857" s="14">
        <v>18117</v>
      </c>
      <c r="G857" s="14" t="s">
        <v>6781</v>
      </c>
      <c r="H857" s="14">
        <v>2023</v>
      </c>
      <c r="I857" s="14" t="s">
        <v>6782</v>
      </c>
      <c r="J857" s="15">
        <v>25636</v>
      </c>
      <c r="K857" s="14" t="s">
        <v>6783</v>
      </c>
      <c r="L857" s="14" t="s">
        <v>6714</v>
      </c>
      <c r="M857" s="14" t="s">
        <v>6715</v>
      </c>
      <c r="N857" s="14" t="s">
        <v>6784</v>
      </c>
      <c r="O857" s="14" t="s">
        <v>6785</v>
      </c>
      <c r="P857" s="14" t="s">
        <v>6786</v>
      </c>
      <c r="Q857" s="14">
        <v>45.7</v>
      </c>
      <c r="R857" s="16">
        <v>9.1999999999999993</v>
      </c>
      <c r="S857" s="14" t="s">
        <v>684</v>
      </c>
      <c r="T857" s="14">
        <v>36.5</v>
      </c>
      <c r="U857" s="16">
        <v>45.7</v>
      </c>
      <c r="V857" s="415">
        <v>0.25</v>
      </c>
      <c r="W857" s="61">
        <v>40</v>
      </c>
      <c r="X857" s="440" t="s">
        <v>6693</v>
      </c>
      <c r="Y857" s="14">
        <v>4</v>
      </c>
      <c r="Z857" s="14">
        <v>4</v>
      </c>
      <c r="AA857" s="14">
        <v>5</v>
      </c>
      <c r="AB857" s="14">
        <v>17</v>
      </c>
      <c r="AC857" s="14" t="s">
        <v>6787</v>
      </c>
      <c r="AD857" s="14" t="s">
        <v>684</v>
      </c>
      <c r="AE857" s="14">
        <v>5</v>
      </c>
      <c r="AF857" s="13">
        <v>0.25</v>
      </c>
      <c r="AG857" s="22" t="s">
        <v>6683</v>
      </c>
      <c r="AH857" s="22" t="s">
        <v>6619</v>
      </c>
      <c r="AI857" s="14"/>
      <c r="AJ857" s="14"/>
      <c r="AK857" s="14"/>
      <c r="AL857" s="14"/>
      <c r="AM857" s="14"/>
      <c r="AN857" s="14"/>
      <c r="AO857" s="14"/>
      <c r="AP857" s="14"/>
      <c r="AQ857" s="14"/>
      <c r="AR857" s="14"/>
      <c r="AS857" s="14"/>
      <c r="AT857" s="14"/>
      <c r="AU857" s="14"/>
      <c r="AV857" s="14"/>
      <c r="AW857" s="14"/>
      <c r="AX857" s="14"/>
      <c r="AY857" s="22"/>
      <c r="AZ857" s="22"/>
      <c r="BA857" s="85"/>
      <c r="BB857" s="32"/>
      <c r="BC857" s="32"/>
      <c r="BD857" s="32"/>
      <c r="BE857" s="32"/>
      <c r="BF857" s="32"/>
      <c r="BG857" s="32"/>
      <c r="BH857" s="32"/>
      <c r="BI857" s="32"/>
      <c r="BJ857" s="32"/>
      <c r="BK857" s="32"/>
      <c r="BL857" s="32"/>
      <c r="BM857" s="32"/>
    </row>
    <row r="858" spans="1:65" ht="120" customHeight="1" x14ac:dyDescent="0.25">
      <c r="A858" s="14">
        <v>406</v>
      </c>
      <c r="B858" s="22" t="s">
        <v>6551</v>
      </c>
      <c r="C858" s="14" t="s">
        <v>6756</v>
      </c>
      <c r="D858" s="41" t="s">
        <v>6553</v>
      </c>
      <c r="E858" s="14" t="s">
        <v>6788</v>
      </c>
      <c r="F858" s="14">
        <v>10395</v>
      </c>
      <c r="G858" s="14" t="s">
        <v>6789</v>
      </c>
      <c r="H858" s="14">
        <v>2023</v>
      </c>
      <c r="I858" s="14" t="s">
        <v>6790</v>
      </c>
      <c r="J858" s="15" t="s">
        <v>6791</v>
      </c>
      <c r="K858" s="14" t="s">
        <v>6792</v>
      </c>
      <c r="L858" s="14" t="s">
        <v>6793</v>
      </c>
      <c r="M858" s="14" t="s">
        <v>6794</v>
      </c>
      <c r="N858" s="14" t="s">
        <v>6795</v>
      </c>
      <c r="O858" s="14" t="s">
        <v>6796</v>
      </c>
      <c r="P858" s="14">
        <v>118570</v>
      </c>
      <c r="Q858" s="14">
        <v>71.44</v>
      </c>
      <c r="R858" s="16">
        <v>59.38</v>
      </c>
      <c r="S858" s="14" t="s">
        <v>6797</v>
      </c>
      <c r="T858" s="14">
        <v>52.53</v>
      </c>
      <c r="U858" s="16">
        <v>111.91</v>
      </c>
      <c r="V858" s="415">
        <v>100</v>
      </c>
      <c r="W858" s="61">
        <v>40</v>
      </c>
      <c r="X858" s="440" t="s">
        <v>6693</v>
      </c>
      <c r="Y858" s="14">
        <v>1</v>
      </c>
      <c r="Z858" s="14">
        <v>3</v>
      </c>
      <c r="AA858" s="14">
        <v>2</v>
      </c>
      <c r="AB858" s="14">
        <v>10</v>
      </c>
      <c r="AC858" s="14" t="s">
        <v>6798</v>
      </c>
      <c r="AD858" s="14" t="s">
        <v>6754</v>
      </c>
      <c r="AE858" s="14">
        <v>5</v>
      </c>
      <c r="AF858" s="13">
        <v>100</v>
      </c>
      <c r="AG858" s="22" t="s">
        <v>6683</v>
      </c>
      <c r="AH858" s="22" t="s">
        <v>6619</v>
      </c>
      <c r="AI858" s="14"/>
      <c r="AJ858" s="14"/>
      <c r="AK858" s="14"/>
      <c r="AL858" s="14"/>
      <c r="AM858" s="14"/>
      <c r="AN858" s="14"/>
      <c r="AO858" s="14"/>
      <c r="AP858" s="14"/>
      <c r="AQ858" s="14"/>
      <c r="AR858" s="14"/>
      <c r="AS858" s="14"/>
      <c r="AT858" s="14"/>
      <c r="AU858" s="14"/>
      <c r="AV858" s="14"/>
      <c r="AW858" s="14"/>
      <c r="AX858" s="14"/>
      <c r="AY858" s="22"/>
      <c r="AZ858" s="22"/>
      <c r="BA858" s="85"/>
      <c r="BB858" s="32"/>
      <c r="BC858" s="32"/>
      <c r="BD858" s="32"/>
      <c r="BE858" s="32"/>
      <c r="BF858" s="32"/>
      <c r="BG858" s="32"/>
      <c r="BH858" s="32"/>
      <c r="BI858" s="32"/>
      <c r="BJ858" s="32"/>
      <c r="BK858" s="32"/>
      <c r="BL858" s="32"/>
      <c r="BM858" s="32"/>
    </row>
    <row r="859" spans="1:65" ht="120" customHeight="1" x14ac:dyDescent="0.25">
      <c r="A859" s="14">
        <v>406</v>
      </c>
      <c r="B859" s="22" t="s">
        <v>6551</v>
      </c>
      <c r="C859" s="14" t="s">
        <v>6756</v>
      </c>
      <c r="D859" s="41" t="s">
        <v>6553</v>
      </c>
      <c r="E859" s="14" t="s">
        <v>6799</v>
      </c>
      <c r="F859" s="14">
        <v>21702</v>
      </c>
      <c r="G859" s="14" t="s">
        <v>6800</v>
      </c>
      <c r="H859" s="14">
        <v>2023</v>
      </c>
      <c r="I859" s="14" t="s">
        <v>6801</v>
      </c>
      <c r="J859" s="15">
        <v>341600</v>
      </c>
      <c r="K859" s="14" t="s">
        <v>6802</v>
      </c>
      <c r="L859" s="14" t="s">
        <v>6803</v>
      </c>
      <c r="M859" s="14" t="s">
        <v>6804</v>
      </c>
      <c r="N859" s="14" t="s">
        <v>6805</v>
      </c>
      <c r="O859" s="14" t="s">
        <v>6806</v>
      </c>
      <c r="P859" s="14">
        <v>118585</v>
      </c>
      <c r="Q859" s="14">
        <v>175.3</v>
      </c>
      <c r="R859" s="16">
        <v>14</v>
      </c>
      <c r="S859" s="14" t="s">
        <v>14453</v>
      </c>
      <c r="T859" s="14">
        <v>52.53</v>
      </c>
      <c r="U859" s="16">
        <v>210.11</v>
      </c>
      <c r="V859" s="415">
        <v>45</v>
      </c>
      <c r="W859" s="61">
        <v>40</v>
      </c>
      <c r="X859" s="440" t="s">
        <v>6693</v>
      </c>
      <c r="Y859" s="14">
        <v>4</v>
      </c>
      <c r="Z859" s="14">
        <v>4</v>
      </c>
      <c r="AA859" s="14">
        <v>2</v>
      </c>
      <c r="AB859" s="14">
        <v>4</v>
      </c>
      <c r="AC859" s="14" t="s">
        <v>6807</v>
      </c>
      <c r="AD859" s="14" t="s">
        <v>14454</v>
      </c>
      <c r="AE859" s="14">
        <v>5</v>
      </c>
      <c r="AF859" s="13"/>
      <c r="AG859" s="14" t="s">
        <v>6553</v>
      </c>
      <c r="AH859" s="14" t="s">
        <v>6619</v>
      </c>
      <c r="AI859" s="14"/>
      <c r="AJ859" s="14" t="s">
        <v>6808</v>
      </c>
      <c r="AK859" s="14" t="s">
        <v>6624</v>
      </c>
      <c r="AL859" s="14"/>
      <c r="AM859" s="14"/>
      <c r="AN859" s="14"/>
      <c r="AO859" s="14"/>
      <c r="AP859" s="14"/>
      <c r="AQ859" s="14"/>
      <c r="AR859" s="14"/>
      <c r="AS859" s="14"/>
      <c r="AT859" s="14"/>
      <c r="AU859" s="14"/>
      <c r="AV859" s="14"/>
      <c r="AW859" s="14"/>
      <c r="AX859" s="14"/>
      <c r="AY859" s="22"/>
      <c r="AZ859" s="22"/>
      <c r="BA859" s="85"/>
      <c r="BB859" s="32"/>
      <c r="BC859" s="32"/>
      <c r="BD859" s="32"/>
      <c r="BE859" s="32"/>
      <c r="BF859" s="32"/>
      <c r="BG859" s="32"/>
      <c r="BH859" s="32"/>
      <c r="BI859" s="32"/>
      <c r="BJ859" s="32"/>
      <c r="BK859" s="32"/>
      <c r="BL859" s="32"/>
      <c r="BM859" s="32"/>
    </row>
    <row r="860" spans="1:65" ht="120" customHeight="1" x14ac:dyDescent="0.25">
      <c r="A860" s="14">
        <v>406</v>
      </c>
      <c r="B860" s="22" t="s">
        <v>6551</v>
      </c>
      <c r="C860" s="14" t="s">
        <v>6695</v>
      </c>
      <c r="D860" s="41" t="s">
        <v>6571</v>
      </c>
      <c r="E860" s="14" t="s">
        <v>6809</v>
      </c>
      <c r="F860" s="14">
        <v>24296</v>
      </c>
      <c r="G860" s="14" t="s">
        <v>6810</v>
      </c>
      <c r="H860" s="14">
        <v>2024</v>
      </c>
      <c r="I860" s="14" t="s">
        <v>6811</v>
      </c>
      <c r="J860" s="15">
        <v>62830</v>
      </c>
      <c r="K860" s="14" t="s">
        <v>6812</v>
      </c>
      <c r="L860" s="14" t="s">
        <v>6727</v>
      </c>
      <c r="M860" s="14" t="s">
        <v>6715</v>
      </c>
      <c r="N860" s="14" t="s">
        <v>6813</v>
      </c>
      <c r="O860" s="14" t="s">
        <v>6814</v>
      </c>
      <c r="P860" s="14">
        <v>118693</v>
      </c>
      <c r="Q860" s="14" t="s">
        <v>6731</v>
      </c>
      <c r="R860" s="16">
        <v>0</v>
      </c>
      <c r="S860" s="48" t="s">
        <v>596</v>
      </c>
      <c r="T860" s="14">
        <v>24.75</v>
      </c>
      <c r="U860" s="16">
        <v>24.75</v>
      </c>
      <c r="V860" s="415">
        <v>40</v>
      </c>
      <c r="W860" s="61">
        <v>20</v>
      </c>
      <c r="X860" s="440" t="s">
        <v>6567</v>
      </c>
      <c r="Y860" s="14">
        <v>4</v>
      </c>
      <c r="Z860" s="14">
        <v>6</v>
      </c>
      <c r="AA860" s="14">
        <v>2</v>
      </c>
      <c r="AB860" s="14">
        <v>4</v>
      </c>
      <c r="AC860" s="14" t="s">
        <v>6815</v>
      </c>
      <c r="AD860" s="14" t="s">
        <v>6651</v>
      </c>
      <c r="AE860" s="14">
        <v>5</v>
      </c>
      <c r="AF860" s="13">
        <v>40</v>
      </c>
      <c r="AG860" s="14" t="s">
        <v>6571</v>
      </c>
      <c r="AH860" s="14" t="s">
        <v>6816</v>
      </c>
      <c r="AI860" s="14"/>
      <c r="AJ860" s="14" t="s">
        <v>6740</v>
      </c>
      <c r="AK860" s="14" t="s">
        <v>6817</v>
      </c>
      <c r="AL860" s="14"/>
      <c r="AM860" s="14"/>
      <c r="AN860" s="14"/>
      <c r="AO860" s="14"/>
      <c r="AP860" s="14"/>
      <c r="AQ860" s="14"/>
      <c r="AR860" s="14"/>
      <c r="AS860" s="14"/>
      <c r="AT860" s="14"/>
      <c r="AU860" s="14"/>
      <c r="AV860" s="14"/>
      <c r="AW860" s="14"/>
      <c r="AX860" s="14"/>
      <c r="AY860" s="22"/>
      <c r="AZ860" s="22"/>
      <c r="BA860" s="85"/>
      <c r="BB860" s="32"/>
      <c r="BC860" s="32"/>
      <c r="BD860" s="32"/>
      <c r="BE860" s="32"/>
      <c r="BF860" s="32"/>
      <c r="BG860" s="32"/>
      <c r="BH860" s="32"/>
      <c r="BI860" s="32"/>
      <c r="BJ860" s="32"/>
      <c r="BK860" s="32"/>
      <c r="BL860" s="32"/>
      <c r="BM860" s="32"/>
    </row>
    <row r="861" spans="1:65" ht="120" customHeight="1" x14ac:dyDescent="0.25">
      <c r="A861" s="14">
        <v>406</v>
      </c>
      <c r="B861" s="22" t="s">
        <v>6551</v>
      </c>
      <c r="C861" s="14" t="s">
        <v>6818</v>
      </c>
      <c r="D861" s="41" t="s">
        <v>6571</v>
      </c>
      <c r="E861" s="14" t="s">
        <v>6819</v>
      </c>
      <c r="F861" s="14">
        <v>18884</v>
      </c>
      <c r="G861" s="14" t="s">
        <v>6820</v>
      </c>
      <c r="H861" s="14">
        <v>2025</v>
      </c>
      <c r="I861" s="14" t="s">
        <v>6821</v>
      </c>
      <c r="J861" s="15" t="s">
        <v>6822</v>
      </c>
      <c r="K861" s="14" t="s">
        <v>6823</v>
      </c>
      <c r="L861" s="14" t="s">
        <v>6824</v>
      </c>
      <c r="M861" s="14" t="s">
        <v>6825</v>
      </c>
      <c r="N861" s="14" t="s">
        <v>6826</v>
      </c>
      <c r="O861" s="14" t="s">
        <v>6827</v>
      </c>
      <c r="P861" s="14">
        <v>118971</v>
      </c>
      <c r="Q861" s="14" t="s">
        <v>6765</v>
      </c>
      <c r="R861" s="16">
        <v>0</v>
      </c>
      <c r="S861" s="14">
        <v>0</v>
      </c>
      <c r="T861" s="14">
        <v>0</v>
      </c>
      <c r="U861" s="16">
        <v>0</v>
      </c>
      <c r="V861" s="415">
        <v>0</v>
      </c>
      <c r="W861" s="61">
        <v>0</v>
      </c>
      <c r="X861" s="440" t="s">
        <v>6567</v>
      </c>
      <c r="Y861" s="14"/>
      <c r="Z861" s="14"/>
      <c r="AA861" s="14"/>
      <c r="AB861" s="14">
        <v>4</v>
      </c>
      <c r="AC861" s="14" t="s">
        <v>534</v>
      </c>
      <c r="AD861" s="14" t="s">
        <v>6651</v>
      </c>
      <c r="AE861" s="14">
        <v>5</v>
      </c>
      <c r="AF861" s="13">
        <v>0</v>
      </c>
      <c r="AG861" s="14" t="s">
        <v>6571</v>
      </c>
      <c r="AH861" s="14" t="s">
        <v>6619</v>
      </c>
      <c r="AI861" s="14"/>
      <c r="AJ861" s="14" t="s">
        <v>6553</v>
      </c>
      <c r="AK861" s="14" t="s">
        <v>6619</v>
      </c>
      <c r="AL861" s="14"/>
      <c r="AM861" s="14"/>
      <c r="AN861" s="14"/>
      <c r="AO861" s="14"/>
      <c r="AP861" s="14"/>
      <c r="AQ861" s="14"/>
      <c r="AR861" s="14"/>
      <c r="AS861" s="14"/>
      <c r="AT861" s="14"/>
      <c r="AU861" s="14"/>
      <c r="AV861" s="14"/>
      <c r="AW861" s="14"/>
      <c r="AX861" s="14"/>
      <c r="AY861" s="22"/>
      <c r="AZ861" s="22"/>
      <c r="BA861" s="85"/>
      <c r="BB861" s="32"/>
      <c r="BC861" s="32"/>
      <c r="BD861" s="32"/>
      <c r="BE861" s="32"/>
      <c r="BF861" s="32"/>
      <c r="BG861" s="32"/>
      <c r="BH861" s="32"/>
      <c r="BI861" s="32"/>
      <c r="BJ861" s="32"/>
      <c r="BK861" s="32"/>
      <c r="BL861" s="32"/>
      <c r="BM861" s="32"/>
    </row>
    <row r="862" spans="1:65" ht="120" customHeight="1" x14ac:dyDescent="0.25">
      <c r="A862" s="22">
        <v>481</v>
      </c>
      <c r="B862" s="22" t="s">
        <v>6828</v>
      </c>
      <c r="C862" s="22" t="s">
        <v>6829</v>
      </c>
      <c r="D862" s="23" t="s">
        <v>6830</v>
      </c>
      <c r="E862" s="22" t="s">
        <v>6831</v>
      </c>
      <c r="F862" s="22">
        <v>14056</v>
      </c>
      <c r="G862" s="22" t="s">
        <v>6832</v>
      </c>
      <c r="H862" s="22">
        <v>2004</v>
      </c>
      <c r="I862" s="22" t="s">
        <v>6833</v>
      </c>
      <c r="J862" s="57">
        <v>133533.63</v>
      </c>
      <c r="K862" s="22" t="s">
        <v>149</v>
      </c>
      <c r="L862" s="22" t="s">
        <v>6834</v>
      </c>
      <c r="M862" s="22" t="s">
        <v>6835</v>
      </c>
      <c r="N862" s="22" t="s">
        <v>6836</v>
      </c>
      <c r="O862" s="22" t="s">
        <v>6837</v>
      </c>
      <c r="P862" s="22" t="s">
        <v>6838</v>
      </c>
      <c r="Q862" s="22">
        <v>4</v>
      </c>
      <c r="R862" s="82">
        <v>0</v>
      </c>
      <c r="S862" s="82">
        <v>4</v>
      </c>
      <c r="T862" s="82">
        <v>0</v>
      </c>
      <c r="U862" s="82">
        <f t="shared" ref="U862:U925" si="58">R862+S862+T862</f>
        <v>4</v>
      </c>
      <c r="V862" s="421">
        <v>100</v>
      </c>
      <c r="W862" s="128">
        <v>100</v>
      </c>
      <c r="X862" s="225" t="s">
        <v>6839</v>
      </c>
      <c r="Y862" s="22"/>
      <c r="Z862" s="22"/>
      <c r="AA862" s="22"/>
      <c r="AB862" s="22">
        <v>3</v>
      </c>
      <c r="AC862" s="22">
        <v>104</v>
      </c>
      <c r="AD862" s="22">
        <v>20.11</v>
      </c>
      <c r="AE862" s="22">
        <v>5</v>
      </c>
      <c r="AF862" s="86"/>
      <c r="AG862" s="22"/>
      <c r="AH862" s="22"/>
      <c r="AI862" s="22"/>
      <c r="AJ862" s="22"/>
      <c r="AK862" s="22"/>
      <c r="AL862" s="22"/>
      <c r="AM862" s="22"/>
      <c r="AN862" s="22"/>
      <c r="AO862" s="22"/>
      <c r="AP862" s="22"/>
      <c r="AQ862" s="22"/>
      <c r="AR862" s="22"/>
      <c r="AS862" s="22"/>
      <c r="AT862" s="22"/>
      <c r="AU862" s="22"/>
      <c r="AV862" s="22"/>
      <c r="AW862" s="22"/>
      <c r="AX862" s="22"/>
      <c r="AY862" s="22"/>
      <c r="AZ862" s="22"/>
      <c r="BA862" s="85"/>
      <c r="BB862" s="32"/>
      <c r="BC862" s="32"/>
      <c r="BD862" s="32"/>
      <c r="BE862" s="32"/>
      <c r="BF862" s="32"/>
      <c r="BG862" s="32"/>
      <c r="BH862" s="32"/>
      <c r="BI862" s="32"/>
      <c r="BJ862" s="32"/>
      <c r="BK862" s="32"/>
      <c r="BL862" s="32"/>
      <c r="BM862" s="32"/>
    </row>
    <row r="863" spans="1:65" ht="120" customHeight="1" x14ac:dyDescent="0.25">
      <c r="A863" s="22">
        <v>481</v>
      </c>
      <c r="B863" s="22" t="s">
        <v>6828</v>
      </c>
      <c r="C863" s="22">
        <v>104</v>
      </c>
      <c r="D863" s="23" t="s">
        <v>6830</v>
      </c>
      <c r="E863" s="22" t="s">
        <v>6840</v>
      </c>
      <c r="F863" s="22" t="s">
        <v>6841</v>
      </c>
      <c r="G863" s="22" t="s">
        <v>6842</v>
      </c>
      <c r="H863" s="22">
        <v>2018</v>
      </c>
      <c r="I863" s="22" t="s">
        <v>6843</v>
      </c>
      <c r="J863" s="57">
        <v>98118.5</v>
      </c>
      <c r="K863" s="22" t="s">
        <v>76</v>
      </c>
      <c r="L863" s="22" t="s">
        <v>6844</v>
      </c>
      <c r="M863" s="22" t="s">
        <v>6845</v>
      </c>
      <c r="N863" s="22" t="s">
        <v>6846</v>
      </c>
      <c r="O863" s="22" t="s">
        <v>6847</v>
      </c>
      <c r="P863" s="22">
        <v>3406851</v>
      </c>
      <c r="Q863" s="22" t="s">
        <v>6848</v>
      </c>
      <c r="R863" s="82">
        <v>0</v>
      </c>
      <c r="S863" s="82">
        <v>3</v>
      </c>
      <c r="T863" s="82">
        <v>10</v>
      </c>
      <c r="U863" s="82">
        <f t="shared" si="58"/>
        <v>13</v>
      </c>
      <c r="V863" s="421">
        <v>100</v>
      </c>
      <c r="W863" s="128">
        <v>100</v>
      </c>
      <c r="X863" s="225" t="s">
        <v>6839</v>
      </c>
      <c r="Y863" s="22">
        <v>2</v>
      </c>
      <c r="Z863" s="22">
        <v>5</v>
      </c>
      <c r="AA863" s="22">
        <v>6</v>
      </c>
      <c r="AB863" s="22">
        <v>4</v>
      </c>
      <c r="AC863" s="22"/>
      <c r="AD863" s="22"/>
      <c r="AE863" s="22">
        <v>5</v>
      </c>
      <c r="AF863" s="86"/>
      <c r="AG863" s="22"/>
      <c r="AH863" s="22"/>
      <c r="AI863" s="22"/>
      <c r="AJ863" s="22"/>
      <c r="AK863" s="22"/>
      <c r="AL863" s="22"/>
      <c r="AM863" s="22"/>
      <c r="AN863" s="22"/>
      <c r="AO863" s="22"/>
      <c r="AP863" s="22"/>
      <c r="AQ863" s="22"/>
      <c r="AR863" s="22"/>
      <c r="AS863" s="22"/>
      <c r="AT863" s="22"/>
      <c r="AU863" s="22"/>
      <c r="AV863" s="22"/>
      <c r="AW863" s="22"/>
      <c r="AX863" s="22"/>
      <c r="AY863" s="22"/>
      <c r="AZ863" s="22"/>
      <c r="BA863" s="85"/>
      <c r="BB863" s="32"/>
      <c r="BC863" s="32"/>
      <c r="BD863" s="32"/>
      <c r="BE863" s="32"/>
      <c r="BF863" s="32"/>
      <c r="BG863" s="32"/>
      <c r="BH863" s="32"/>
      <c r="BI863" s="32"/>
      <c r="BJ863" s="32"/>
      <c r="BK863" s="32"/>
      <c r="BL863" s="32"/>
      <c r="BM863" s="32"/>
    </row>
    <row r="864" spans="1:65" ht="120" customHeight="1" x14ac:dyDescent="0.25">
      <c r="A864" s="22">
        <v>481</v>
      </c>
      <c r="B864" s="22" t="s">
        <v>6828</v>
      </c>
      <c r="C864" s="22">
        <v>107</v>
      </c>
      <c r="D864" s="23" t="s">
        <v>6830</v>
      </c>
      <c r="E864" s="22" t="s">
        <v>6849</v>
      </c>
      <c r="F864" s="22" t="s">
        <v>6850</v>
      </c>
      <c r="G864" s="22" t="s">
        <v>6851</v>
      </c>
      <c r="H864" s="22">
        <v>2019</v>
      </c>
      <c r="I864" s="22" t="s">
        <v>6852</v>
      </c>
      <c r="J864" s="57">
        <v>24499.3</v>
      </c>
      <c r="K864" s="22" t="s">
        <v>76</v>
      </c>
      <c r="L864" s="22" t="s">
        <v>6853</v>
      </c>
      <c r="M864" s="22" t="s">
        <v>6854</v>
      </c>
      <c r="N864" s="22" t="s">
        <v>6855</v>
      </c>
      <c r="O864" s="22" t="s">
        <v>6856</v>
      </c>
      <c r="P864" s="22">
        <v>3406789</v>
      </c>
      <c r="Q864" s="22">
        <v>2.89</v>
      </c>
      <c r="R864" s="82">
        <v>0</v>
      </c>
      <c r="S864" s="82">
        <v>25</v>
      </c>
      <c r="T864" s="82">
        <v>10</v>
      </c>
      <c r="U864" s="82">
        <f t="shared" si="58"/>
        <v>35</v>
      </c>
      <c r="V864" s="421"/>
      <c r="W864" s="128">
        <v>100</v>
      </c>
      <c r="X864" s="225" t="s">
        <v>6839</v>
      </c>
      <c r="Y864" s="22">
        <v>3</v>
      </c>
      <c r="Z864" s="22">
        <v>12</v>
      </c>
      <c r="AA864" s="22">
        <v>3</v>
      </c>
      <c r="AB864" s="22">
        <v>39</v>
      </c>
      <c r="AC864" s="22"/>
      <c r="AD864" s="22"/>
      <c r="AE864" s="22">
        <v>5</v>
      </c>
      <c r="AF864" s="86"/>
      <c r="AG864" s="22"/>
      <c r="AH864" s="22"/>
      <c r="AI864" s="22"/>
      <c r="AJ864" s="22"/>
      <c r="AK864" s="22"/>
      <c r="AL864" s="22"/>
      <c r="AM864" s="22"/>
      <c r="AN864" s="22"/>
      <c r="AO864" s="22"/>
      <c r="AP864" s="22"/>
      <c r="AQ864" s="22"/>
      <c r="AR864" s="22"/>
      <c r="AS864" s="22"/>
      <c r="AT864" s="22"/>
      <c r="AU864" s="22"/>
      <c r="AV864" s="22"/>
      <c r="AW864" s="22"/>
      <c r="AX864" s="22"/>
      <c r="AY864" s="22"/>
      <c r="AZ864" s="22"/>
      <c r="BA864" s="85"/>
      <c r="BB864" s="32"/>
      <c r="BC864" s="32"/>
      <c r="BD864" s="32"/>
      <c r="BE864" s="32"/>
      <c r="BF864" s="32"/>
      <c r="BG864" s="32"/>
      <c r="BH864" s="32"/>
      <c r="BI864" s="32"/>
      <c r="BJ864" s="32"/>
      <c r="BK864" s="32"/>
      <c r="BL864" s="32"/>
      <c r="BM864" s="32"/>
    </row>
    <row r="865" spans="1:65" ht="120" customHeight="1" x14ac:dyDescent="0.25">
      <c r="A865" s="22">
        <v>481</v>
      </c>
      <c r="B865" s="22" t="s">
        <v>6828</v>
      </c>
      <c r="C865" s="22">
        <v>102</v>
      </c>
      <c r="D865" s="23" t="s">
        <v>6857</v>
      </c>
      <c r="E865" s="22" t="s">
        <v>6858</v>
      </c>
      <c r="F865" s="22" t="s">
        <v>6859</v>
      </c>
      <c r="G865" s="22" t="s">
        <v>6860</v>
      </c>
      <c r="H865" s="22">
        <v>2018</v>
      </c>
      <c r="I865" s="22" t="s">
        <v>6861</v>
      </c>
      <c r="J865" s="57">
        <v>203250.24</v>
      </c>
      <c r="K865" s="22" t="s">
        <v>76</v>
      </c>
      <c r="L865" s="22" t="s">
        <v>6862</v>
      </c>
      <c r="M865" s="22" t="s">
        <v>6863</v>
      </c>
      <c r="N865" s="22" t="s">
        <v>6864</v>
      </c>
      <c r="O865" s="22" t="s">
        <v>6865</v>
      </c>
      <c r="P865" s="22">
        <v>3406704</v>
      </c>
      <c r="Q865" s="22" t="s">
        <v>6866</v>
      </c>
      <c r="R865" s="82">
        <v>0</v>
      </c>
      <c r="S865" s="82" t="s">
        <v>6867</v>
      </c>
      <c r="T865" s="82" t="s">
        <v>6868</v>
      </c>
      <c r="U865" s="82">
        <f>R865+S865+T865</f>
        <v>34.82</v>
      </c>
      <c r="V865" s="421">
        <v>100</v>
      </c>
      <c r="W865" s="128">
        <v>100</v>
      </c>
      <c r="X865" s="225" t="s">
        <v>6839</v>
      </c>
      <c r="Y865" s="22">
        <v>3</v>
      </c>
      <c r="Z865" s="22">
        <v>11</v>
      </c>
      <c r="AA865" s="22">
        <v>5</v>
      </c>
      <c r="AB865" s="22">
        <v>3</v>
      </c>
      <c r="AC865" s="22" t="s">
        <v>82</v>
      </c>
      <c r="AD865" s="22">
        <v>23.04</v>
      </c>
      <c r="AE865" s="22">
        <v>5</v>
      </c>
      <c r="AF865" s="86"/>
      <c r="AG865" s="22"/>
      <c r="AH865" s="22"/>
      <c r="AI865" s="22"/>
      <c r="AJ865" s="22"/>
      <c r="AK865" s="22"/>
      <c r="AL865" s="22"/>
      <c r="AM865" s="22"/>
      <c r="AN865" s="22"/>
      <c r="AO865" s="22"/>
      <c r="AP865" s="22"/>
      <c r="AQ865" s="22"/>
      <c r="AR865" s="22"/>
      <c r="AS865" s="22"/>
      <c r="AT865" s="22"/>
      <c r="AU865" s="22"/>
      <c r="AV865" s="22"/>
      <c r="AW865" s="22"/>
      <c r="AX865" s="22"/>
      <c r="AY865" s="22"/>
      <c r="AZ865" s="22"/>
      <c r="BA865" s="85"/>
      <c r="BB865" s="32"/>
      <c r="BC865" s="32"/>
      <c r="BD865" s="32"/>
      <c r="BE865" s="32"/>
      <c r="BF865" s="32"/>
      <c r="BG865" s="32"/>
      <c r="BH865" s="32"/>
      <c r="BI865" s="32"/>
      <c r="BJ865" s="32"/>
      <c r="BK865" s="32"/>
      <c r="BL865" s="32"/>
      <c r="BM865" s="32"/>
    </row>
    <row r="866" spans="1:65" ht="120" customHeight="1" x14ac:dyDescent="0.25">
      <c r="A866" s="22">
        <v>481</v>
      </c>
      <c r="B866" s="22" t="s">
        <v>6828</v>
      </c>
      <c r="C866" s="22">
        <v>116</v>
      </c>
      <c r="D866" s="23" t="s">
        <v>6869</v>
      </c>
      <c r="E866" s="22" t="s">
        <v>6870</v>
      </c>
      <c r="F866" s="22" t="s">
        <v>6871</v>
      </c>
      <c r="G866" s="22" t="s">
        <v>6872</v>
      </c>
      <c r="H866" s="22">
        <v>2020</v>
      </c>
      <c r="I866" s="22" t="s">
        <v>6873</v>
      </c>
      <c r="J866" s="57">
        <v>101000.11</v>
      </c>
      <c r="K866" s="22" t="s">
        <v>306</v>
      </c>
      <c r="L866" s="22" t="s">
        <v>6874</v>
      </c>
      <c r="M866" s="22" t="s">
        <v>6875</v>
      </c>
      <c r="N866" s="22" t="s">
        <v>6876</v>
      </c>
      <c r="O866" s="22" t="s">
        <v>6877</v>
      </c>
      <c r="P866" s="22" t="s">
        <v>6878</v>
      </c>
      <c r="Q866" s="22" t="s">
        <v>6879</v>
      </c>
      <c r="R866" s="82">
        <v>0</v>
      </c>
      <c r="S866" s="82" t="s">
        <v>6880</v>
      </c>
      <c r="T866" s="82" t="s">
        <v>6881</v>
      </c>
      <c r="U866" s="82">
        <f>R866+S866+T866</f>
        <v>15.34</v>
      </c>
      <c r="V866" s="421">
        <v>80</v>
      </c>
      <c r="W866" s="128">
        <v>100</v>
      </c>
      <c r="X866" s="225" t="s">
        <v>6839</v>
      </c>
      <c r="Y866" s="22">
        <v>4</v>
      </c>
      <c r="Z866" s="22">
        <v>6</v>
      </c>
      <c r="AA866" s="22">
        <v>2</v>
      </c>
      <c r="AB866" s="22">
        <v>35</v>
      </c>
      <c r="AC866" s="22" t="s">
        <v>6882</v>
      </c>
      <c r="AD866" s="22" t="s">
        <v>6868</v>
      </c>
      <c r="AE866" s="22">
        <v>5</v>
      </c>
      <c r="AF866" s="86">
        <v>100</v>
      </c>
      <c r="AG866" s="22" t="s">
        <v>6869</v>
      </c>
      <c r="AH866" s="22" t="s">
        <v>6883</v>
      </c>
      <c r="AI866" s="22">
        <v>70</v>
      </c>
      <c r="AJ866" s="22" t="s">
        <v>6884</v>
      </c>
      <c r="AK866" s="22" t="s">
        <v>6885</v>
      </c>
      <c r="AL866" s="22">
        <v>20</v>
      </c>
      <c r="AM866" s="22" t="s">
        <v>6886</v>
      </c>
      <c r="AN866" s="22" t="s">
        <v>6887</v>
      </c>
      <c r="AO866" s="22">
        <v>10</v>
      </c>
      <c r="AP866" s="22"/>
      <c r="AQ866" s="22"/>
      <c r="AR866" s="22"/>
      <c r="AS866" s="22"/>
      <c r="AT866" s="22"/>
      <c r="AU866" s="22"/>
      <c r="AV866" s="22"/>
      <c r="AW866" s="22"/>
      <c r="AX866" s="22"/>
      <c r="AY866" s="22"/>
      <c r="AZ866" s="22"/>
      <c r="BA866" s="85"/>
      <c r="BB866" s="32"/>
      <c r="BC866" s="32"/>
      <c r="BD866" s="32"/>
      <c r="BE866" s="32"/>
      <c r="BF866" s="32"/>
      <c r="BG866" s="32"/>
      <c r="BH866" s="32"/>
      <c r="BI866" s="32"/>
      <c r="BJ866" s="32"/>
      <c r="BK866" s="32"/>
      <c r="BL866" s="32"/>
      <c r="BM866" s="32"/>
    </row>
    <row r="867" spans="1:65" ht="120" customHeight="1" x14ac:dyDescent="0.25">
      <c r="A867" s="22">
        <v>481</v>
      </c>
      <c r="B867" s="22" t="s">
        <v>6828</v>
      </c>
      <c r="C867" s="22">
        <v>102</v>
      </c>
      <c r="D867" s="23" t="s">
        <v>6857</v>
      </c>
      <c r="E867" s="22" t="s">
        <v>6888</v>
      </c>
      <c r="F867" s="22" t="s">
        <v>6859</v>
      </c>
      <c r="G867" s="22" t="s">
        <v>6889</v>
      </c>
      <c r="H867" s="22">
        <v>2020</v>
      </c>
      <c r="I867" s="22" t="s">
        <v>2058</v>
      </c>
      <c r="J867" s="57">
        <v>39312.58</v>
      </c>
      <c r="K867" s="22" t="s">
        <v>306</v>
      </c>
      <c r="L867" s="22" t="s">
        <v>6862</v>
      </c>
      <c r="M867" s="22" t="s">
        <v>6863</v>
      </c>
      <c r="N867" s="22" t="s">
        <v>6890</v>
      </c>
      <c r="O867" s="22" t="s">
        <v>6891</v>
      </c>
      <c r="P867" s="22">
        <v>3407133</v>
      </c>
      <c r="Q867" s="22" t="s">
        <v>6892</v>
      </c>
      <c r="R867" s="82">
        <v>0</v>
      </c>
      <c r="S867" s="82" t="s">
        <v>6893</v>
      </c>
      <c r="T867" s="82" t="s">
        <v>6868</v>
      </c>
      <c r="U867" s="82">
        <f>R867+S867+T867</f>
        <v>34.659999999999997</v>
      </c>
      <c r="V867" s="421">
        <v>100</v>
      </c>
      <c r="W867" s="128">
        <v>100</v>
      </c>
      <c r="X867" s="225" t="s">
        <v>6839</v>
      </c>
      <c r="Y867" s="22">
        <v>3</v>
      </c>
      <c r="Z867" s="22">
        <v>11</v>
      </c>
      <c r="AA867" s="22">
        <v>5</v>
      </c>
      <c r="AB867" s="22">
        <v>3</v>
      </c>
      <c r="AC867" s="22" t="s">
        <v>596</v>
      </c>
      <c r="AD867" s="22">
        <v>23.04</v>
      </c>
      <c r="AE867" s="22">
        <v>5</v>
      </c>
      <c r="AF867" s="86"/>
      <c r="AG867" s="22"/>
      <c r="AH867" s="22"/>
      <c r="AI867" s="22"/>
      <c r="AJ867" s="22"/>
      <c r="AK867" s="22"/>
      <c r="AL867" s="22"/>
      <c r="AM867" s="22"/>
      <c r="AN867" s="22"/>
      <c r="AO867" s="22"/>
      <c r="AP867" s="22"/>
      <c r="AQ867" s="22"/>
      <c r="AR867" s="22"/>
      <c r="AS867" s="22"/>
      <c r="AT867" s="22"/>
      <c r="AU867" s="22"/>
      <c r="AV867" s="22"/>
      <c r="AW867" s="22"/>
      <c r="AX867" s="22"/>
      <c r="AY867" s="22"/>
      <c r="AZ867" s="22"/>
      <c r="BA867" s="85"/>
      <c r="BB867" s="32"/>
      <c r="BC867" s="32"/>
      <c r="BD867" s="32"/>
      <c r="BE867" s="32"/>
      <c r="BF867" s="32"/>
      <c r="BG867" s="32"/>
      <c r="BH867" s="32"/>
      <c r="BI867" s="32"/>
      <c r="BJ867" s="32"/>
      <c r="BK867" s="32"/>
      <c r="BL867" s="32"/>
      <c r="BM867" s="32"/>
    </row>
    <row r="868" spans="1:65" ht="120" customHeight="1" x14ac:dyDescent="0.25">
      <c r="A868" s="22">
        <v>481</v>
      </c>
      <c r="B868" s="22" t="s">
        <v>6828</v>
      </c>
      <c r="C868" s="22">
        <v>209</v>
      </c>
      <c r="D868" s="23" t="s">
        <v>1606</v>
      </c>
      <c r="E868" s="22" t="s">
        <v>6894</v>
      </c>
      <c r="F868" s="22">
        <v>18749</v>
      </c>
      <c r="G868" s="22" t="s">
        <v>6895</v>
      </c>
      <c r="H868" s="22">
        <v>2010</v>
      </c>
      <c r="I868" s="22" t="s">
        <v>6896</v>
      </c>
      <c r="J868" s="57">
        <v>360791.9</v>
      </c>
      <c r="K868" s="22" t="s">
        <v>87</v>
      </c>
      <c r="L868" s="22" t="s">
        <v>6897</v>
      </c>
      <c r="M868" s="22" t="s">
        <v>6898</v>
      </c>
      <c r="N868" s="22" t="s">
        <v>6899</v>
      </c>
      <c r="O868" s="22" t="s">
        <v>6900</v>
      </c>
      <c r="P868" s="22">
        <v>3806405</v>
      </c>
      <c r="Q868" s="22" t="s">
        <v>6901</v>
      </c>
      <c r="R868" s="82">
        <v>0</v>
      </c>
      <c r="S868" s="82">
        <v>9</v>
      </c>
      <c r="T868" s="82" t="s">
        <v>6868</v>
      </c>
      <c r="U868" s="82">
        <f>R868+S868+T868</f>
        <v>28.41</v>
      </c>
      <c r="V868" s="421">
        <v>40</v>
      </c>
      <c r="W868" s="128">
        <v>100</v>
      </c>
      <c r="X868" s="225" t="s">
        <v>6839</v>
      </c>
      <c r="Y868" s="22">
        <v>3</v>
      </c>
      <c r="Z868" s="22">
        <v>5</v>
      </c>
      <c r="AA868" s="22">
        <v>1</v>
      </c>
      <c r="AB868" s="22">
        <v>66</v>
      </c>
      <c r="AC868" s="22">
        <v>209.208</v>
      </c>
      <c r="AD868" s="22" t="s">
        <v>6868</v>
      </c>
      <c r="AE868" s="22">
        <v>5</v>
      </c>
      <c r="AF868" s="86">
        <v>30</v>
      </c>
      <c r="AG868" s="22" t="s">
        <v>1606</v>
      </c>
      <c r="AH868" s="22" t="s">
        <v>6902</v>
      </c>
      <c r="AI868" s="22">
        <v>17</v>
      </c>
      <c r="AJ868" s="22" t="s">
        <v>1606</v>
      </c>
      <c r="AK868" s="22" t="s">
        <v>6903</v>
      </c>
      <c r="AL868" s="22">
        <v>12</v>
      </c>
      <c r="AM868" s="22" t="s">
        <v>6904</v>
      </c>
      <c r="AN868" s="22" t="s">
        <v>6905</v>
      </c>
      <c r="AO868" s="22">
        <v>1</v>
      </c>
      <c r="AP868" s="22"/>
      <c r="AQ868" s="22"/>
      <c r="AR868" s="22"/>
      <c r="AS868" s="22"/>
      <c r="AT868" s="22"/>
      <c r="AU868" s="22"/>
      <c r="AV868" s="22"/>
      <c r="AW868" s="22"/>
      <c r="AX868" s="22"/>
      <c r="AY868" s="22"/>
      <c r="AZ868" s="22"/>
      <c r="BA868" s="85"/>
      <c r="BB868" s="32"/>
      <c r="BC868" s="32"/>
      <c r="BD868" s="32"/>
      <c r="BE868" s="32"/>
      <c r="BF868" s="32"/>
      <c r="BG868" s="32"/>
      <c r="BH868" s="32"/>
      <c r="BI868" s="32"/>
      <c r="BJ868" s="32"/>
      <c r="BK868" s="32"/>
      <c r="BL868" s="32"/>
      <c r="BM868" s="32"/>
    </row>
    <row r="869" spans="1:65" ht="120" customHeight="1" x14ac:dyDescent="0.25">
      <c r="A869" s="22">
        <v>481</v>
      </c>
      <c r="B869" s="22" t="s">
        <v>6828</v>
      </c>
      <c r="C869" s="22">
        <v>204</v>
      </c>
      <c r="D869" s="23" t="s">
        <v>83</v>
      </c>
      <c r="E869" s="22" t="s">
        <v>6906</v>
      </c>
      <c r="F869" s="22">
        <v>30435</v>
      </c>
      <c r="G869" s="22" t="s">
        <v>6907</v>
      </c>
      <c r="H869" s="22">
        <v>2004</v>
      </c>
      <c r="I869" s="22" t="s">
        <v>6908</v>
      </c>
      <c r="J869" s="57">
        <v>107166.74</v>
      </c>
      <c r="K869" s="22" t="s">
        <v>155</v>
      </c>
      <c r="L869" s="22" t="s">
        <v>6909</v>
      </c>
      <c r="M869" s="22" t="s">
        <v>6910</v>
      </c>
      <c r="N869" s="22" t="s">
        <v>6911</v>
      </c>
      <c r="O869" s="22" t="s">
        <v>6912</v>
      </c>
      <c r="P869" s="22" t="s">
        <v>6913</v>
      </c>
      <c r="Q869" s="22">
        <v>13.66</v>
      </c>
      <c r="R869" s="82">
        <v>0</v>
      </c>
      <c r="S869" s="82">
        <v>13.66</v>
      </c>
      <c r="T869" s="82">
        <v>20.18</v>
      </c>
      <c r="U869" s="82">
        <f t="shared" ref="U869:U881" si="59">R869+S869+T869</f>
        <v>33.840000000000003</v>
      </c>
      <c r="V869" s="421">
        <v>10</v>
      </c>
      <c r="W869" s="128">
        <v>100</v>
      </c>
      <c r="X869" s="225" t="s">
        <v>6839</v>
      </c>
      <c r="Y869" s="22">
        <v>4</v>
      </c>
      <c r="Z869" s="22">
        <v>5</v>
      </c>
      <c r="AA869" s="22">
        <v>2</v>
      </c>
      <c r="AB869" s="22">
        <v>5</v>
      </c>
      <c r="AC869" s="22">
        <v>204</v>
      </c>
      <c r="AD869" s="22">
        <v>10.93</v>
      </c>
      <c r="AE869" s="22">
        <v>5</v>
      </c>
      <c r="AF869" s="86"/>
      <c r="AG869" s="93"/>
      <c r="AH869" s="22"/>
      <c r="AI869" s="22"/>
      <c r="AJ869" s="22"/>
      <c r="AK869" s="22"/>
      <c r="AL869" s="22"/>
      <c r="AM869" s="22"/>
      <c r="AN869" s="22"/>
      <c r="AO869" s="22"/>
      <c r="AP869" s="22"/>
      <c r="AQ869" s="22"/>
      <c r="AR869" s="22"/>
      <c r="AS869" s="22"/>
      <c r="AT869" s="22"/>
      <c r="AU869" s="22"/>
      <c r="AV869" s="22" t="s">
        <v>6914</v>
      </c>
      <c r="AW869" s="22" t="s">
        <v>6915</v>
      </c>
      <c r="AX869" s="22">
        <v>100</v>
      </c>
      <c r="AY869" s="22"/>
      <c r="AZ869" s="22"/>
      <c r="BA869" s="85"/>
      <c r="BB869" s="32"/>
      <c r="BC869" s="32"/>
      <c r="BD869" s="32"/>
      <c r="BE869" s="32"/>
      <c r="BF869" s="32"/>
      <c r="BG869" s="32"/>
      <c r="BH869" s="32"/>
      <c r="BI869" s="32"/>
      <c r="BJ869" s="32"/>
      <c r="BK869" s="32"/>
      <c r="BL869" s="32"/>
      <c r="BM869" s="32"/>
    </row>
    <row r="870" spans="1:65" ht="120" customHeight="1" x14ac:dyDescent="0.25">
      <c r="A870" s="22">
        <v>481</v>
      </c>
      <c r="B870" s="22" t="s">
        <v>6828</v>
      </c>
      <c r="C870" s="22">
        <v>204</v>
      </c>
      <c r="D870" s="23" t="s">
        <v>83</v>
      </c>
      <c r="E870" s="22" t="s">
        <v>6906</v>
      </c>
      <c r="F870" s="22">
        <v>30435</v>
      </c>
      <c r="G870" s="22" t="s">
        <v>6916</v>
      </c>
      <c r="H870" s="22">
        <v>2007</v>
      </c>
      <c r="I870" s="22" t="s">
        <v>6917</v>
      </c>
      <c r="J870" s="57">
        <v>315397.37</v>
      </c>
      <c r="K870" s="22" t="s">
        <v>109</v>
      </c>
      <c r="L870" s="22" t="s">
        <v>6918</v>
      </c>
      <c r="M870" s="22" t="s">
        <v>6919</v>
      </c>
      <c r="N870" s="22" t="s">
        <v>6920</v>
      </c>
      <c r="O870" s="22" t="s">
        <v>6912</v>
      </c>
      <c r="P870" s="22">
        <v>3805889</v>
      </c>
      <c r="Q870" s="22">
        <v>25</v>
      </c>
      <c r="R870" s="82">
        <v>0</v>
      </c>
      <c r="S870" s="82">
        <v>20</v>
      </c>
      <c r="T870" s="82">
        <v>20.18</v>
      </c>
      <c r="U870" s="82">
        <f t="shared" si="59"/>
        <v>40.18</v>
      </c>
      <c r="V870" s="421">
        <v>80</v>
      </c>
      <c r="W870" s="128">
        <v>100</v>
      </c>
      <c r="X870" s="225" t="s">
        <v>6839</v>
      </c>
      <c r="Y870" s="22">
        <v>4</v>
      </c>
      <c r="Z870" s="22">
        <v>5</v>
      </c>
      <c r="AA870" s="22">
        <v>2</v>
      </c>
      <c r="AB870" s="22">
        <v>5</v>
      </c>
      <c r="AC870" s="22">
        <v>204</v>
      </c>
      <c r="AD870" s="22">
        <v>10.93</v>
      </c>
      <c r="AE870" s="22">
        <v>5</v>
      </c>
      <c r="AF870" s="86">
        <v>50</v>
      </c>
      <c r="AG870" s="22" t="s">
        <v>6921</v>
      </c>
      <c r="AH870" s="22" t="s">
        <v>6922</v>
      </c>
      <c r="AI870" s="22">
        <v>50</v>
      </c>
      <c r="AJ870" s="22" t="s">
        <v>6923</v>
      </c>
      <c r="AK870" s="22" t="s">
        <v>6924</v>
      </c>
      <c r="AL870" s="22">
        <v>10</v>
      </c>
      <c r="AM870" s="22" t="s">
        <v>6925</v>
      </c>
      <c r="AN870" s="22" t="s">
        <v>6906</v>
      </c>
      <c r="AO870" s="22">
        <v>40</v>
      </c>
      <c r="AP870" s="22"/>
      <c r="AQ870" s="22"/>
      <c r="AR870" s="22"/>
      <c r="AS870" s="22"/>
      <c r="AT870" s="22"/>
      <c r="AU870" s="22"/>
      <c r="AV870" s="22"/>
      <c r="AW870" s="22"/>
      <c r="AX870" s="22"/>
      <c r="AY870" s="22"/>
      <c r="AZ870" s="22"/>
      <c r="BA870" s="85"/>
      <c r="BB870" s="32"/>
      <c r="BC870" s="32"/>
      <c r="BD870" s="32"/>
      <c r="BE870" s="32"/>
      <c r="BF870" s="32"/>
      <c r="BG870" s="32"/>
      <c r="BH870" s="32"/>
      <c r="BI870" s="32"/>
      <c r="BJ870" s="32"/>
      <c r="BK870" s="32"/>
      <c r="BL870" s="32"/>
      <c r="BM870" s="32"/>
    </row>
    <row r="871" spans="1:65" ht="120" customHeight="1" x14ac:dyDescent="0.25">
      <c r="A871" s="22">
        <v>481</v>
      </c>
      <c r="B871" s="22" t="s">
        <v>6828</v>
      </c>
      <c r="C871" s="22">
        <v>209</v>
      </c>
      <c r="D871" s="23" t="s">
        <v>1606</v>
      </c>
      <c r="E871" s="22" t="s">
        <v>6926</v>
      </c>
      <c r="F871" s="22" t="s">
        <v>6927</v>
      </c>
      <c r="G871" s="22" t="s">
        <v>6928</v>
      </c>
      <c r="H871" s="22">
        <v>2005</v>
      </c>
      <c r="I871" s="22" t="s">
        <v>6929</v>
      </c>
      <c r="J871" s="57">
        <v>104679.58</v>
      </c>
      <c r="K871" s="22" t="s">
        <v>149</v>
      </c>
      <c r="L871" s="22" t="s">
        <v>6930</v>
      </c>
      <c r="M871" s="22" t="s">
        <v>6931</v>
      </c>
      <c r="N871" s="22" t="s">
        <v>6932</v>
      </c>
      <c r="O871" s="22" t="s">
        <v>6933</v>
      </c>
      <c r="P871" s="22">
        <v>3805340</v>
      </c>
      <c r="Q871" s="22" t="s">
        <v>6934</v>
      </c>
      <c r="R871" s="82">
        <v>0</v>
      </c>
      <c r="S871" s="82" t="s">
        <v>6935</v>
      </c>
      <c r="T871" s="82" t="s">
        <v>6868</v>
      </c>
      <c r="U871" s="82">
        <f t="shared" si="59"/>
        <v>21.91</v>
      </c>
      <c r="V871" s="421">
        <v>70</v>
      </c>
      <c r="W871" s="128">
        <v>100</v>
      </c>
      <c r="X871" s="225" t="s">
        <v>6839</v>
      </c>
      <c r="Y871" s="22">
        <v>3</v>
      </c>
      <c r="Z871" s="22">
        <v>4</v>
      </c>
      <c r="AA871" s="22">
        <v>7</v>
      </c>
      <c r="AB871" s="22">
        <v>66</v>
      </c>
      <c r="AC871" s="22" t="s">
        <v>6936</v>
      </c>
      <c r="AD871" s="22">
        <v>12.8</v>
      </c>
      <c r="AE871" s="22">
        <v>5</v>
      </c>
      <c r="AF871" s="86">
        <v>70</v>
      </c>
      <c r="AG871" s="22" t="s">
        <v>1606</v>
      </c>
      <c r="AH871" s="22" t="s">
        <v>6937</v>
      </c>
      <c r="AI871" s="22">
        <v>40</v>
      </c>
      <c r="AJ871" s="22" t="s">
        <v>2252</v>
      </c>
      <c r="AK871" s="22" t="s">
        <v>6938</v>
      </c>
      <c r="AL871" s="22">
        <v>30</v>
      </c>
      <c r="AM871" s="22"/>
      <c r="AN871" s="22"/>
      <c r="AO871" s="22"/>
      <c r="AP871" s="22"/>
      <c r="AQ871" s="22"/>
      <c r="AR871" s="22"/>
      <c r="AS871" s="22"/>
      <c r="AT871" s="22"/>
      <c r="AU871" s="22"/>
      <c r="AV871" s="22"/>
      <c r="AW871" s="22"/>
      <c r="AX871" s="22"/>
      <c r="AY871" s="22"/>
      <c r="AZ871" s="22"/>
      <c r="BA871" s="85"/>
      <c r="BB871" s="32"/>
      <c r="BC871" s="32"/>
      <c r="BD871" s="32"/>
      <c r="BE871" s="32"/>
      <c r="BF871" s="32"/>
      <c r="BG871" s="32"/>
      <c r="BH871" s="32"/>
      <c r="BI871" s="32"/>
      <c r="BJ871" s="32"/>
      <c r="BK871" s="32"/>
      <c r="BL871" s="32"/>
      <c r="BM871" s="32"/>
    </row>
    <row r="872" spans="1:65" ht="120" customHeight="1" x14ac:dyDescent="0.25">
      <c r="A872" s="22">
        <v>481</v>
      </c>
      <c r="B872" s="22" t="s">
        <v>6828</v>
      </c>
      <c r="C872" s="22">
        <v>209</v>
      </c>
      <c r="D872" s="23" t="s">
        <v>1606</v>
      </c>
      <c r="E872" s="22" t="s">
        <v>6939</v>
      </c>
      <c r="F872" s="22">
        <v>16381</v>
      </c>
      <c r="G872" s="22" t="s">
        <v>6940</v>
      </c>
      <c r="H872" s="22">
        <v>2007</v>
      </c>
      <c r="I872" s="22" t="s">
        <v>6941</v>
      </c>
      <c r="J872" s="57">
        <v>93314.97</v>
      </c>
      <c r="K872" s="22" t="s">
        <v>109</v>
      </c>
      <c r="L872" s="22" t="s">
        <v>6942</v>
      </c>
      <c r="M872" s="22" t="s">
        <v>6943</v>
      </c>
      <c r="N872" s="22" t="s">
        <v>6944</v>
      </c>
      <c r="O872" s="22" t="s">
        <v>6945</v>
      </c>
      <c r="P872" s="22">
        <v>3805856</v>
      </c>
      <c r="Q872" s="22">
        <v>40.799999999999997</v>
      </c>
      <c r="R872" s="82">
        <v>0</v>
      </c>
      <c r="S872" s="82">
        <v>40.799999999999997</v>
      </c>
      <c r="T872" s="82">
        <v>28.35</v>
      </c>
      <c r="U872" s="82">
        <f t="shared" si="59"/>
        <v>69.150000000000006</v>
      </c>
      <c r="V872" s="421">
        <v>90</v>
      </c>
      <c r="W872" s="128">
        <v>100</v>
      </c>
      <c r="X872" s="225" t="s">
        <v>6839</v>
      </c>
      <c r="Y872" s="22">
        <v>2</v>
      </c>
      <c r="Z872" s="22">
        <v>3</v>
      </c>
      <c r="AA872" s="22">
        <v>3</v>
      </c>
      <c r="AB872" s="22">
        <v>11</v>
      </c>
      <c r="AC872" s="22">
        <v>209</v>
      </c>
      <c r="AD872" s="22">
        <v>28.35</v>
      </c>
      <c r="AE872" s="22">
        <v>5</v>
      </c>
      <c r="AF872" s="86">
        <v>90</v>
      </c>
      <c r="AG872" s="22" t="s">
        <v>1606</v>
      </c>
      <c r="AH872" s="22" t="s">
        <v>6946</v>
      </c>
      <c r="AI872" s="22">
        <v>50</v>
      </c>
      <c r="AJ872" s="22" t="s">
        <v>6684</v>
      </c>
      <c r="AK872" s="22" t="s">
        <v>6903</v>
      </c>
      <c r="AL872" s="22">
        <v>20</v>
      </c>
      <c r="AM872" s="22" t="s">
        <v>6947</v>
      </c>
      <c r="AN872" s="22" t="s">
        <v>6948</v>
      </c>
      <c r="AO872" s="22">
        <v>20</v>
      </c>
      <c r="AP872" s="22"/>
      <c r="AQ872" s="22"/>
      <c r="AR872" s="22"/>
      <c r="AS872" s="22"/>
      <c r="AT872" s="22"/>
      <c r="AU872" s="22"/>
      <c r="AV872" s="22"/>
      <c r="AW872" s="22"/>
      <c r="AX872" s="22"/>
      <c r="AY872" s="22"/>
      <c r="AZ872" s="22"/>
      <c r="BA872" s="85"/>
      <c r="BB872" s="32"/>
      <c r="BC872" s="32"/>
      <c r="BD872" s="32"/>
      <c r="BE872" s="32"/>
      <c r="BF872" s="32"/>
      <c r="BG872" s="32"/>
      <c r="BH872" s="32"/>
      <c r="BI872" s="32"/>
      <c r="BJ872" s="32"/>
      <c r="BK872" s="32"/>
      <c r="BL872" s="32"/>
      <c r="BM872" s="32"/>
    </row>
    <row r="873" spans="1:65" ht="120" customHeight="1" x14ac:dyDescent="0.25">
      <c r="A873" s="22">
        <v>481</v>
      </c>
      <c r="B873" s="22" t="s">
        <v>6828</v>
      </c>
      <c r="C873" s="22">
        <v>204</v>
      </c>
      <c r="D873" s="23" t="s">
        <v>83</v>
      </c>
      <c r="E873" s="22" t="s">
        <v>6906</v>
      </c>
      <c r="F873" s="22">
        <v>30435</v>
      </c>
      <c r="G873" s="22" t="s">
        <v>6949</v>
      </c>
      <c r="H873" s="22">
        <v>2020</v>
      </c>
      <c r="I873" s="22" t="s">
        <v>6950</v>
      </c>
      <c r="J873" s="57">
        <v>42865.85</v>
      </c>
      <c r="K873" s="22" t="s">
        <v>6951</v>
      </c>
      <c r="L873" s="22" t="s">
        <v>6952</v>
      </c>
      <c r="M873" s="22" t="s">
        <v>6953</v>
      </c>
      <c r="N873" s="22" t="s">
        <v>6954</v>
      </c>
      <c r="O873" s="22" t="s">
        <v>6955</v>
      </c>
      <c r="P873" s="22">
        <v>3808061</v>
      </c>
      <c r="Q873" s="22" t="s">
        <v>6956</v>
      </c>
      <c r="R873" s="82">
        <v>0</v>
      </c>
      <c r="S873" s="82" t="s">
        <v>6957</v>
      </c>
      <c r="T873" s="82" t="s">
        <v>6958</v>
      </c>
      <c r="U873" s="82">
        <f t="shared" si="59"/>
        <v>46188</v>
      </c>
      <c r="V873" s="421">
        <v>80</v>
      </c>
      <c r="W873" s="128">
        <v>100</v>
      </c>
      <c r="X873" s="225" t="s">
        <v>6959</v>
      </c>
      <c r="Y873" s="22">
        <v>3</v>
      </c>
      <c r="Z873" s="22">
        <v>11</v>
      </c>
      <c r="AA873" s="22">
        <v>5</v>
      </c>
      <c r="AB873" s="22">
        <v>4</v>
      </c>
      <c r="AC873" s="22"/>
      <c r="AD873" s="22">
        <v>0</v>
      </c>
      <c r="AE873" s="22">
        <v>5</v>
      </c>
      <c r="AF873" s="86"/>
      <c r="AG873" s="22"/>
      <c r="AH873" s="22"/>
      <c r="AI873" s="22"/>
      <c r="AJ873" s="22"/>
      <c r="AK873" s="22"/>
      <c r="AL873" s="22"/>
      <c r="AM873" s="22"/>
      <c r="AN873" s="22"/>
      <c r="AO873" s="22"/>
      <c r="AP873" s="22"/>
      <c r="AQ873" s="22"/>
      <c r="AR873" s="22"/>
      <c r="AS873" s="22"/>
      <c r="AT873" s="22"/>
      <c r="AU873" s="22"/>
      <c r="AV873" s="22"/>
      <c r="AW873" s="22"/>
      <c r="AX873" s="22"/>
      <c r="AY873" s="22"/>
      <c r="AZ873" s="22"/>
      <c r="BA873" s="85"/>
      <c r="BB873" s="32"/>
      <c r="BC873" s="32"/>
      <c r="BD873" s="32"/>
      <c r="BE873" s="32"/>
      <c r="BF873" s="32"/>
      <c r="BG873" s="32"/>
      <c r="BH873" s="32"/>
      <c r="BI873" s="32"/>
      <c r="BJ873" s="32"/>
      <c r="BK873" s="32"/>
      <c r="BL873" s="32"/>
      <c r="BM873" s="32"/>
    </row>
    <row r="874" spans="1:65" ht="120" customHeight="1" x14ac:dyDescent="0.25">
      <c r="A874" s="22">
        <v>481</v>
      </c>
      <c r="B874" s="22" t="s">
        <v>6828</v>
      </c>
      <c r="C874" s="22">
        <v>301</v>
      </c>
      <c r="D874" s="23" t="s">
        <v>6960</v>
      </c>
      <c r="E874" s="22" t="s">
        <v>6961</v>
      </c>
      <c r="F874" s="22" t="s">
        <v>6962</v>
      </c>
      <c r="G874" s="22" t="s">
        <v>6963</v>
      </c>
      <c r="H874" s="22">
        <v>2019</v>
      </c>
      <c r="I874" s="22" t="s">
        <v>6964</v>
      </c>
      <c r="J874" s="57">
        <v>25881.99</v>
      </c>
      <c r="K874" s="22" t="s">
        <v>76</v>
      </c>
      <c r="L874" s="22" t="s">
        <v>6965</v>
      </c>
      <c r="M874" s="22" t="s">
        <v>6966</v>
      </c>
      <c r="N874" s="22" t="s">
        <v>6967</v>
      </c>
      <c r="O874" s="22" t="s">
        <v>6968</v>
      </c>
      <c r="P874" s="22" t="s">
        <v>6969</v>
      </c>
      <c r="Q874" s="22">
        <v>126.19</v>
      </c>
      <c r="R874" s="82">
        <v>0</v>
      </c>
      <c r="S874" s="82">
        <v>116.19</v>
      </c>
      <c r="T874" s="82">
        <v>19.41</v>
      </c>
      <c r="U874" s="82">
        <f t="shared" si="59"/>
        <v>135.6</v>
      </c>
      <c r="V874" s="421">
        <v>20</v>
      </c>
      <c r="W874" s="128">
        <v>100</v>
      </c>
      <c r="X874" s="225" t="s">
        <v>6839</v>
      </c>
      <c r="Y874" s="22">
        <v>2</v>
      </c>
      <c r="Z874" s="22">
        <v>1</v>
      </c>
      <c r="AA874" s="22">
        <v>1</v>
      </c>
      <c r="AB874" s="22">
        <v>3</v>
      </c>
      <c r="AC874" s="22"/>
      <c r="AD874" s="22">
        <v>19.41</v>
      </c>
      <c r="AE874" s="22">
        <v>5</v>
      </c>
      <c r="AF874" s="86"/>
      <c r="AG874" s="22"/>
      <c r="AH874" s="22"/>
      <c r="AI874" s="22"/>
      <c r="AJ874" s="22"/>
      <c r="AK874" s="22"/>
      <c r="AL874" s="22"/>
      <c r="AM874" s="22"/>
      <c r="AN874" s="22"/>
      <c r="AO874" s="22"/>
      <c r="AP874" s="22"/>
      <c r="AQ874" s="22"/>
      <c r="AR874" s="22"/>
      <c r="AS874" s="22"/>
      <c r="AT874" s="22"/>
      <c r="AU874" s="22"/>
      <c r="AV874" s="22"/>
      <c r="AW874" s="22"/>
      <c r="AX874" s="22"/>
      <c r="AY874" s="22"/>
      <c r="AZ874" s="22"/>
      <c r="BA874" s="85"/>
      <c r="BB874" s="32"/>
      <c r="BC874" s="32"/>
      <c r="BD874" s="32"/>
      <c r="BE874" s="32"/>
      <c r="BF874" s="32"/>
      <c r="BG874" s="32"/>
      <c r="BH874" s="32"/>
      <c r="BI874" s="32"/>
      <c r="BJ874" s="32"/>
      <c r="BK874" s="32"/>
      <c r="BL874" s="32"/>
      <c r="BM874" s="32"/>
    </row>
    <row r="875" spans="1:65" ht="120" customHeight="1" x14ac:dyDescent="0.25">
      <c r="A875" s="22">
        <v>481</v>
      </c>
      <c r="B875" s="22" t="s">
        <v>6828</v>
      </c>
      <c r="C875" s="22">
        <v>301</v>
      </c>
      <c r="D875" s="23" t="s">
        <v>6960</v>
      </c>
      <c r="E875" s="22" t="s">
        <v>6970</v>
      </c>
      <c r="F875" s="22">
        <v>11253</v>
      </c>
      <c r="G875" s="22" t="s">
        <v>6971</v>
      </c>
      <c r="H875" s="22">
        <v>2020</v>
      </c>
      <c r="I875" s="22" t="s">
        <v>6972</v>
      </c>
      <c r="J875" s="57">
        <v>124103.92</v>
      </c>
      <c r="K875" s="22" t="s">
        <v>306</v>
      </c>
      <c r="L875" s="22" t="s">
        <v>6973</v>
      </c>
      <c r="M875" s="22" t="s">
        <v>6974</v>
      </c>
      <c r="N875" s="22" t="s">
        <v>6975</v>
      </c>
      <c r="O875" s="22" t="s">
        <v>6976</v>
      </c>
      <c r="P875" s="22">
        <v>3604291</v>
      </c>
      <c r="Q875" s="22" t="s">
        <v>6977</v>
      </c>
      <c r="R875" s="82">
        <v>0</v>
      </c>
      <c r="S875" s="82">
        <v>5.09</v>
      </c>
      <c r="T875" s="82">
        <v>84.54</v>
      </c>
      <c r="U875" s="82">
        <f t="shared" si="59"/>
        <v>89.63000000000001</v>
      </c>
      <c r="V875" s="421">
        <v>20</v>
      </c>
      <c r="W875" s="128">
        <v>100</v>
      </c>
      <c r="X875" s="225" t="s">
        <v>6978</v>
      </c>
      <c r="Y875" s="22">
        <v>4</v>
      </c>
      <c r="Z875" s="22">
        <v>4</v>
      </c>
      <c r="AA875" s="22">
        <v>1</v>
      </c>
      <c r="AB875" s="22">
        <v>2</v>
      </c>
      <c r="AC875" s="22"/>
      <c r="AD875" s="22"/>
      <c r="AE875" s="22">
        <v>5</v>
      </c>
      <c r="AF875" s="86"/>
      <c r="AG875" s="22"/>
      <c r="AH875" s="22"/>
      <c r="AI875" s="22"/>
      <c r="AJ875" s="22"/>
      <c r="AK875" s="22"/>
      <c r="AL875" s="22"/>
      <c r="AM875" s="22"/>
      <c r="AN875" s="22"/>
      <c r="AO875" s="22"/>
      <c r="AP875" s="22"/>
      <c r="AQ875" s="22"/>
      <c r="AR875" s="22"/>
      <c r="AS875" s="22"/>
      <c r="AT875" s="22"/>
      <c r="AU875" s="22"/>
      <c r="AV875" s="22"/>
      <c r="AW875" s="22"/>
      <c r="AX875" s="22"/>
      <c r="AY875" s="22"/>
      <c r="AZ875" s="22"/>
      <c r="BA875" s="85"/>
      <c r="BB875" s="32"/>
      <c r="BC875" s="32"/>
      <c r="BD875" s="32"/>
      <c r="BE875" s="32"/>
      <c r="BF875" s="32"/>
      <c r="BG875" s="32"/>
      <c r="BH875" s="32"/>
      <c r="BI875" s="32"/>
      <c r="BJ875" s="32"/>
      <c r="BK875" s="32"/>
      <c r="BL875" s="32"/>
      <c r="BM875" s="32"/>
    </row>
    <row r="876" spans="1:65" ht="120" customHeight="1" x14ac:dyDescent="0.25">
      <c r="A876" s="22">
        <v>481</v>
      </c>
      <c r="B876" s="22" t="s">
        <v>6828</v>
      </c>
      <c r="C876" s="22" t="s">
        <v>6979</v>
      </c>
      <c r="D876" s="23" t="s">
        <v>6980</v>
      </c>
      <c r="E876" s="22" t="s">
        <v>6981</v>
      </c>
      <c r="F876" s="22" t="s">
        <v>6982</v>
      </c>
      <c r="G876" s="22" t="s">
        <v>6983</v>
      </c>
      <c r="H876" s="22" t="s">
        <v>1778</v>
      </c>
      <c r="I876" s="22" t="s">
        <v>6984</v>
      </c>
      <c r="J876" s="57">
        <v>119000</v>
      </c>
      <c r="K876" s="22" t="s">
        <v>6985</v>
      </c>
      <c r="L876" s="22" t="s">
        <v>6986</v>
      </c>
      <c r="M876" s="22" t="s">
        <v>6987</v>
      </c>
      <c r="N876" s="22" t="s">
        <v>6988</v>
      </c>
      <c r="O876" s="22" t="s">
        <v>6989</v>
      </c>
      <c r="P876" s="22" t="s">
        <v>6990</v>
      </c>
      <c r="Q876" s="22">
        <v>36.4</v>
      </c>
      <c r="R876" s="82">
        <v>0</v>
      </c>
      <c r="S876" s="82">
        <v>25</v>
      </c>
      <c r="T876" s="82">
        <v>19.399999999999999</v>
      </c>
      <c r="U876" s="82">
        <f t="shared" si="59"/>
        <v>44.4</v>
      </c>
      <c r="V876" s="421">
        <v>85</v>
      </c>
      <c r="W876" s="128">
        <v>100</v>
      </c>
      <c r="X876" s="225" t="s">
        <v>6839</v>
      </c>
      <c r="Y876" s="22" t="s">
        <v>6992</v>
      </c>
      <c r="Z876" s="22" t="s">
        <v>6993</v>
      </c>
      <c r="AA876" s="22" t="s">
        <v>6994</v>
      </c>
      <c r="AB876" s="22" t="s">
        <v>6994</v>
      </c>
      <c r="AC876" s="22"/>
      <c r="AD876" s="22">
        <v>19.41</v>
      </c>
      <c r="AE876" s="22" t="s">
        <v>6090</v>
      </c>
      <c r="AF876" s="86">
        <f>SUM(AI876,AL876,AO876,AR876,AU876,AX876,BA876)</f>
        <v>100</v>
      </c>
      <c r="AG876" s="22" t="s">
        <v>6980</v>
      </c>
      <c r="AH876" s="22" t="s">
        <v>6995</v>
      </c>
      <c r="AI876" s="22">
        <v>60</v>
      </c>
      <c r="AJ876" s="22" t="s">
        <v>6996</v>
      </c>
      <c r="AK876" s="22" t="s">
        <v>6997</v>
      </c>
      <c r="AL876" s="22">
        <v>20</v>
      </c>
      <c r="AM876" s="22" t="s">
        <v>6460</v>
      </c>
      <c r="AN876" s="22" t="s">
        <v>6998</v>
      </c>
      <c r="AO876" s="22">
        <v>10</v>
      </c>
      <c r="AP876" s="22"/>
      <c r="AQ876" s="22"/>
      <c r="AR876" s="22"/>
      <c r="AS876" s="22"/>
      <c r="AT876" s="22"/>
      <c r="AU876" s="22"/>
      <c r="AV876" s="22" t="s">
        <v>6999</v>
      </c>
      <c r="AW876" s="22"/>
      <c r="AX876" s="22">
        <v>10</v>
      </c>
      <c r="AY876" s="22"/>
      <c r="AZ876" s="22"/>
      <c r="BA876" s="85"/>
      <c r="BB876" s="32"/>
      <c r="BC876" s="32"/>
      <c r="BD876" s="32"/>
      <c r="BE876" s="32"/>
      <c r="BF876" s="32"/>
      <c r="BG876" s="32"/>
      <c r="BH876" s="32"/>
      <c r="BI876" s="32"/>
      <c r="BJ876" s="32"/>
      <c r="BK876" s="32"/>
      <c r="BL876" s="32"/>
      <c r="BM876" s="32"/>
    </row>
    <row r="877" spans="1:65" ht="120" customHeight="1" x14ac:dyDescent="0.25">
      <c r="A877" s="22">
        <v>481</v>
      </c>
      <c r="B877" s="22" t="s">
        <v>6828</v>
      </c>
      <c r="C877" s="22" t="s">
        <v>6979</v>
      </c>
      <c r="D877" s="23" t="s">
        <v>6980</v>
      </c>
      <c r="E877" s="22" t="s">
        <v>6981</v>
      </c>
      <c r="F877" s="22" t="s">
        <v>6982</v>
      </c>
      <c r="G877" s="22" t="s">
        <v>7000</v>
      </c>
      <c r="H877" s="22" t="s">
        <v>1657</v>
      </c>
      <c r="I877" s="22" t="s">
        <v>7001</v>
      </c>
      <c r="J877" s="57">
        <v>73750</v>
      </c>
      <c r="K877" s="22" t="s">
        <v>109</v>
      </c>
      <c r="L877" s="22" t="s">
        <v>6986</v>
      </c>
      <c r="M877" s="22" t="s">
        <v>6987</v>
      </c>
      <c r="N877" s="22" t="s">
        <v>7002</v>
      </c>
      <c r="O877" s="22" t="s">
        <v>7003</v>
      </c>
      <c r="P877" s="22" t="s">
        <v>7004</v>
      </c>
      <c r="Q877" s="22">
        <v>20.8</v>
      </c>
      <c r="R877" s="82">
        <v>0</v>
      </c>
      <c r="S877" s="82">
        <v>10</v>
      </c>
      <c r="T877" s="82">
        <v>19.399999999999999</v>
      </c>
      <c r="U877" s="82">
        <f t="shared" si="59"/>
        <v>29.4</v>
      </c>
      <c r="V877" s="421">
        <v>85</v>
      </c>
      <c r="W877" s="128">
        <v>100</v>
      </c>
      <c r="X877" s="225" t="s">
        <v>6839</v>
      </c>
      <c r="Y877" s="22" t="s">
        <v>6992</v>
      </c>
      <c r="Z877" s="22" t="s">
        <v>7005</v>
      </c>
      <c r="AA877" s="22" t="s">
        <v>7005</v>
      </c>
      <c r="AB877" s="22" t="s">
        <v>6994</v>
      </c>
      <c r="AC877" s="22"/>
      <c r="AD877" s="22"/>
      <c r="AE877" s="22" t="s">
        <v>6090</v>
      </c>
      <c r="AF877" s="303"/>
      <c r="AG877" s="22" t="s">
        <v>7006</v>
      </c>
      <c r="AH877" s="22"/>
      <c r="AI877" s="22"/>
      <c r="AJ877" s="22" t="s">
        <v>7006</v>
      </c>
      <c r="AK877" s="22"/>
      <c r="AL877" s="22"/>
      <c r="AM877" s="22"/>
      <c r="AN877" s="22"/>
      <c r="AO877" s="22"/>
      <c r="AP877" s="22"/>
      <c r="AQ877" s="22"/>
      <c r="AR877" s="22"/>
      <c r="AS877" s="22"/>
      <c r="AT877" s="22"/>
      <c r="AU877" s="22"/>
      <c r="AV877" s="22"/>
      <c r="AW877" s="22"/>
      <c r="AX877" s="22"/>
      <c r="AY877" s="22"/>
      <c r="AZ877" s="22"/>
      <c r="BA877" s="85"/>
      <c r="BB877" s="32"/>
      <c r="BC877" s="32"/>
      <c r="BD877" s="32"/>
      <c r="BE877" s="32"/>
      <c r="BF877" s="32"/>
      <c r="BG877" s="32"/>
      <c r="BH877" s="32"/>
      <c r="BI877" s="32"/>
      <c r="BJ877" s="32"/>
      <c r="BK877" s="32"/>
      <c r="BL877" s="32"/>
      <c r="BM877" s="32"/>
    </row>
    <row r="878" spans="1:65" ht="120" customHeight="1" x14ac:dyDescent="0.25">
      <c r="A878" s="22">
        <v>481</v>
      </c>
      <c r="B878" s="22" t="s">
        <v>6828</v>
      </c>
      <c r="C878" s="22" t="s">
        <v>7007</v>
      </c>
      <c r="D878" s="23" t="s">
        <v>6980</v>
      </c>
      <c r="E878" s="22" t="s">
        <v>6981</v>
      </c>
      <c r="F878" s="22" t="s">
        <v>6982</v>
      </c>
      <c r="G878" s="22" t="s">
        <v>7008</v>
      </c>
      <c r="H878" s="22" t="s">
        <v>7009</v>
      </c>
      <c r="I878" s="22" t="s">
        <v>7010</v>
      </c>
      <c r="J878" s="57">
        <v>35108</v>
      </c>
      <c r="K878" s="22" t="s">
        <v>6951</v>
      </c>
      <c r="L878" s="22" t="s">
        <v>6986</v>
      </c>
      <c r="M878" s="22" t="s">
        <v>6987</v>
      </c>
      <c r="N878" s="22" t="s">
        <v>7011</v>
      </c>
      <c r="O878" s="22" t="s">
        <v>7012</v>
      </c>
      <c r="P878" s="22" t="s">
        <v>7013</v>
      </c>
      <c r="Q878" s="22">
        <v>9.2100000000000009</v>
      </c>
      <c r="R878" s="82">
        <v>0</v>
      </c>
      <c r="S878" s="82">
        <v>5</v>
      </c>
      <c r="T878" s="82">
        <v>19.399999999999999</v>
      </c>
      <c r="U878" s="82">
        <f t="shared" si="59"/>
        <v>24.4</v>
      </c>
      <c r="V878" s="421">
        <v>85</v>
      </c>
      <c r="W878" s="128">
        <v>100</v>
      </c>
      <c r="X878" s="225" t="s">
        <v>6839</v>
      </c>
      <c r="Y878" s="22" t="s">
        <v>6992</v>
      </c>
      <c r="Z878" s="22" t="s">
        <v>7014</v>
      </c>
      <c r="AA878" s="22" t="s">
        <v>7005</v>
      </c>
      <c r="AB878" s="22" t="s">
        <v>6994</v>
      </c>
      <c r="AC878" s="22"/>
      <c r="AD878" s="22">
        <v>19.41</v>
      </c>
      <c r="AE878" s="22" t="s">
        <v>6090</v>
      </c>
      <c r="AF878" s="86">
        <f>SUM(AI878,AL878,AO878,AR878,AU878,AX878,BA878)</f>
        <v>100</v>
      </c>
      <c r="AG878" s="22" t="s">
        <v>6980</v>
      </c>
      <c r="AH878" s="22" t="s">
        <v>6995</v>
      </c>
      <c r="AI878" s="22">
        <v>50</v>
      </c>
      <c r="AJ878" s="22" t="s">
        <v>6996</v>
      </c>
      <c r="AK878" s="22" t="s">
        <v>6997</v>
      </c>
      <c r="AL878" s="22">
        <v>10</v>
      </c>
      <c r="AM878" s="22" t="s">
        <v>6460</v>
      </c>
      <c r="AN878" s="22" t="s">
        <v>6998</v>
      </c>
      <c r="AO878" s="22">
        <v>10</v>
      </c>
      <c r="AP878" s="22" t="s">
        <v>7015</v>
      </c>
      <c r="AQ878" s="22" t="s">
        <v>7016</v>
      </c>
      <c r="AR878" s="22">
        <v>10</v>
      </c>
      <c r="AS878" s="22"/>
      <c r="AT878" s="22"/>
      <c r="AU878" s="22"/>
      <c r="AV878" s="22" t="s">
        <v>7017</v>
      </c>
      <c r="AW878" s="22" t="s">
        <v>7018</v>
      </c>
      <c r="AX878" s="22">
        <v>10</v>
      </c>
      <c r="AY878" s="22" t="s">
        <v>7019</v>
      </c>
      <c r="AZ878" s="22"/>
      <c r="BA878" s="85">
        <v>10</v>
      </c>
      <c r="BB878" s="32"/>
      <c r="BC878" s="32"/>
      <c r="BD878" s="32"/>
      <c r="BE878" s="32"/>
      <c r="BF878" s="32"/>
      <c r="BG878" s="32"/>
      <c r="BH878" s="32"/>
      <c r="BI878" s="32"/>
      <c r="BJ878" s="32"/>
      <c r="BK878" s="32"/>
      <c r="BL878" s="32"/>
      <c r="BM878" s="32"/>
    </row>
    <row r="879" spans="1:65" ht="120" customHeight="1" x14ac:dyDescent="0.25">
      <c r="A879" s="22">
        <v>481</v>
      </c>
      <c r="B879" s="22" t="s">
        <v>6828</v>
      </c>
      <c r="C879" s="22" t="s">
        <v>6979</v>
      </c>
      <c r="D879" s="23" t="s">
        <v>6980</v>
      </c>
      <c r="E879" s="22" t="s">
        <v>6981</v>
      </c>
      <c r="F879" s="22" t="s">
        <v>6982</v>
      </c>
      <c r="G879" s="22" t="s">
        <v>7020</v>
      </c>
      <c r="H879" s="22" t="s">
        <v>7021</v>
      </c>
      <c r="I879" s="22" t="s">
        <v>7022</v>
      </c>
      <c r="J879" s="57">
        <v>22678.720000000001</v>
      </c>
      <c r="K879" s="22" t="s">
        <v>6951</v>
      </c>
      <c r="L879" s="22" t="s">
        <v>6986</v>
      </c>
      <c r="M879" s="22" t="s">
        <v>6987</v>
      </c>
      <c r="N879" s="22" t="s">
        <v>7023</v>
      </c>
      <c r="O879" s="22" t="s">
        <v>7024</v>
      </c>
      <c r="P879" s="22" t="s">
        <v>7025</v>
      </c>
      <c r="Q879" s="22">
        <v>52.83484</v>
      </c>
      <c r="R879" s="82">
        <v>0</v>
      </c>
      <c r="S879" s="82">
        <v>50</v>
      </c>
      <c r="T879" s="82">
        <v>19.399999999999999</v>
      </c>
      <c r="U879" s="82">
        <f t="shared" si="59"/>
        <v>69.400000000000006</v>
      </c>
      <c r="V879" s="421">
        <v>85</v>
      </c>
      <c r="W879" s="128">
        <v>100</v>
      </c>
      <c r="X879" s="225" t="s">
        <v>6839</v>
      </c>
      <c r="Y879" s="22" t="s">
        <v>6992</v>
      </c>
      <c r="Z879" s="22" t="s">
        <v>7014</v>
      </c>
      <c r="AA879" s="22"/>
      <c r="AB879" s="22" t="s">
        <v>6994</v>
      </c>
      <c r="AC879" s="22"/>
      <c r="AD879" s="22"/>
      <c r="AE879" s="22" t="s">
        <v>6090</v>
      </c>
      <c r="AF879" s="86">
        <f>SUM(AI879,AL879,AO879,AR879,AU879,AX879,BA879)</f>
        <v>100</v>
      </c>
      <c r="AG879" s="22" t="s">
        <v>6980</v>
      </c>
      <c r="AH879" s="22" t="s">
        <v>6995</v>
      </c>
      <c r="AI879" s="22">
        <v>70</v>
      </c>
      <c r="AJ879" s="22" t="s">
        <v>6996</v>
      </c>
      <c r="AK879" s="22" t="s">
        <v>6997</v>
      </c>
      <c r="AL879" s="22">
        <v>10</v>
      </c>
      <c r="AM879" s="22" t="s">
        <v>6460</v>
      </c>
      <c r="AN879" s="22" t="s">
        <v>6998</v>
      </c>
      <c r="AO879" s="22">
        <v>10</v>
      </c>
      <c r="AP879" s="22"/>
      <c r="AQ879" s="22"/>
      <c r="AR879" s="22"/>
      <c r="AS879" s="22"/>
      <c r="AT879" s="22"/>
      <c r="AU879" s="22"/>
      <c r="AV879" s="22"/>
      <c r="AW879" s="22"/>
      <c r="AX879" s="22"/>
      <c r="AY879" s="22" t="s">
        <v>7019</v>
      </c>
      <c r="AZ879" s="22"/>
      <c r="BA879" s="85">
        <v>10</v>
      </c>
      <c r="BB879" s="32"/>
      <c r="BC879" s="32"/>
      <c r="BD879" s="32"/>
      <c r="BE879" s="32"/>
      <c r="BF879" s="32"/>
      <c r="BG879" s="32"/>
      <c r="BH879" s="32"/>
      <c r="BI879" s="32"/>
      <c r="BJ879" s="32"/>
      <c r="BK879" s="32"/>
      <c r="BL879" s="32"/>
      <c r="BM879" s="32"/>
    </row>
    <row r="880" spans="1:65" ht="120" customHeight="1" x14ac:dyDescent="0.25">
      <c r="A880" s="22">
        <v>481</v>
      </c>
      <c r="B880" s="22" t="s">
        <v>6828</v>
      </c>
      <c r="C880" s="22">
        <v>403</v>
      </c>
      <c r="D880" s="23" t="s">
        <v>6980</v>
      </c>
      <c r="E880" s="22" t="s">
        <v>7026</v>
      </c>
      <c r="F880" s="22">
        <v>16382</v>
      </c>
      <c r="G880" s="22" t="s">
        <v>7027</v>
      </c>
      <c r="H880" s="22">
        <v>2008</v>
      </c>
      <c r="I880" s="22" t="s">
        <v>7028</v>
      </c>
      <c r="J880" s="57">
        <v>138257.76999999999</v>
      </c>
      <c r="K880" s="22" t="s">
        <v>109</v>
      </c>
      <c r="L880" s="22" t="s">
        <v>6986</v>
      </c>
      <c r="M880" s="22" t="s">
        <v>6987</v>
      </c>
      <c r="N880" s="22" t="s">
        <v>7029</v>
      </c>
      <c r="O880" s="22" t="s">
        <v>7030</v>
      </c>
      <c r="P880" s="22">
        <v>3902631</v>
      </c>
      <c r="Q880" s="22">
        <v>29.83</v>
      </c>
      <c r="R880" s="82">
        <v>0</v>
      </c>
      <c r="S880" s="82">
        <v>16</v>
      </c>
      <c r="T880" s="82">
        <v>33.049999999999997</v>
      </c>
      <c r="U880" s="82">
        <f>R880+S880+T880</f>
        <v>49.05</v>
      </c>
      <c r="V880" s="421">
        <v>60</v>
      </c>
      <c r="W880" s="128">
        <v>100</v>
      </c>
      <c r="X880" s="225" t="s">
        <v>6839</v>
      </c>
      <c r="Y880" s="22">
        <v>3</v>
      </c>
      <c r="Z880" s="22">
        <v>10</v>
      </c>
      <c r="AA880" s="22">
        <v>2</v>
      </c>
      <c r="AB880" s="22">
        <v>4</v>
      </c>
      <c r="AC880" s="22">
        <v>403</v>
      </c>
      <c r="AD880" s="22">
        <v>19.41</v>
      </c>
      <c r="AE880" s="22">
        <v>5</v>
      </c>
      <c r="AF880" s="86"/>
      <c r="AG880" s="22"/>
      <c r="AH880" s="22"/>
      <c r="AI880" s="22"/>
      <c r="AJ880" s="22"/>
      <c r="AK880" s="22"/>
      <c r="AL880" s="22"/>
      <c r="AM880" s="22"/>
      <c r="AN880" s="22"/>
      <c r="AO880" s="22"/>
      <c r="AP880" s="22"/>
      <c r="AQ880" s="22"/>
      <c r="AR880" s="22"/>
      <c r="AS880" s="22"/>
      <c r="AT880" s="22"/>
      <c r="AU880" s="22"/>
      <c r="AV880" s="22"/>
      <c r="AW880" s="22"/>
      <c r="AX880" s="22"/>
      <c r="AY880" s="22"/>
      <c r="AZ880" s="22"/>
      <c r="BA880" s="85"/>
      <c r="BB880" s="32"/>
      <c r="BC880" s="32"/>
      <c r="BD880" s="32"/>
      <c r="BE880" s="32"/>
      <c r="BF880" s="32"/>
      <c r="BG880" s="32"/>
      <c r="BH880" s="32"/>
      <c r="BI880" s="32"/>
      <c r="BJ880" s="32"/>
      <c r="BK880" s="32"/>
      <c r="BL880" s="32"/>
      <c r="BM880" s="32"/>
    </row>
    <row r="881" spans="1:65" ht="120" customHeight="1" x14ac:dyDescent="0.25">
      <c r="A881" s="22">
        <v>481</v>
      </c>
      <c r="B881" s="22" t="s">
        <v>6828</v>
      </c>
      <c r="C881" s="22">
        <v>401</v>
      </c>
      <c r="D881" s="23" t="s">
        <v>6980</v>
      </c>
      <c r="E881" s="22" t="s">
        <v>7031</v>
      </c>
      <c r="F881" s="22" t="s">
        <v>7032</v>
      </c>
      <c r="G881" s="22" t="s">
        <v>7033</v>
      </c>
      <c r="H881" s="22">
        <v>2007</v>
      </c>
      <c r="I881" s="22" t="s">
        <v>7034</v>
      </c>
      <c r="J881" s="57">
        <v>52278</v>
      </c>
      <c r="K881" s="22" t="s">
        <v>109</v>
      </c>
      <c r="L881" s="22" t="s">
        <v>6986</v>
      </c>
      <c r="M881" s="22" t="s">
        <v>6987</v>
      </c>
      <c r="N881" s="22" t="s">
        <v>7035</v>
      </c>
      <c r="O881" s="22" t="s">
        <v>7036</v>
      </c>
      <c r="P881" s="22">
        <v>3902627</v>
      </c>
      <c r="Q881" s="22" t="s">
        <v>7037</v>
      </c>
      <c r="R881" s="82">
        <v>0</v>
      </c>
      <c r="S881" s="82" t="s">
        <v>7037</v>
      </c>
      <c r="T881" s="82" t="s">
        <v>6868</v>
      </c>
      <c r="U881" s="82">
        <f t="shared" si="59"/>
        <v>19.61</v>
      </c>
      <c r="V881" s="421">
        <v>60</v>
      </c>
      <c r="W881" s="128">
        <v>100</v>
      </c>
      <c r="X881" s="225" t="s">
        <v>7038</v>
      </c>
      <c r="Y881" s="22">
        <v>6</v>
      </c>
      <c r="Z881" s="22">
        <v>4</v>
      </c>
      <c r="AA881" s="22">
        <v>1</v>
      </c>
      <c r="AB881" s="22">
        <v>4</v>
      </c>
      <c r="AC881" s="22">
        <v>401</v>
      </c>
      <c r="AD881" s="22" t="s">
        <v>6868</v>
      </c>
      <c r="AE881" s="22">
        <v>5</v>
      </c>
      <c r="AF881" s="86"/>
      <c r="AG881" s="22"/>
      <c r="AH881" s="22"/>
      <c r="AI881" s="22"/>
      <c r="AJ881" s="22"/>
      <c r="AK881" s="22"/>
      <c r="AL881" s="22"/>
      <c r="AM881" s="22"/>
      <c r="AN881" s="22"/>
      <c r="AO881" s="22"/>
      <c r="AP881" s="22"/>
      <c r="AQ881" s="22"/>
      <c r="AR881" s="22"/>
      <c r="AS881" s="22"/>
      <c r="AT881" s="22"/>
      <c r="AU881" s="22"/>
      <c r="AV881" s="22"/>
      <c r="AW881" s="22"/>
      <c r="AX881" s="22"/>
      <c r="AY881" s="22"/>
      <c r="AZ881" s="22"/>
      <c r="BA881" s="85"/>
      <c r="BB881" s="32"/>
      <c r="BC881" s="32"/>
      <c r="BD881" s="32"/>
      <c r="BE881" s="32"/>
      <c r="BF881" s="32"/>
      <c r="BG881" s="32"/>
      <c r="BH881" s="32"/>
      <c r="BI881" s="32"/>
      <c r="BJ881" s="32"/>
      <c r="BK881" s="32"/>
      <c r="BL881" s="32"/>
      <c r="BM881" s="32"/>
    </row>
    <row r="882" spans="1:65" ht="120" customHeight="1" x14ac:dyDescent="0.25">
      <c r="A882" s="22">
        <v>481</v>
      </c>
      <c r="B882" s="22" t="s">
        <v>6828</v>
      </c>
      <c r="C882" s="22" t="s">
        <v>7039</v>
      </c>
      <c r="D882" s="23" t="s">
        <v>6980</v>
      </c>
      <c r="E882" s="22" t="s">
        <v>7040</v>
      </c>
      <c r="F882" s="22" t="s">
        <v>7041</v>
      </c>
      <c r="G882" s="22" t="s">
        <v>7042</v>
      </c>
      <c r="H882" s="22" t="s">
        <v>7043</v>
      </c>
      <c r="I882" s="22" t="s">
        <v>2058</v>
      </c>
      <c r="J882" s="57">
        <v>49159.98</v>
      </c>
      <c r="K882" s="22" t="s">
        <v>6951</v>
      </c>
      <c r="L882" s="22" t="s">
        <v>6986</v>
      </c>
      <c r="M882" s="22" t="s">
        <v>6987</v>
      </c>
      <c r="N882" s="22" t="s">
        <v>7044</v>
      </c>
      <c r="O882" s="22" t="s">
        <v>7045</v>
      </c>
      <c r="P882" s="22" t="s">
        <v>7046</v>
      </c>
      <c r="Q882" s="22" t="s">
        <v>7047</v>
      </c>
      <c r="R882" s="82">
        <v>0</v>
      </c>
      <c r="S882" s="82">
        <v>210.19</v>
      </c>
      <c r="T882" s="82">
        <v>19.399999999999999</v>
      </c>
      <c r="U882" s="82">
        <f>R882+S882+T882</f>
        <v>229.59</v>
      </c>
      <c r="V882" s="421">
        <v>80</v>
      </c>
      <c r="W882" s="128">
        <v>100</v>
      </c>
      <c r="X882" s="225" t="s">
        <v>6839</v>
      </c>
      <c r="Y882" s="22" t="s">
        <v>6992</v>
      </c>
      <c r="Z882" s="22" t="s">
        <v>7048</v>
      </c>
      <c r="AA882" s="22" t="s">
        <v>6090</v>
      </c>
      <c r="AB882" s="22" t="s">
        <v>6994</v>
      </c>
      <c r="AC882" s="22"/>
      <c r="AD882" s="22"/>
      <c r="AE882" s="22" t="s">
        <v>6090</v>
      </c>
      <c r="AF882" s="86"/>
      <c r="AG882" s="22"/>
      <c r="AH882" s="22"/>
      <c r="AI882" s="22"/>
      <c r="AJ882" s="22"/>
      <c r="AK882" s="22"/>
      <c r="AL882" s="22"/>
      <c r="AM882" s="22"/>
      <c r="AN882" s="22"/>
      <c r="AO882" s="22"/>
      <c r="AP882" s="22"/>
      <c r="AQ882" s="22"/>
      <c r="AR882" s="22"/>
      <c r="AS882" s="22"/>
      <c r="AT882" s="22"/>
      <c r="AU882" s="22"/>
      <c r="AV882" s="22"/>
      <c r="AW882" s="22"/>
      <c r="AX882" s="22"/>
      <c r="AY882" s="22"/>
      <c r="AZ882" s="22"/>
      <c r="BA882" s="85"/>
      <c r="BB882" s="32"/>
      <c r="BC882" s="32"/>
      <c r="BD882" s="32"/>
      <c r="BE882" s="32"/>
      <c r="BF882" s="32"/>
      <c r="BG882" s="32"/>
      <c r="BH882" s="32"/>
      <c r="BI882" s="32"/>
      <c r="BJ882" s="32"/>
      <c r="BK882" s="32"/>
      <c r="BL882" s="32"/>
      <c r="BM882" s="32"/>
    </row>
    <row r="883" spans="1:65" ht="120" customHeight="1" x14ac:dyDescent="0.25">
      <c r="A883" s="22">
        <v>481</v>
      </c>
      <c r="B883" s="22" t="s">
        <v>6828</v>
      </c>
      <c r="C883" s="22" t="s">
        <v>7007</v>
      </c>
      <c r="D883" s="23" t="s">
        <v>6980</v>
      </c>
      <c r="E883" s="22" t="s">
        <v>7049</v>
      </c>
      <c r="F883" s="22" t="s">
        <v>7050</v>
      </c>
      <c r="G883" s="22" t="s">
        <v>7051</v>
      </c>
      <c r="H883" s="22" t="s">
        <v>7052</v>
      </c>
      <c r="I883" s="22" t="s">
        <v>7053</v>
      </c>
      <c r="J883" s="57">
        <v>50346.42</v>
      </c>
      <c r="K883" s="22" t="s">
        <v>6951</v>
      </c>
      <c r="L883" s="22" t="s">
        <v>6986</v>
      </c>
      <c r="M883" s="22" t="s">
        <v>6987</v>
      </c>
      <c r="N883" s="22" t="s">
        <v>7054</v>
      </c>
      <c r="O883" s="22" t="s">
        <v>7055</v>
      </c>
      <c r="P883" s="22" t="s">
        <v>7056</v>
      </c>
      <c r="Q883" s="22" t="s">
        <v>7057</v>
      </c>
      <c r="R883" s="82">
        <v>0</v>
      </c>
      <c r="S883" s="82">
        <v>16</v>
      </c>
      <c r="T883" s="82">
        <v>33.049999999999997</v>
      </c>
      <c r="U883" s="82">
        <f t="shared" si="58"/>
        <v>49.05</v>
      </c>
      <c r="V883" s="421">
        <v>80</v>
      </c>
      <c r="W883" s="128">
        <v>100</v>
      </c>
      <c r="X883" s="225" t="s">
        <v>6839</v>
      </c>
      <c r="Y883" s="22" t="s">
        <v>6992</v>
      </c>
      <c r="Z883" s="22" t="s">
        <v>7048</v>
      </c>
      <c r="AA883" s="22" t="s">
        <v>6090</v>
      </c>
      <c r="AB883" s="22" t="s">
        <v>6994</v>
      </c>
      <c r="AC883" s="22"/>
      <c r="AD883" s="22"/>
      <c r="AE883" s="22" t="s">
        <v>6090</v>
      </c>
      <c r="AF883" s="86"/>
      <c r="AG883" s="22"/>
      <c r="AH883" s="22"/>
      <c r="AI883" s="22"/>
      <c r="AJ883" s="22"/>
      <c r="AK883" s="22"/>
      <c r="AL883" s="22"/>
      <c r="AM883" s="22"/>
      <c r="AN883" s="22"/>
      <c r="AO883" s="22"/>
      <c r="AP883" s="22"/>
      <c r="AQ883" s="22"/>
      <c r="AR883" s="22"/>
      <c r="AS883" s="22"/>
      <c r="AT883" s="22"/>
      <c r="AU883" s="22"/>
      <c r="AV883" s="22"/>
      <c r="AW883" s="22"/>
      <c r="AX883" s="22"/>
      <c r="AY883" s="22"/>
      <c r="AZ883" s="22"/>
      <c r="BA883" s="85"/>
      <c r="BB883" s="32"/>
      <c r="BC883" s="32"/>
      <c r="BD883" s="32"/>
      <c r="BE883" s="32"/>
      <c r="BF883" s="32"/>
      <c r="BG883" s="32"/>
      <c r="BH883" s="32"/>
      <c r="BI883" s="32"/>
      <c r="BJ883" s="32"/>
      <c r="BK883" s="32"/>
      <c r="BL883" s="32"/>
      <c r="BM883" s="32"/>
    </row>
    <row r="884" spans="1:65" ht="120" customHeight="1" x14ac:dyDescent="0.25">
      <c r="A884" s="22">
        <v>481</v>
      </c>
      <c r="B884" s="22" t="s">
        <v>6828</v>
      </c>
      <c r="C884" s="22">
        <v>403</v>
      </c>
      <c r="D884" s="23" t="s">
        <v>6980</v>
      </c>
      <c r="E884" s="22" t="s">
        <v>7026</v>
      </c>
      <c r="F884" s="22">
        <v>16382</v>
      </c>
      <c r="G884" s="22" t="s">
        <v>7058</v>
      </c>
      <c r="H884" s="22" t="s">
        <v>7059</v>
      </c>
      <c r="I884" s="22" t="s">
        <v>7058</v>
      </c>
      <c r="J884" s="57">
        <v>38886.269999999997</v>
      </c>
      <c r="K884" s="22" t="s">
        <v>6951</v>
      </c>
      <c r="L884" s="22" t="s">
        <v>6986</v>
      </c>
      <c r="M884" s="22" t="s">
        <v>6987</v>
      </c>
      <c r="N884" s="22" t="s">
        <v>7060</v>
      </c>
      <c r="O884" s="22" t="s">
        <v>7061</v>
      </c>
      <c r="P884" s="22">
        <v>3902256</v>
      </c>
      <c r="Q884" s="22">
        <v>15.89</v>
      </c>
      <c r="R884" s="82">
        <v>0</v>
      </c>
      <c r="S884" s="82">
        <v>6</v>
      </c>
      <c r="T884" s="82">
        <v>19.41</v>
      </c>
      <c r="U884" s="82">
        <f t="shared" si="58"/>
        <v>25.41</v>
      </c>
      <c r="V884" s="421">
        <v>50</v>
      </c>
      <c r="W884" s="128">
        <v>100</v>
      </c>
      <c r="X884" s="225" t="s">
        <v>6839</v>
      </c>
      <c r="Y884" s="22" t="s">
        <v>6994</v>
      </c>
      <c r="Z884" s="22" t="s">
        <v>7005</v>
      </c>
      <c r="AA884" s="22" t="s">
        <v>6992</v>
      </c>
      <c r="AB884" s="22" t="s">
        <v>7062</v>
      </c>
      <c r="AC884" s="22"/>
      <c r="AD884" s="22">
        <v>19.41</v>
      </c>
      <c r="AE884" s="22" t="s">
        <v>6090</v>
      </c>
      <c r="AF884" s="86"/>
      <c r="AG884" s="22"/>
      <c r="AH884" s="22"/>
      <c r="AI884" s="22"/>
      <c r="AJ884" s="22"/>
      <c r="AK884" s="22"/>
      <c r="AL884" s="22"/>
      <c r="AM884" s="22"/>
      <c r="AN884" s="22"/>
      <c r="AO884" s="22"/>
      <c r="AP884" s="22"/>
      <c r="AQ884" s="22"/>
      <c r="AR884" s="22"/>
      <c r="AS884" s="22"/>
      <c r="AT884" s="22"/>
      <c r="AU884" s="22"/>
      <c r="AV884" s="22"/>
      <c r="AW884" s="22"/>
      <c r="AX884" s="22"/>
      <c r="AY884" s="22"/>
      <c r="AZ884" s="22"/>
      <c r="BA884" s="85"/>
      <c r="BB884" s="32"/>
      <c r="BC884" s="32"/>
      <c r="BD884" s="32"/>
      <c r="BE884" s="32"/>
      <c r="BF884" s="32"/>
      <c r="BG884" s="32"/>
      <c r="BH884" s="32"/>
      <c r="BI884" s="32"/>
      <c r="BJ884" s="32"/>
      <c r="BK884" s="32"/>
      <c r="BL884" s="32"/>
      <c r="BM884" s="32"/>
    </row>
    <row r="885" spans="1:65" ht="120" customHeight="1" x14ac:dyDescent="0.25">
      <c r="A885" s="22">
        <v>481</v>
      </c>
      <c r="B885" s="22" t="s">
        <v>6828</v>
      </c>
      <c r="C885" s="22" t="s">
        <v>7039</v>
      </c>
      <c r="D885" s="23" t="s">
        <v>6980</v>
      </c>
      <c r="E885" s="22" t="s">
        <v>7063</v>
      </c>
      <c r="F885" s="22" t="s">
        <v>7064</v>
      </c>
      <c r="G885" s="22" t="s">
        <v>7065</v>
      </c>
      <c r="H885" s="22" t="s">
        <v>7052</v>
      </c>
      <c r="I885" s="22" t="s">
        <v>7066</v>
      </c>
      <c r="J885" s="57">
        <v>88985.11</v>
      </c>
      <c r="K885" s="22" t="s">
        <v>6951</v>
      </c>
      <c r="L885" s="22" t="s">
        <v>6986</v>
      </c>
      <c r="M885" s="22" t="s">
        <v>6987</v>
      </c>
      <c r="N885" s="22" t="s">
        <v>7067</v>
      </c>
      <c r="O885" s="22" t="s">
        <v>7068</v>
      </c>
      <c r="P885" s="22" t="s">
        <v>7069</v>
      </c>
      <c r="Q885" s="22">
        <v>18.399999999999999</v>
      </c>
      <c r="R885" s="82">
        <v>0</v>
      </c>
      <c r="S885" s="82">
        <v>9.5</v>
      </c>
      <c r="T885" s="82">
        <v>19.41</v>
      </c>
      <c r="U885" s="82">
        <f t="shared" si="58"/>
        <v>28.91</v>
      </c>
      <c r="V885" s="421">
        <v>70</v>
      </c>
      <c r="W885" s="128">
        <v>100</v>
      </c>
      <c r="X885" s="225" t="s">
        <v>6839</v>
      </c>
      <c r="Y885" s="22" t="s">
        <v>6992</v>
      </c>
      <c r="Z885" s="22" t="s">
        <v>6993</v>
      </c>
      <c r="AA885" s="22" t="s">
        <v>7070</v>
      </c>
      <c r="AB885" s="22" t="s">
        <v>7062</v>
      </c>
      <c r="AC885" s="22"/>
      <c r="AD885" s="22" t="s">
        <v>6881</v>
      </c>
      <c r="AE885" s="22" t="s">
        <v>6090</v>
      </c>
      <c r="AF885" s="86"/>
      <c r="AG885" s="22"/>
      <c r="AH885" s="22"/>
      <c r="AI885" s="22"/>
      <c r="AJ885" s="22"/>
      <c r="AK885" s="22"/>
      <c r="AL885" s="22"/>
      <c r="AM885" s="22"/>
      <c r="AN885" s="22"/>
      <c r="AO885" s="22"/>
      <c r="AP885" s="22"/>
      <c r="AQ885" s="22"/>
      <c r="AR885" s="22"/>
      <c r="AS885" s="22"/>
      <c r="AT885" s="22"/>
      <c r="AU885" s="22"/>
      <c r="AV885" s="22"/>
      <c r="AW885" s="22"/>
      <c r="AX885" s="22"/>
      <c r="AY885" s="22"/>
      <c r="AZ885" s="22"/>
      <c r="BA885" s="85"/>
      <c r="BB885" s="32"/>
      <c r="BC885" s="32"/>
      <c r="BD885" s="32"/>
      <c r="BE885" s="32"/>
      <c r="BF885" s="32"/>
      <c r="BG885" s="32"/>
      <c r="BH885" s="32"/>
      <c r="BI885" s="32"/>
      <c r="BJ885" s="32"/>
      <c r="BK885" s="32"/>
      <c r="BL885" s="32"/>
      <c r="BM885" s="32"/>
    </row>
    <row r="886" spans="1:65" ht="120" customHeight="1" x14ac:dyDescent="0.25">
      <c r="A886" s="22">
        <v>481</v>
      </c>
      <c r="B886" s="22" t="s">
        <v>6828</v>
      </c>
      <c r="C886" s="22">
        <v>403</v>
      </c>
      <c r="D886" s="23" t="s">
        <v>6980</v>
      </c>
      <c r="E886" s="22" t="s">
        <v>7026</v>
      </c>
      <c r="F886" s="22">
        <v>16382</v>
      </c>
      <c r="G886" s="22" t="s">
        <v>7071</v>
      </c>
      <c r="H886" s="22" t="s">
        <v>7043</v>
      </c>
      <c r="I886" s="22" t="s">
        <v>7072</v>
      </c>
      <c r="J886" s="57">
        <v>44784</v>
      </c>
      <c r="K886" s="22" t="s">
        <v>6951</v>
      </c>
      <c r="L886" s="22" t="s">
        <v>6986</v>
      </c>
      <c r="M886" s="22" t="s">
        <v>6987</v>
      </c>
      <c r="N886" s="22" t="s">
        <v>7073</v>
      </c>
      <c r="O886" s="22" t="s">
        <v>7074</v>
      </c>
      <c r="P886" s="22">
        <v>3902775</v>
      </c>
      <c r="Q886" s="22">
        <v>12.48</v>
      </c>
      <c r="R886" s="82">
        <v>0</v>
      </c>
      <c r="S886" s="82">
        <v>8</v>
      </c>
      <c r="T886" s="82">
        <v>19.41</v>
      </c>
      <c r="U886" s="82">
        <f t="shared" si="58"/>
        <v>27.41</v>
      </c>
      <c r="V886" s="421">
        <v>60</v>
      </c>
      <c r="W886" s="128">
        <v>100</v>
      </c>
      <c r="X886" s="225" t="s">
        <v>6839</v>
      </c>
      <c r="Y886" s="22" t="s">
        <v>6992</v>
      </c>
      <c r="Z886" s="22" t="s">
        <v>7048</v>
      </c>
      <c r="AA886" s="22" t="s">
        <v>6994</v>
      </c>
      <c r="AB886" s="22" t="s">
        <v>7062</v>
      </c>
      <c r="AC886" s="22"/>
      <c r="AD886" s="22">
        <v>19.41</v>
      </c>
      <c r="AE886" s="22" t="s">
        <v>6090</v>
      </c>
      <c r="AF886" s="86"/>
      <c r="AG886" s="22"/>
      <c r="AH886" s="22"/>
      <c r="AI886" s="22"/>
      <c r="AJ886" s="22"/>
      <c r="AK886" s="22"/>
      <c r="AL886" s="22"/>
      <c r="AM886" s="22"/>
      <c r="AN886" s="22"/>
      <c r="AO886" s="22"/>
      <c r="AP886" s="22"/>
      <c r="AQ886" s="22"/>
      <c r="AR886" s="22"/>
      <c r="AS886" s="22"/>
      <c r="AT886" s="22"/>
      <c r="AU886" s="22"/>
      <c r="AV886" s="22"/>
      <c r="AW886" s="22"/>
      <c r="AX886" s="22"/>
      <c r="AY886" s="22"/>
      <c r="AZ886" s="22"/>
      <c r="BA886" s="85"/>
      <c r="BB886" s="32"/>
      <c r="BC886" s="32"/>
      <c r="BD886" s="32"/>
      <c r="BE886" s="32"/>
      <c r="BF886" s="32"/>
      <c r="BG886" s="32"/>
      <c r="BH886" s="32"/>
      <c r="BI886" s="32"/>
      <c r="BJ886" s="32"/>
      <c r="BK886" s="32"/>
      <c r="BL886" s="32"/>
      <c r="BM886" s="32"/>
    </row>
    <row r="887" spans="1:65" ht="120" customHeight="1" x14ac:dyDescent="0.25">
      <c r="A887" s="22">
        <v>481</v>
      </c>
      <c r="B887" s="22" t="s">
        <v>6828</v>
      </c>
      <c r="C887" s="22">
        <v>401</v>
      </c>
      <c r="D887" s="23" t="s">
        <v>6980</v>
      </c>
      <c r="E887" s="22" t="s">
        <v>7031</v>
      </c>
      <c r="F887" s="22" t="s">
        <v>7032</v>
      </c>
      <c r="G887" s="22" t="s">
        <v>7075</v>
      </c>
      <c r="H887" s="22" t="s">
        <v>7076</v>
      </c>
      <c r="I887" s="22" t="s">
        <v>7077</v>
      </c>
      <c r="J887" s="57">
        <v>42080.04</v>
      </c>
      <c r="K887" s="22" t="s">
        <v>4498</v>
      </c>
      <c r="L887" s="22" t="s">
        <v>6986</v>
      </c>
      <c r="M887" s="22" t="s">
        <v>6987</v>
      </c>
      <c r="N887" s="22" t="s">
        <v>7078</v>
      </c>
      <c r="O887" s="22" t="s">
        <v>7079</v>
      </c>
      <c r="P887" s="22" t="s">
        <v>7080</v>
      </c>
      <c r="Q887" s="22" t="s">
        <v>7081</v>
      </c>
      <c r="R887" s="82">
        <v>0</v>
      </c>
      <c r="S887" s="82" t="s">
        <v>7081</v>
      </c>
      <c r="T887" s="82" t="s">
        <v>7082</v>
      </c>
      <c r="U887" s="82">
        <f t="shared" si="58"/>
        <v>7.41</v>
      </c>
      <c r="V887" s="421">
        <v>80</v>
      </c>
      <c r="W887" s="128">
        <v>100</v>
      </c>
      <c r="X887" s="225" t="s">
        <v>7083</v>
      </c>
      <c r="Y887" s="22" t="s">
        <v>6091</v>
      </c>
      <c r="Z887" s="22" t="s">
        <v>6994</v>
      </c>
      <c r="AA887" s="22" t="s">
        <v>7014</v>
      </c>
      <c r="AB887" s="22" t="s">
        <v>6994</v>
      </c>
      <c r="AC887" s="22"/>
      <c r="AD887" s="22" t="s">
        <v>7082</v>
      </c>
      <c r="AE887" s="22" t="s">
        <v>6090</v>
      </c>
      <c r="AF887" s="86"/>
      <c r="AG887" s="22"/>
      <c r="AH887" s="22"/>
      <c r="AI887" s="22"/>
      <c r="AJ887" s="22"/>
      <c r="AK887" s="22"/>
      <c r="AL887" s="22"/>
      <c r="AM887" s="22"/>
      <c r="AN887" s="22"/>
      <c r="AO887" s="22"/>
      <c r="AP887" s="22"/>
      <c r="AQ887" s="22"/>
      <c r="AR887" s="22"/>
      <c r="AS887" s="22"/>
      <c r="AT887" s="22"/>
      <c r="AU887" s="22"/>
      <c r="AV887" s="22"/>
      <c r="AW887" s="22"/>
      <c r="AX887" s="22"/>
      <c r="AY887" s="22"/>
      <c r="AZ887" s="22"/>
      <c r="BA887" s="85"/>
      <c r="BB887" s="32"/>
      <c r="BC887" s="32"/>
      <c r="BD887" s="32"/>
      <c r="BE887" s="32"/>
      <c r="BF887" s="32"/>
      <c r="BG887" s="32"/>
      <c r="BH887" s="32"/>
      <c r="BI887" s="32"/>
      <c r="BJ887" s="32"/>
      <c r="BK887" s="32"/>
      <c r="BL887" s="32"/>
      <c r="BM887" s="32"/>
    </row>
    <row r="888" spans="1:65" ht="120" customHeight="1" x14ac:dyDescent="0.25">
      <c r="A888" s="22">
        <v>481</v>
      </c>
      <c r="B888" s="22" t="s">
        <v>6828</v>
      </c>
      <c r="C888" s="22">
        <v>406</v>
      </c>
      <c r="D888" s="23" t="s">
        <v>6980</v>
      </c>
      <c r="E888" s="22" t="s">
        <v>6981</v>
      </c>
      <c r="F888" s="22">
        <v>19106</v>
      </c>
      <c r="G888" s="22" t="s">
        <v>7084</v>
      </c>
      <c r="H888" s="22">
        <v>2016</v>
      </c>
      <c r="I888" s="22" t="s">
        <v>7085</v>
      </c>
      <c r="J888" s="57">
        <v>188685</v>
      </c>
      <c r="K888" s="22" t="s">
        <v>244</v>
      </c>
      <c r="L888" s="22" t="s">
        <v>6986</v>
      </c>
      <c r="M888" s="22" t="s">
        <v>6987</v>
      </c>
      <c r="N888" s="22" t="s">
        <v>7086</v>
      </c>
      <c r="O888" s="22" t="s">
        <v>7087</v>
      </c>
      <c r="P888" s="22">
        <v>3903362</v>
      </c>
      <c r="Q888" s="22">
        <v>54.870000000000005</v>
      </c>
      <c r="R888" s="82">
        <v>0</v>
      </c>
      <c r="S888" s="82">
        <v>30</v>
      </c>
      <c r="T888" s="82">
        <v>19.399999999999999</v>
      </c>
      <c r="U888" s="82">
        <f t="shared" si="58"/>
        <v>49.4</v>
      </c>
      <c r="V888" s="421">
        <v>80</v>
      </c>
      <c r="W888" s="128">
        <v>100</v>
      </c>
      <c r="X888" s="225" t="s">
        <v>6839</v>
      </c>
      <c r="Y888" s="22">
        <v>3</v>
      </c>
      <c r="Z888" s="22">
        <v>5</v>
      </c>
      <c r="AA888" s="22">
        <v>1</v>
      </c>
      <c r="AB888" s="22">
        <v>4</v>
      </c>
      <c r="AC888" s="22"/>
      <c r="AD888" s="22"/>
      <c r="AE888" s="22">
        <v>5</v>
      </c>
      <c r="AF888" s="304">
        <f>SUM(AI888,AL888,AO888,AR888,AU888,AX888,BA888)</f>
        <v>100</v>
      </c>
      <c r="AG888" s="22" t="s">
        <v>6980</v>
      </c>
      <c r="AH888" s="22" t="s">
        <v>7088</v>
      </c>
      <c r="AI888" s="22">
        <v>40</v>
      </c>
      <c r="AJ888" s="22" t="s">
        <v>6996</v>
      </c>
      <c r="AK888" s="22" t="s">
        <v>7089</v>
      </c>
      <c r="AL888" s="22">
        <v>10</v>
      </c>
      <c r="AM888" s="22" t="s">
        <v>6460</v>
      </c>
      <c r="AN888" s="22" t="s">
        <v>6998</v>
      </c>
      <c r="AO888" s="22">
        <v>20</v>
      </c>
      <c r="AP888" s="22" t="s">
        <v>7015</v>
      </c>
      <c r="AQ888" s="22" t="s">
        <v>7090</v>
      </c>
      <c r="AR888" s="22">
        <v>10</v>
      </c>
      <c r="AS888" s="22"/>
      <c r="AT888" s="22"/>
      <c r="AU888" s="22"/>
      <c r="AV888" s="22" t="s">
        <v>7091</v>
      </c>
      <c r="AW888" s="22" t="s">
        <v>7092</v>
      </c>
      <c r="AX888" s="22">
        <v>20</v>
      </c>
      <c r="AY888" s="22"/>
      <c r="AZ888" s="22"/>
      <c r="BA888" s="85"/>
      <c r="BB888" s="32"/>
      <c r="BC888" s="32"/>
      <c r="BD888" s="32"/>
      <c r="BE888" s="32"/>
      <c r="BF888" s="32"/>
      <c r="BG888" s="32"/>
      <c r="BH888" s="32"/>
      <c r="BI888" s="32"/>
      <c r="BJ888" s="32"/>
      <c r="BK888" s="32"/>
      <c r="BL888" s="32"/>
      <c r="BM888" s="32"/>
    </row>
    <row r="889" spans="1:65" ht="120" customHeight="1" x14ac:dyDescent="0.25">
      <c r="A889" s="22">
        <v>481</v>
      </c>
      <c r="B889" s="22" t="s">
        <v>6828</v>
      </c>
      <c r="C889" s="22">
        <v>406</v>
      </c>
      <c r="D889" s="23" t="s">
        <v>6980</v>
      </c>
      <c r="E889" s="22" t="s">
        <v>6981</v>
      </c>
      <c r="F889" s="22">
        <v>19106</v>
      </c>
      <c r="G889" s="22" t="s">
        <v>7093</v>
      </c>
      <c r="H889" s="22">
        <v>2017</v>
      </c>
      <c r="I889" s="22" t="s">
        <v>7094</v>
      </c>
      <c r="J889" s="57">
        <v>47000</v>
      </c>
      <c r="K889" s="22" t="s">
        <v>6951</v>
      </c>
      <c r="L889" s="22" t="s">
        <v>6986</v>
      </c>
      <c r="M889" s="22" t="s">
        <v>6987</v>
      </c>
      <c r="N889" s="22" t="s">
        <v>7095</v>
      </c>
      <c r="O889" s="22" t="s">
        <v>7096</v>
      </c>
      <c r="P889" s="22">
        <v>3903381</v>
      </c>
      <c r="Q889" s="22">
        <v>20.875</v>
      </c>
      <c r="R889" s="82">
        <v>0</v>
      </c>
      <c r="S889" s="82">
        <v>15</v>
      </c>
      <c r="T889" s="82">
        <v>19.399999999999999</v>
      </c>
      <c r="U889" s="82">
        <f t="shared" si="58"/>
        <v>34.4</v>
      </c>
      <c r="V889" s="421">
        <v>80</v>
      </c>
      <c r="W889" s="128">
        <v>100</v>
      </c>
      <c r="X889" s="225" t="s">
        <v>6839</v>
      </c>
      <c r="Y889" s="22">
        <v>3</v>
      </c>
      <c r="Z889" s="22">
        <v>12</v>
      </c>
      <c r="AA889" s="22">
        <v>5</v>
      </c>
      <c r="AB889" s="22">
        <v>4</v>
      </c>
      <c r="AC889" s="22"/>
      <c r="AD889" s="22"/>
      <c r="AE889" s="22">
        <v>5</v>
      </c>
      <c r="AF889" s="86">
        <f>SUM(AI889,AL889,AO889,AR889,AU889,AX889,BA889)</f>
        <v>100</v>
      </c>
      <c r="AG889" s="22" t="s">
        <v>6980</v>
      </c>
      <c r="AH889" s="22" t="s">
        <v>7088</v>
      </c>
      <c r="AI889" s="22">
        <v>70</v>
      </c>
      <c r="AJ889" s="22" t="s">
        <v>6996</v>
      </c>
      <c r="AK889" s="22" t="s">
        <v>7089</v>
      </c>
      <c r="AL889" s="22">
        <v>20</v>
      </c>
      <c r="AM889" s="22" t="s">
        <v>6460</v>
      </c>
      <c r="AN889" s="22" t="s">
        <v>6998</v>
      </c>
      <c r="AO889" s="22">
        <v>5</v>
      </c>
      <c r="AP889" s="22" t="s">
        <v>7015</v>
      </c>
      <c r="AQ889" s="22" t="s">
        <v>7090</v>
      </c>
      <c r="AR889" s="22">
        <v>5</v>
      </c>
      <c r="AS889" s="22"/>
      <c r="AT889" s="22"/>
      <c r="AU889" s="22"/>
      <c r="AV889" s="22"/>
      <c r="AW889" s="22"/>
      <c r="AX889" s="22"/>
      <c r="AY889" s="22"/>
      <c r="AZ889" s="22"/>
      <c r="BA889" s="85"/>
      <c r="BB889" s="32"/>
      <c r="BC889" s="32"/>
      <c r="BD889" s="32"/>
      <c r="BE889" s="32"/>
      <c r="BF889" s="32"/>
      <c r="BG889" s="32"/>
      <c r="BH889" s="32"/>
      <c r="BI889" s="32"/>
      <c r="BJ889" s="32"/>
      <c r="BK889" s="32"/>
      <c r="BL889" s="32"/>
      <c r="BM889" s="32"/>
    </row>
    <row r="890" spans="1:65" ht="120" customHeight="1" x14ac:dyDescent="0.25">
      <c r="A890" s="22">
        <v>481</v>
      </c>
      <c r="B890" s="22" t="s">
        <v>6828</v>
      </c>
      <c r="C890" s="22">
        <v>406</v>
      </c>
      <c r="D890" s="23" t="s">
        <v>6980</v>
      </c>
      <c r="E890" s="22" t="s">
        <v>6981</v>
      </c>
      <c r="F890" s="22">
        <v>19106</v>
      </c>
      <c r="G890" s="22" t="s">
        <v>7097</v>
      </c>
      <c r="H890" s="22">
        <v>2018</v>
      </c>
      <c r="I890" s="22" t="s">
        <v>7098</v>
      </c>
      <c r="J890" s="57">
        <v>98108.26</v>
      </c>
      <c r="K890" s="22" t="s">
        <v>76</v>
      </c>
      <c r="L890" s="22" t="s">
        <v>6986</v>
      </c>
      <c r="M890" s="22" t="s">
        <v>6987</v>
      </c>
      <c r="N890" s="22" t="s">
        <v>7099</v>
      </c>
      <c r="O890" s="22" t="s">
        <v>7100</v>
      </c>
      <c r="P890" s="22">
        <v>3903460</v>
      </c>
      <c r="Q890" s="22">
        <v>26.310000000000002</v>
      </c>
      <c r="R890" s="82">
        <v>0</v>
      </c>
      <c r="S890" s="82">
        <v>14</v>
      </c>
      <c r="T890" s="82">
        <v>19.399999999999999</v>
      </c>
      <c r="U890" s="82">
        <f t="shared" si="58"/>
        <v>33.4</v>
      </c>
      <c r="V890" s="421">
        <v>80</v>
      </c>
      <c r="W890" s="128">
        <v>100</v>
      </c>
      <c r="X890" s="225" t="s">
        <v>6839</v>
      </c>
      <c r="Y890" s="22">
        <v>3</v>
      </c>
      <c r="Z890" s="22">
        <v>5</v>
      </c>
      <c r="AA890" s="22">
        <v>1</v>
      </c>
      <c r="AB890" s="22">
        <v>4</v>
      </c>
      <c r="AC890" s="22"/>
      <c r="AD890" s="22">
        <v>20</v>
      </c>
      <c r="AE890" s="22">
        <v>5</v>
      </c>
      <c r="AF890" s="86">
        <f>SUM(AI890,AL890,AO890,AR890,AU890,AX890,BA890)</f>
        <v>100</v>
      </c>
      <c r="AG890" s="22" t="s">
        <v>6980</v>
      </c>
      <c r="AH890" s="22" t="s">
        <v>7088</v>
      </c>
      <c r="AI890" s="22">
        <v>45</v>
      </c>
      <c r="AJ890" s="22" t="s">
        <v>6996</v>
      </c>
      <c r="AK890" s="22" t="s">
        <v>7089</v>
      </c>
      <c r="AL890" s="22">
        <v>10</v>
      </c>
      <c r="AM890" s="22" t="s">
        <v>6460</v>
      </c>
      <c r="AN890" s="22" t="s">
        <v>6998</v>
      </c>
      <c r="AO890" s="22">
        <v>5</v>
      </c>
      <c r="AP890" s="22" t="s">
        <v>7015</v>
      </c>
      <c r="AQ890" s="22" t="s">
        <v>7090</v>
      </c>
      <c r="AR890" s="22">
        <v>15</v>
      </c>
      <c r="AS890" s="22"/>
      <c r="AT890" s="22"/>
      <c r="AU890" s="22"/>
      <c r="AV890" s="22" t="s">
        <v>7091</v>
      </c>
      <c r="AW890" s="22" t="s">
        <v>7092</v>
      </c>
      <c r="AX890" s="22">
        <v>25</v>
      </c>
      <c r="AY890" s="22"/>
      <c r="AZ890" s="22"/>
      <c r="BA890" s="85"/>
      <c r="BB890" s="32"/>
      <c r="BC890" s="32"/>
      <c r="BD890" s="32"/>
      <c r="BE890" s="32"/>
      <c r="BF890" s="32"/>
      <c r="BG890" s="32"/>
      <c r="BH890" s="32"/>
      <c r="BI890" s="32"/>
      <c r="BJ890" s="32"/>
      <c r="BK890" s="32"/>
      <c r="BL890" s="32"/>
      <c r="BM890" s="32"/>
    </row>
    <row r="891" spans="1:65" ht="120" customHeight="1" x14ac:dyDescent="0.25">
      <c r="A891" s="22">
        <v>481</v>
      </c>
      <c r="B891" s="22" t="s">
        <v>6828</v>
      </c>
      <c r="C891" s="22">
        <v>406</v>
      </c>
      <c r="D891" s="23" t="s">
        <v>6980</v>
      </c>
      <c r="E891" s="22" t="s">
        <v>7026</v>
      </c>
      <c r="F891" s="22">
        <v>16382</v>
      </c>
      <c r="G891" s="22" t="s">
        <v>7101</v>
      </c>
      <c r="H891" s="22">
        <v>2019</v>
      </c>
      <c r="I891" s="22" t="s">
        <v>7102</v>
      </c>
      <c r="J891" s="57">
        <v>83924.49</v>
      </c>
      <c r="K891" s="22" t="s">
        <v>76</v>
      </c>
      <c r="L891" s="22" t="s">
        <v>6986</v>
      </c>
      <c r="M891" s="22" t="s">
        <v>6987</v>
      </c>
      <c r="N891" s="22" t="s">
        <v>7103</v>
      </c>
      <c r="O891" s="22" t="s">
        <v>7104</v>
      </c>
      <c r="P891" s="22">
        <v>3903520</v>
      </c>
      <c r="Q891" s="22">
        <v>20.39</v>
      </c>
      <c r="R891" s="82">
        <v>0</v>
      </c>
      <c r="S891" s="82">
        <v>12</v>
      </c>
      <c r="T891" s="82">
        <v>19.41</v>
      </c>
      <c r="U891" s="82">
        <f t="shared" si="58"/>
        <v>31.41</v>
      </c>
      <c r="V891" s="421">
        <v>80</v>
      </c>
      <c r="W891" s="128">
        <v>100</v>
      </c>
      <c r="X891" s="225" t="s">
        <v>6839</v>
      </c>
      <c r="Y891" s="22">
        <v>3</v>
      </c>
      <c r="Z891" s="22">
        <v>10</v>
      </c>
      <c r="AA891" s="22">
        <v>3</v>
      </c>
      <c r="AB891" s="22">
        <v>4</v>
      </c>
      <c r="AC891" s="22" t="s">
        <v>7105</v>
      </c>
      <c r="AD891" s="22">
        <v>19.41</v>
      </c>
      <c r="AE891" s="22">
        <v>5</v>
      </c>
      <c r="AF891" s="86"/>
      <c r="AG891" s="22"/>
      <c r="AH891" s="22"/>
      <c r="AI891" s="22"/>
      <c r="AJ891" s="22"/>
      <c r="AK891" s="22"/>
      <c r="AL891" s="22"/>
      <c r="AM891" s="22"/>
      <c r="AN891" s="22"/>
      <c r="AO891" s="22"/>
      <c r="AP891" s="22"/>
      <c r="AQ891" s="22"/>
      <c r="AR891" s="22"/>
      <c r="AS891" s="22"/>
      <c r="AT891" s="22"/>
      <c r="AU891" s="22"/>
      <c r="AV891" s="22"/>
      <c r="AW891" s="22"/>
      <c r="AX891" s="22"/>
      <c r="AY891" s="22"/>
      <c r="AZ891" s="22"/>
      <c r="BA891" s="85"/>
      <c r="BB891" s="32"/>
      <c r="BC891" s="32"/>
      <c r="BD891" s="32"/>
      <c r="BE891" s="32"/>
      <c r="BF891" s="32"/>
      <c r="BG891" s="32"/>
      <c r="BH891" s="32"/>
      <c r="BI891" s="32"/>
      <c r="BJ891" s="32"/>
      <c r="BK891" s="32"/>
      <c r="BL891" s="32"/>
      <c r="BM891" s="32"/>
    </row>
    <row r="892" spans="1:65" ht="120" customHeight="1" x14ac:dyDescent="0.25">
      <c r="A892" s="22">
        <v>481</v>
      </c>
      <c r="B892" s="22" t="s">
        <v>6828</v>
      </c>
      <c r="C892" s="22">
        <v>406</v>
      </c>
      <c r="D892" s="23" t="s">
        <v>6980</v>
      </c>
      <c r="E892" s="22" t="s">
        <v>7040</v>
      </c>
      <c r="F892" s="22" t="s">
        <v>7041</v>
      </c>
      <c r="G892" s="22" t="s">
        <v>7106</v>
      </c>
      <c r="H892" s="22">
        <v>2019</v>
      </c>
      <c r="I892" s="22" t="s">
        <v>7107</v>
      </c>
      <c r="J892" s="57">
        <v>80511.08</v>
      </c>
      <c r="K892" s="22" t="s">
        <v>76</v>
      </c>
      <c r="L892" s="22" t="s">
        <v>6986</v>
      </c>
      <c r="M892" s="22" t="s">
        <v>6987</v>
      </c>
      <c r="N892" s="22" t="s">
        <v>7108</v>
      </c>
      <c r="O892" s="22" t="s">
        <v>7109</v>
      </c>
      <c r="P892" s="22">
        <v>3903530</v>
      </c>
      <c r="Q892" s="22">
        <v>215.95</v>
      </c>
      <c r="R892" s="82">
        <v>0</v>
      </c>
      <c r="S892" s="82">
        <v>210.19</v>
      </c>
      <c r="T892" s="82">
        <v>19.41</v>
      </c>
      <c r="U892" s="82">
        <f t="shared" si="58"/>
        <v>229.6</v>
      </c>
      <c r="V892" s="421">
        <v>60</v>
      </c>
      <c r="W892" s="128">
        <v>100</v>
      </c>
      <c r="X892" s="225" t="s">
        <v>6839</v>
      </c>
      <c r="Y892" s="22">
        <v>3</v>
      </c>
      <c r="Z892" s="22">
        <v>11</v>
      </c>
      <c r="AA892" s="22">
        <v>5</v>
      </c>
      <c r="AB892" s="22">
        <v>4</v>
      </c>
      <c r="AC892" s="22"/>
      <c r="AD892" s="22"/>
      <c r="AE892" s="22">
        <v>5</v>
      </c>
      <c r="AF892" s="86"/>
      <c r="AG892" s="22"/>
      <c r="AH892" s="22"/>
      <c r="AI892" s="22"/>
      <c r="AJ892" s="22"/>
      <c r="AK892" s="22"/>
      <c r="AL892" s="22"/>
      <c r="AM892" s="22"/>
      <c r="AN892" s="22"/>
      <c r="AO892" s="22"/>
      <c r="AP892" s="22"/>
      <c r="AQ892" s="22"/>
      <c r="AR892" s="22"/>
      <c r="AS892" s="22"/>
      <c r="AT892" s="22"/>
      <c r="AU892" s="22"/>
      <c r="AV892" s="22"/>
      <c r="AW892" s="22"/>
      <c r="AX892" s="22"/>
      <c r="AY892" s="22"/>
      <c r="AZ892" s="22"/>
      <c r="BA892" s="85"/>
      <c r="BB892" s="32"/>
      <c r="BC892" s="32"/>
      <c r="BD892" s="32"/>
      <c r="BE892" s="32"/>
      <c r="BF892" s="32"/>
      <c r="BG892" s="32"/>
      <c r="BH892" s="32"/>
      <c r="BI892" s="32"/>
      <c r="BJ892" s="32"/>
      <c r="BK892" s="32"/>
      <c r="BL892" s="32"/>
      <c r="BM892" s="32"/>
    </row>
    <row r="893" spans="1:65" ht="120" customHeight="1" x14ac:dyDescent="0.25">
      <c r="A893" s="22">
        <v>481</v>
      </c>
      <c r="B893" s="22" t="s">
        <v>6828</v>
      </c>
      <c r="C893" s="22">
        <v>406</v>
      </c>
      <c r="D893" s="23" t="s">
        <v>6980</v>
      </c>
      <c r="E893" s="22" t="s">
        <v>7110</v>
      </c>
      <c r="F893" s="22">
        <v>20385</v>
      </c>
      <c r="G893" s="22" t="s">
        <v>7111</v>
      </c>
      <c r="H893" s="22">
        <v>2020</v>
      </c>
      <c r="I893" s="22" t="s">
        <v>7112</v>
      </c>
      <c r="J893" s="57">
        <v>75418.259999999995</v>
      </c>
      <c r="K893" s="22" t="s">
        <v>306</v>
      </c>
      <c r="L893" s="22" t="s">
        <v>6986</v>
      </c>
      <c r="M893" s="22" t="s">
        <v>6987</v>
      </c>
      <c r="N893" s="22" t="s">
        <v>7113</v>
      </c>
      <c r="O893" s="22" t="s">
        <v>7114</v>
      </c>
      <c r="P893" s="22">
        <v>3903637</v>
      </c>
      <c r="Q893" s="22">
        <v>14.427282499999999</v>
      </c>
      <c r="R893" s="82">
        <v>0</v>
      </c>
      <c r="S893" s="82">
        <v>5</v>
      </c>
      <c r="T893" s="82">
        <v>10</v>
      </c>
      <c r="U893" s="82">
        <f t="shared" si="58"/>
        <v>15</v>
      </c>
      <c r="V893" s="421">
        <v>80</v>
      </c>
      <c r="W893" s="128">
        <v>100</v>
      </c>
      <c r="X893" s="225" t="s">
        <v>6839</v>
      </c>
      <c r="Y893" s="22">
        <v>6</v>
      </c>
      <c r="Z893" s="22">
        <v>4</v>
      </c>
      <c r="AA893" s="22">
        <v>1</v>
      </c>
      <c r="AB893" s="22">
        <v>44</v>
      </c>
      <c r="AC893" s="22">
        <v>502</v>
      </c>
      <c r="AD893" s="22">
        <v>14.09</v>
      </c>
      <c r="AE893" s="22">
        <v>5</v>
      </c>
      <c r="AF893" s="86"/>
      <c r="AG893" s="22"/>
      <c r="AH893" s="22"/>
      <c r="AI893" s="22"/>
      <c r="AJ893" s="22"/>
      <c r="AK893" s="22"/>
      <c r="AL893" s="22"/>
      <c r="AM893" s="22"/>
      <c r="AN893" s="22"/>
      <c r="AO893" s="22"/>
      <c r="AP893" s="22"/>
      <c r="AQ893" s="22"/>
      <c r="AR893" s="22"/>
      <c r="AS893" s="22"/>
      <c r="AT893" s="22"/>
      <c r="AU893" s="22"/>
      <c r="AV893" s="22"/>
      <c r="AW893" s="22"/>
      <c r="AX893" s="22"/>
      <c r="AY893" s="22"/>
      <c r="AZ893" s="22"/>
      <c r="BA893" s="85"/>
      <c r="BB893" s="32"/>
      <c r="BC893" s="32"/>
      <c r="BD893" s="32"/>
      <c r="BE893" s="32"/>
      <c r="BF893" s="32"/>
      <c r="BG893" s="32"/>
      <c r="BH893" s="32"/>
      <c r="BI893" s="32"/>
      <c r="BJ893" s="32"/>
      <c r="BK893" s="32"/>
      <c r="BL893" s="32"/>
      <c r="BM893" s="32"/>
    </row>
    <row r="894" spans="1:65" ht="120" customHeight="1" x14ac:dyDescent="0.25">
      <c r="A894" s="22">
        <v>481</v>
      </c>
      <c r="B894" s="22" t="s">
        <v>6828</v>
      </c>
      <c r="C894" s="22">
        <v>406</v>
      </c>
      <c r="D894" s="23" t="s">
        <v>6980</v>
      </c>
      <c r="E894" s="22" t="s">
        <v>6981</v>
      </c>
      <c r="F894" s="22">
        <v>19106</v>
      </c>
      <c r="G894" s="22" t="s">
        <v>7115</v>
      </c>
      <c r="H894" s="22">
        <v>2020</v>
      </c>
      <c r="I894" s="22" t="s">
        <v>7116</v>
      </c>
      <c r="J894" s="57">
        <v>136969.71</v>
      </c>
      <c r="K894" s="22" t="s">
        <v>306</v>
      </c>
      <c r="L894" s="22" t="s">
        <v>6986</v>
      </c>
      <c r="M894" s="22" t="s">
        <v>6987</v>
      </c>
      <c r="N894" s="22" t="s">
        <v>7117</v>
      </c>
      <c r="O894" s="22" t="s">
        <v>7118</v>
      </c>
      <c r="P894" s="22">
        <v>3903561</v>
      </c>
      <c r="Q894" s="22">
        <v>24.2</v>
      </c>
      <c r="R894" s="82">
        <v>0</v>
      </c>
      <c r="S894" s="82">
        <v>8</v>
      </c>
      <c r="T894" s="82">
        <v>19.399999999999999</v>
      </c>
      <c r="U894" s="82">
        <f t="shared" si="58"/>
        <v>27.4</v>
      </c>
      <c r="V894" s="421">
        <v>80</v>
      </c>
      <c r="W894" s="128">
        <v>100</v>
      </c>
      <c r="X894" s="225" t="s">
        <v>6839</v>
      </c>
      <c r="Y894" s="22">
        <v>3</v>
      </c>
      <c r="Z894" s="22">
        <v>10</v>
      </c>
      <c r="AA894" s="22">
        <v>4</v>
      </c>
      <c r="AB894" s="22">
        <v>4</v>
      </c>
      <c r="AC894" s="22">
        <v>19</v>
      </c>
      <c r="AD894" s="22">
        <v>20</v>
      </c>
      <c r="AE894" s="22">
        <v>5</v>
      </c>
      <c r="AF894" s="86">
        <f>SUM(AI894,AL894,AO894,AR894,AU894,AX894,BA894)</f>
        <v>100</v>
      </c>
      <c r="AG894" s="22" t="s">
        <v>6980</v>
      </c>
      <c r="AH894" s="22" t="s">
        <v>7088</v>
      </c>
      <c r="AI894" s="22">
        <v>30</v>
      </c>
      <c r="AJ894" s="22"/>
      <c r="AK894" s="22"/>
      <c r="AL894" s="22"/>
      <c r="AM894" s="22"/>
      <c r="AN894" s="22"/>
      <c r="AO894" s="22"/>
      <c r="AP894" s="22"/>
      <c r="AQ894" s="22"/>
      <c r="AR894" s="22"/>
      <c r="AS894" s="22"/>
      <c r="AT894" s="22"/>
      <c r="AU894" s="22"/>
      <c r="AV894" s="22" t="s">
        <v>7119</v>
      </c>
      <c r="AW894" s="22"/>
      <c r="AX894" s="22">
        <v>70</v>
      </c>
      <c r="AY894" s="22"/>
      <c r="AZ894" s="22"/>
      <c r="BA894" s="85"/>
      <c r="BB894" s="32"/>
      <c r="BC894" s="32"/>
      <c r="BD894" s="32"/>
      <c r="BE894" s="32"/>
      <c r="BF894" s="32"/>
      <c r="BG894" s="32"/>
      <c r="BH894" s="32"/>
      <c r="BI894" s="32"/>
      <c r="BJ894" s="32"/>
      <c r="BK894" s="32"/>
      <c r="BL894" s="32"/>
      <c r="BM894" s="32"/>
    </row>
    <row r="895" spans="1:65" ht="120" customHeight="1" x14ac:dyDescent="0.25">
      <c r="A895" s="22">
        <v>481</v>
      </c>
      <c r="B895" s="22" t="s">
        <v>6828</v>
      </c>
      <c r="C895" s="22">
        <v>502</v>
      </c>
      <c r="D895" s="23" t="s">
        <v>7120</v>
      </c>
      <c r="E895" s="22" t="s">
        <v>7121</v>
      </c>
      <c r="F895" s="22" t="s">
        <v>7122</v>
      </c>
      <c r="G895" s="22" t="s">
        <v>7123</v>
      </c>
      <c r="H895" s="22">
        <v>2005</v>
      </c>
      <c r="I895" s="22" t="s">
        <v>7124</v>
      </c>
      <c r="J895" s="57">
        <v>50492.41</v>
      </c>
      <c r="K895" s="22" t="s">
        <v>149</v>
      </c>
      <c r="L895" s="22" t="s">
        <v>7125</v>
      </c>
      <c r="M895" s="22" t="s">
        <v>7126</v>
      </c>
      <c r="N895" s="22" t="s">
        <v>7127</v>
      </c>
      <c r="O895" s="22" t="s">
        <v>7128</v>
      </c>
      <c r="P895" s="22">
        <v>4007946</v>
      </c>
      <c r="Q895" s="22">
        <v>23.52</v>
      </c>
      <c r="R895" s="82">
        <v>0</v>
      </c>
      <c r="S895" s="82">
        <v>20</v>
      </c>
      <c r="T895" s="82">
        <v>14.09</v>
      </c>
      <c r="U895" s="82">
        <f t="shared" si="58"/>
        <v>34.090000000000003</v>
      </c>
      <c r="V895" s="421">
        <v>85</v>
      </c>
      <c r="W895" s="128">
        <v>100</v>
      </c>
      <c r="X895" s="225" t="s">
        <v>6839</v>
      </c>
      <c r="Y895" s="22">
        <v>3</v>
      </c>
      <c r="Z895" s="22">
        <v>2</v>
      </c>
      <c r="AA895" s="22">
        <v>1</v>
      </c>
      <c r="AB895" s="22">
        <v>4</v>
      </c>
      <c r="AC895" s="22">
        <v>502</v>
      </c>
      <c r="AD895" s="22">
        <v>9.75</v>
      </c>
      <c r="AE895" s="22">
        <v>5</v>
      </c>
      <c r="AF895" s="86">
        <v>100</v>
      </c>
      <c r="AG895" s="22" t="s">
        <v>7120</v>
      </c>
      <c r="AH895" s="22" t="s">
        <v>7129</v>
      </c>
      <c r="AI895" s="22">
        <v>60</v>
      </c>
      <c r="AJ895" s="22"/>
      <c r="AK895" s="22"/>
      <c r="AL895" s="22"/>
      <c r="AM895" s="22"/>
      <c r="AN895" s="22"/>
      <c r="AO895" s="22"/>
      <c r="AP895" s="22"/>
      <c r="AQ895" s="22"/>
      <c r="AR895" s="22"/>
      <c r="AS895" s="22"/>
      <c r="AT895" s="22"/>
      <c r="AU895" s="22"/>
      <c r="AV895" s="22" t="s">
        <v>7130</v>
      </c>
      <c r="AW895" s="22" t="s">
        <v>7131</v>
      </c>
      <c r="AX895" s="22">
        <v>5</v>
      </c>
      <c r="AY895" s="22" t="s">
        <v>7132</v>
      </c>
      <c r="AZ895" s="22" t="s">
        <v>7133</v>
      </c>
      <c r="BA895" s="85">
        <v>25</v>
      </c>
      <c r="BB895" s="32"/>
      <c r="BC895" s="32"/>
      <c r="BD895" s="32"/>
      <c r="BE895" s="32"/>
      <c r="BF895" s="32"/>
      <c r="BG895" s="32"/>
      <c r="BH895" s="32"/>
      <c r="BI895" s="32"/>
      <c r="BJ895" s="32"/>
      <c r="BK895" s="32"/>
      <c r="BL895" s="32"/>
      <c r="BM895" s="32"/>
    </row>
    <row r="896" spans="1:65" ht="120" customHeight="1" x14ac:dyDescent="0.25">
      <c r="A896" s="22">
        <v>481</v>
      </c>
      <c r="B896" s="22" t="s">
        <v>6828</v>
      </c>
      <c r="C896" s="22">
        <v>481</v>
      </c>
      <c r="D896" s="23" t="s">
        <v>4945</v>
      </c>
      <c r="E896" s="22" t="s">
        <v>7134</v>
      </c>
      <c r="F896" s="22">
        <v>5098</v>
      </c>
      <c r="G896" s="22" t="s">
        <v>7135</v>
      </c>
      <c r="H896" s="22">
        <v>2024</v>
      </c>
      <c r="I896" s="22" t="s">
        <v>7136</v>
      </c>
      <c r="J896" s="57" t="s">
        <v>7137</v>
      </c>
      <c r="K896" s="22" t="s">
        <v>7138</v>
      </c>
      <c r="L896" s="22" t="s">
        <v>7139</v>
      </c>
      <c r="M896" s="22" t="s">
        <v>7140</v>
      </c>
      <c r="N896" s="22" t="s">
        <v>7141</v>
      </c>
      <c r="O896" s="22" t="s">
        <v>7142</v>
      </c>
      <c r="P896" s="22">
        <v>7000591</v>
      </c>
      <c r="Q896" s="22">
        <v>119.1</v>
      </c>
      <c r="R896" s="82">
        <v>232.8</v>
      </c>
      <c r="S896" s="82">
        <v>80</v>
      </c>
      <c r="T896" s="82">
        <v>92.4</v>
      </c>
      <c r="U896" s="82">
        <f t="shared" si="58"/>
        <v>405.20000000000005</v>
      </c>
      <c r="V896" s="421">
        <v>80</v>
      </c>
      <c r="W896" s="128">
        <v>23.33</v>
      </c>
      <c r="X896" s="225" t="s">
        <v>6839</v>
      </c>
      <c r="Y896" s="22"/>
      <c r="Z896" s="22"/>
      <c r="AA896" s="22"/>
      <c r="AB896" s="22"/>
      <c r="AC896" s="22" t="s">
        <v>7143</v>
      </c>
      <c r="AD896" s="22">
        <v>19.41</v>
      </c>
      <c r="AE896" s="22">
        <v>5</v>
      </c>
      <c r="AF896" s="86"/>
      <c r="AG896" s="22"/>
      <c r="AH896" s="22"/>
      <c r="AI896" s="22"/>
      <c r="AJ896" s="22"/>
      <c r="AK896" s="22"/>
      <c r="AL896" s="22"/>
      <c r="AM896" s="22"/>
      <c r="AN896" s="22"/>
      <c r="AO896" s="22"/>
      <c r="AP896" s="22"/>
      <c r="AQ896" s="22"/>
      <c r="AR896" s="22"/>
      <c r="AS896" s="22"/>
      <c r="AT896" s="22"/>
      <c r="AU896" s="22"/>
      <c r="AV896" s="22"/>
      <c r="AW896" s="22"/>
      <c r="AX896" s="22"/>
      <c r="AY896" s="22"/>
      <c r="AZ896" s="22"/>
      <c r="BA896" s="85"/>
      <c r="BB896" s="32"/>
      <c r="BC896" s="32"/>
      <c r="BD896" s="32"/>
      <c r="BE896" s="32"/>
      <c r="BF896" s="32"/>
      <c r="BG896" s="32"/>
      <c r="BH896" s="32"/>
      <c r="BI896" s="32"/>
      <c r="BJ896" s="32"/>
      <c r="BK896" s="32"/>
      <c r="BL896" s="32"/>
      <c r="BM896" s="32"/>
    </row>
    <row r="897" spans="1:65" ht="120" customHeight="1" x14ac:dyDescent="0.25">
      <c r="A897" s="22">
        <v>481</v>
      </c>
      <c r="B897" s="22" t="s">
        <v>6828</v>
      </c>
      <c r="C897" s="22">
        <v>501</v>
      </c>
      <c r="D897" s="23" t="s">
        <v>4945</v>
      </c>
      <c r="E897" s="22" t="s">
        <v>7144</v>
      </c>
      <c r="F897" s="22" t="s">
        <v>7145</v>
      </c>
      <c r="G897" s="22" t="s">
        <v>7146</v>
      </c>
      <c r="H897" s="22">
        <v>2007</v>
      </c>
      <c r="I897" s="22" t="s">
        <v>7147</v>
      </c>
      <c r="J897" s="57">
        <v>167459.25</v>
      </c>
      <c r="K897" s="22" t="s">
        <v>109</v>
      </c>
      <c r="L897" s="22" t="s">
        <v>7148</v>
      </c>
      <c r="M897" s="22" t="s">
        <v>7149</v>
      </c>
      <c r="N897" s="22" t="s">
        <v>7150</v>
      </c>
      <c r="O897" s="22" t="s">
        <v>7151</v>
      </c>
      <c r="P897" s="22">
        <v>4008375</v>
      </c>
      <c r="Q897" s="22">
        <v>23</v>
      </c>
      <c r="R897" s="82">
        <v>0</v>
      </c>
      <c r="S897" s="82">
        <v>23</v>
      </c>
      <c r="T897" s="82">
        <v>0</v>
      </c>
      <c r="U897" s="82">
        <f t="shared" si="58"/>
        <v>23</v>
      </c>
      <c r="V897" s="421">
        <v>95</v>
      </c>
      <c r="W897" s="128">
        <v>100</v>
      </c>
      <c r="X897" s="225" t="s">
        <v>6839</v>
      </c>
      <c r="Y897" s="22"/>
      <c r="Z897" s="22"/>
      <c r="AA897" s="22"/>
      <c r="AB897" s="22">
        <v>4</v>
      </c>
      <c r="AC897" s="22">
        <v>501</v>
      </c>
      <c r="AD897" s="22">
        <v>9.75</v>
      </c>
      <c r="AE897" s="22">
        <v>5</v>
      </c>
      <c r="AF897" s="86"/>
      <c r="AG897" s="22"/>
      <c r="AH897" s="22"/>
      <c r="AI897" s="22"/>
      <c r="AJ897" s="22"/>
      <c r="AK897" s="22"/>
      <c r="AL897" s="22"/>
      <c r="AM897" s="22"/>
      <c r="AN897" s="22"/>
      <c r="AO897" s="22"/>
      <c r="AP897" s="22"/>
      <c r="AQ897" s="22"/>
      <c r="AR897" s="22"/>
      <c r="AS897" s="22"/>
      <c r="AT897" s="22"/>
      <c r="AU897" s="22"/>
      <c r="AV897" s="22"/>
      <c r="AW897" s="22"/>
      <c r="AX897" s="22"/>
      <c r="AY897" s="22"/>
      <c r="AZ897" s="22"/>
      <c r="BA897" s="85"/>
      <c r="BB897" s="32"/>
      <c r="BC897" s="32"/>
      <c r="BD897" s="32"/>
      <c r="BE897" s="32"/>
      <c r="BF897" s="32"/>
      <c r="BG897" s="32"/>
      <c r="BH897" s="32"/>
      <c r="BI897" s="32"/>
      <c r="BJ897" s="32"/>
      <c r="BK897" s="32"/>
      <c r="BL897" s="32"/>
      <c r="BM897" s="32"/>
    </row>
    <row r="898" spans="1:65" ht="120" customHeight="1" x14ac:dyDescent="0.25">
      <c r="A898" s="22">
        <v>481</v>
      </c>
      <c r="B898" s="22" t="s">
        <v>6828</v>
      </c>
      <c r="C898" s="22">
        <v>501</v>
      </c>
      <c r="D898" s="23" t="s">
        <v>4945</v>
      </c>
      <c r="E898" s="22" t="s">
        <v>7144</v>
      </c>
      <c r="F898" s="22" t="s">
        <v>7145</v>
      </c>
      <c r="G898" s="22" t="s">
        <v>7152</v>
      </c>
      <c r="H898" s="22">
        <v>2008</v>
      </c>
      <c r="I898" s="22" t="s">
        <v>7153</v>
      </c>
      <c r="J898" s="57">
        <v>127390</v>
      </c>
      <c r="K898" s="22" t="s">
        <v>109</v>
      </c>
      <c r="L898" s="22" t="s">
        <v>7154</v>
      </c>
      <c r="M898" s="22" t="s">
        <v>7155</v>
      </c>
      <c r="N898" s="22" t="s">
        <v>7156</v>
      </c>
      <c r="O898" s="22" t="s">
        <v>7157</v>
      </c>
      <c r="P898" s="22" t="s">
        <v>7158</v>
      </c>
      <c r="Q898" s="22">
        <v>4.1100000000000003</v>
      </c>
      <c r="R898" s="82">
        <v>0</v>
      </c>
      <c r="S898" s="82">
        <v>4.1100000000000003</v>
      </c>
      <c r="T898" s="82">
        <v>0</v>
      </c>
      <c r="U898" s="82">
        <f t="shared" si="58"/>
        <v>4.1100000000000003</v>
      </c>
      <c r="V898" s="421">
        <v>90</v>
      </c>
      <c r="W898" s="128">
        <v>100</v>
      </c>
      <c r="X898" s="225" t="s">
        <v>6839</v>
      </c>
      <c r="Y898" s="22"/>
      <c r="Z898" s="22"/>
      <c r="AA898" s="22"/>
      <c r="AB898" s="22">
        <v>4</v>
      </c>
      <c r="AC898" s="22">
        <v>501</v>
      </c>
      <c r="AD898" s="22">
        <v>9.75</v>
      </c>
      <c r="AE898" s="22">
        <v>5</v>
      </c>
      <c r="AF898" s="86"/>
      <c r="AG898" s="22"/>
      <c r="AH898" s="22"/>
      <c r="AI898" s="22"/>
      <c r="AJ898" s="22"/>
      <c r="AK898" s="22"/>
      <c r="AL898" s="22"/>
      <c r="AM898" s="22"/>
      <c r="AN898" s="22"/>
      <c r="AO898" s="22"/>
      <c r="AP898" s="22"/>
      <c r="AQ898" s="22"/>
      <c r="AR898" s="22"/>
      <c r="AS898" s="22"/>
      <c r="AT898" s="22"/>
      <c r="AU898" s="22"/>
      <c r="AV898" s="22"/>
      <c r="AW898" s="22"/>
      <c r="AX898" s="22"/>
      <c r="AY898" s="22"/>
      <c r="AZ898" s="22"/>
      <c r="BA898" s="85"/>
      <c r="BB898" s="32"/>
      <c r="BC898" s="32"/>
      <c r="BD898" s="32"/>
      <c r="BE898" s="32"/>
      <c r="BF898" s="32"/>
      <c r="BG898" s="32"/>
      <c r="BH898" s="32"/>
      <c r="BI898" s="32"/>
      <c r="BJ898" s="32"/>
      <c r="BK898" s="32"/>
      <c r="BL898" s="32"/>
      <c r="BM898" s="32"/>
    </row>
    <row r="899" spans="1:65" ht="120" customHeight="1" x14ac:dyDescent="0.25">
      <c r="A899" s="22">
        <v>481</v>
      </c>
      <c r="B899" s="22" t="s">
        <v>6828</v>
      </c>
      <c r="C899" s="22">
        <v>503</v>
      </c>
      <c r="D899" s="23" t="s">
        <v>7120</v>
      </c>
      <c r="E899" s="22" t="s">
        <v>7159</v>
      </c>
      <c r="F899" s="22">
        <v>15659</v>
      </c>
      <c r="G899" s="22" t="s">
        <v>7160</v>
      </c>
      <c r="H899" s="22">
        <v>2018</v>
      </c>
      <c r="I899" s="22" t="s">
        <v>7161</v>
      </c>
      <c r="J899" s="57">
        <v>23949.22</v>
      </c>
      <c r="K899" s="22" t="s">
        <v>76</v>
      </c>
      <c r="L899" s="22" t="s">
        <v>7162</v>
      </c>
      <c r="M899" s="22" t="s">
        <v>7163</v>
      </c>
      <c r="N899" s="22" t="s">
        <v>7164</v>
      </c>
      <c r="O899" s="22" t="s">
        <v>7165</v>
      </c>
      <c r="P899" s="22" t="s">
        <v>7166</v>
      </c>
      <c r="Q899" s="22">
        <v>1.8</v>
      </c>
      <c r="R899" s="82">
        <v>0</v>
      </c>
      <c r="S899" s="82">
        <v>0.6</v>
      </c>
      <c r="T899" s="82">
        <v>14.09</v>
      </c>
      <c r="U899" s="82">
        <f t="shared" si="58"/>
        <v>14.69</v>
      </c>
      <c r="V899" s="421">
        <v>50</v>
      </c>
      <c r="W899" s="128">
        <v>100</v>
      </c>
      <c r="X899" s="225" t="s">
        <v>6839</v>
      </c>
      <c r="Y899" s="22">
        <v>4</v>
      </c>
      <c r="Z899" s="22">
        <v>6</v>
      </c>
      <c r="AA899" s="22">
        <v>2</v>
      </c>
      <c r="AB899" s="22">
        <v>35</v>
      </c>
      <c r="AC899" s="22" t="s">
        <v>7167</v>
      </c>
      <c r="AD899" s="22">
        <v>14.09</v>
      </c>
      <c r="AE899" s="22">
        <v>5</v>
      </c>
      <c r="AF899" s="86">
        <v>0.6</v>
      </c>
      <c r="AG899" s="22" t="s">
        <v>7120</v>
      </c>
      <c r="AH899" s="22" t="s">
        <v>7168</v>
      </c>
      <c r="AI899" s="102">
        <v>0.3</v>
      </c>
      <c r="AJ899" s="22" t="s">
        <v>7169</v>
      </c>
      <c r="AK899" s="22" t="s">
        <v>7170</v>
      </c>
      <c r="AL899" s="102">
        <v>0.3</v>
      </c>
      <c r="AM899" s="22"/>
      <c r="AN899" s="22"/>
      <c r="AO899" s="22"/>
      <c r="AP899" s="22"/>
      <c r="AQ899" s="22"/>
      <c r="AR899" s="22"/>
      <c r="AS899" s="22"/>
      <c r="AT899" s="22"/>
      <c r="AU899" s="22"/>
      <c r="AV899" s="22"/>
      <c r="AW899" s="22"/>
      <c r="AX899" s="22"/>
      <c r="AY899" s="22"/>
      <c r="AZ899" s="22"/>
      <c r="BA899" s="85"/>
      <c r="BB899" s="32"/>
      <c r="BC899" s="32"/>
      <c r="BD899" s="32"/>
      <c r="BE899" s="32"/>
      <c r="BF899" s="32"/>
      <c r="BG899" s="32"/>
      <c r="BH899" s="32"/>
      <c r="BI899" s="32"/>
      <c r="BJ899" s="32"/>
      <c r="BK899" s="32"/>
      <c r="BL899" s="32"/>
      <c r="BM899" s="32"/>
    </row>
    <row r="900" spans="1:65" ht="120" customHeight="1" x14ac:dyDescent="0.25">
      <c r="A900" s="22">
        <v>481</v>
      </c>
      <c r="B900" s="22" t="s">
        <v>6828</v>
      </c>
      <c r="C900" s="22">
        <v>504</v>
      </c>
      <c r="D900" s="23" t="s">
        <v>7120</v>
      </c>
      <c r="E900" s="22" t="s">
        <v>7171</v>
      </c>
      <c r="F900" s="22">
        <v>11150</v>
      </c>
      <c r="G900" s="22" t="s">
        <v>7172</v>
      </c>
      <c r="H900" s="22">
        <v>2018</v>
      </c>
      <c r="I900" s="22" t="s">
        <v>7173</v>
      </c>
      <c r="J900" s="57">
        <v>110144.12</v>
      </c>
      <c r="K900" s="22" t="s">
        <v>76</v>
      </c>
      <c r="L900" s="22" t="s">
        <v>7174</v>
      </c>
      <c r="M900" s="22" t="s">
        <v>7175</v>
      </c>
      <c r="N900" s="22" t="s">
        <v>7176</v>
      </c>
      <c r="O900" s="22" t="s">
        <v>7177</v>
      </c>
      <c r="P900" s="22">
        <v>4010908</v>
      </c>
      <c r="Q900" s="22">
        <v>20</v>
      </c>
      <c r="R900" s="82">
        <v>0</v>
      </c>
      <c r="S900" s="82">
        <v>15.5</v>
      </c>
      <c r="T900" s="82">
        <v>26.3</v>
      </c>
      <c r="U900" s="82">
        <f t="shared" si="58"/>
        <v>41.8</v>
      </c>
      <c r="V900" s="421">
        <v>100</v>
      </c>
      <c r="W900" s="128">
        <v>100</v>
      </c>
      <c r="X900" s="225" t="s">
        <v>6839</v>
      </c>
      <c r="Y900" s="22">
        <v>2</v>
      </c>
      <c r="Z900" s="22">
        <v>1</v>
      </c>
      <c r="AA900" s="22">
        <v>4</v>
      </c>
      <c r="AB900" s="22">
        <v>60</v>
      </c>
      <c r="AC900" s="22" t="s">
        <v>7178</v>
      </c>
      <c r="AD900" s="22">
        <v>26.3</v>
      </c>
      <c r="AE900" s="22">
        <v>5</v>
      </c>
      <c r="AF900" s="86">
        <v>0.8</v>
      </c>
      <c r="AG900" s="22" t="s">
        <v>7120</v>
      </c>
      <c r="AH900" s="22" t="s">
        <v>7179</v>
      </c>
      <c r="AI900" s="102">
        <v>0.3</v>
      </c>
      <c r="AJ900" s="22" t="s">
        <v>7180</v>
      </c>
      <c r="AK900" s="22" t="s">
        <v>7181</v>
      </c>
      <c r="AL900" s="22">
        <v>50</v>
      </c>
      <c r="AM900" s="22"/>
      <c r="AN900" s="22"/>
      <c r="AO900" s="22"/>
      <c r="AP900" s="22"/>
      <c r="AQ900" s="22"/>
      <c r="AR900" s="22"/>
      <c r="AS900" s="22"/>
      <c r="AT900" s="22"/>
      <c r="AU900" s="22"/>
      <c r="AV900" s="22"/>
      <c r="AW900" s="22"/>
      <c r="AX900" s="22"/>
      <c r="AY900" s="22"/>
      <c r="AZ900" s="22"/>
      <c r="BA900" s="85"/>
      <c r="BB900" s="32"/>
      <c r="BC900" s="32"/>
      <c r="BD900" s="32"/>
      <c r="BE900" s="32"/>
      <c r="BF900" s="32"/>
      <c r="BG900" s="32"/>
      <c r="BH900" s="32"/>
      <c r="BI900" s="32"/>
      <c r="BJ900" s="32"/>
      <c r="BK900" s="32"/>
      <c r="BL900" s="32"/>
      <c r="BM900" s="32"/>
    </row>
    <row r="901" spans="1:65" ht="120" customHeight="1" x14ac:dyDescent="0.25">
      <c r="A901" s="22">
        <v>481</v>
      </c>
      <c r="B901" s="22" t="s">
        <v>6828</v>
      </c>
      <c r="C901" s="22">
        <v>501</v>
      </c>
      <c r="D901" s="23" t="s">
        <v>4945</v>
      </c>
      <c r="E901" s="22" t="s">
        <v>7144</v>
      </c>
      <c r="F901" s="22" t="s">
        <v>7145</v>
      </c>
      <c r="G901" s="22" t="s">
        <v>7182</v>
      </c>
      <c r="H901" s="22">
        <v>2016</v>
      </c>
      <c r="I901" s="22" t="s">
        <v>7183</v>
      </c>
      <c r="J901" s="57">
        <v>119800</v>
      </c>
      <c r="K901" s="22" t="s">
        <v>244</v>
      </c>
      <c r="L901" s="22" t="s">
        <v>7184</v>
      </c>
      <c r="M901" s="22" t="s">
        <v>7185</v>
      </c>
      <c r="N901" s="22" t="s">
        <v>7186</v>
      </c>
      <c r="O901" s="22" t="s">
        <v>7187</v>
      </c>
      <c r="P901" s="22">
        <v>4010577</v>
      </c>
      <c r="Q901" s="22">
        <v>77.44</v>
      </c>
      <c r="R901" s="82">
        <v>0</v>
      </c>
      <c r="S901" s="82">
        <v>4</v>
      </c>
      <c r="T901" s="82">
        <v>0</v>
      </c>
      <c r="U901" s="82">
        <f t="shared" si="58"/>
        <v>4</v>
      </c>
      <c r="V901" s="421">
        <v>85</v>
      </c>
      <c r="W901" s="128">
        <v>100</v>
      </c>
      <c r="X901" s="225" t="s">
        <v>6839</v>
      </c>
      <c r="Y901" s="22"/>
      <c r="Z901" s="22"/>
      <c r="AA901" s="22"/>
      <c r="AB901" s="22"/>
      <c r="AC901" s="22"/>
      <c r="AD901" s="22"/>
      <c r="AE901" s="22">
        <v>5</v>
      </c>
      <c r="AF901" s="86"/>
      <c r="AG901" s="22"/>
      <c r="AH901" s="22"/>
      <c r="AI901" s="22"/>
      <c r="AJ901" s="22"/>
      <c r="AK901" s="22"/>
      <c r="AL901" s="22"/>
      <c r="AM901" s="22"/>
      <c r="AN901" s="22"/>
      <c r="AO901" s="22"/>
      <c r="AP901" s="22"/>
      <c r="AQ901" s="22"/>
      <c r="AR901" s="22"/>
      <c r="AS901" s="22"/>
      <c r="AT901" s="22"/>
      <c r="AU901" s="22"/>
      <c r="AV901" s="22"/>
      <c r="AW901" s="22"/>
      <c r="AX901" s="22"/>
      <c r="AY901" s="22"/>
      <c r="AZ901" s="22"/>
      <c r="BA901" s="85"/>
      <c r="BB901" s="32"/>
      <c r="BC901" s="32"/>
      <c r="BD901" s="32"/>
      <c r="BE901" s="32"/>
      <c r="BF901" s="32"/>
      <c r="BG901" s="32"/>
      <c r="BH901" s="32"/>
      <c r="BI901" s="32"/>
      <c r="BJ901" s="32"/>
      <c r="BK901" s="32"/>
      <c r="BL901" s="32"/>
      <c r="BM901" s="32"/>
    </row>
    <row r="902" spans="1:65" ht="120" customHeight="1" x14ac:dyDescent="0.25">
      <c r="A902" s="22">
        <v>481</v>
      </c>
      <c r="B902" s="22" t="s">
        <v>6828</v>
      </c>
      <c r="C902" s="22">
        <v>501</v>
      </c>
      <c r="D902" s="23" t="s">
        <v>4945</v>
      </c>
      <c r="E902" s="22" t="s">
        <v>7144</v>
      </c>
      <c r="F902" s="22">
        <v>5098</v>
      </c>
      <c r="G902" s="22" t="s">
        <v>7188</v>
      </c>
      <c r="H902" s="22">
        <v>2018</v>
      </c>
      <c r="I902" s="22" t="s">
        <v>7189</v>
      </c>
      <c r="J902" s="57">
        <v>43203.63</v>
      </c>
      <c r="K902" s="22" t="s">
        <v>76</v>
      </c>
      <c r="L902" s="22" t="s">
        <v>7190</v>
      </c>
      <c r="M902" s="22" t="s">
        <v>7191</v>
      </c>
      <c r="N902" s="22" t="s">
        <v>7192</v>
      </c>
      <c r="O902" s="22" t="s">
        <v>7193</v>
      </c>
      <c r="P902" s="22" t="s">
        <v>7194</v>
      </c>
      <c r="Q902" s="22">
        <v>28.24</v>
      </c>
      <c r="R902" s="82">
        <v>0</v>
      </c>
      <c r="S902" s="82">
        <v>19</v>
      </c>
      <c r="T902" s="82">
        <v>4.4000000000000004</v>
      </c>
      <c r="U902" s="82">
        <f t="shared" si="58"/>
        <v>23.4</v>
      </c>
      <c r="V902" s="421">
        <v>0.8</v>
      </c>
      <c r="W902" s="128">
        <v>100</v>
      </c>
      <c r="X902" s="225" t="s">
        <v>6839</v>
      </c>
      <c r="Y902" s="22">
        <v>4</v>
      </c>
      <c r="Z902" s="22">
        <v>7</v>
      </c>
      <c r="AA902" s="22">
        <v>5</v>
      </c>
      <c r="AB902" s="22">
        <v>4</v>
      </c>
      <c r="AC902" s="22" t="s">
        <v>7195</v>
      </c>
      <c r="AD902" s="22">
        <v>9.75</v>
      </c>
      <c r="AE902" s="22">
        <v>5</v>
      </c>
      <c r="AF902" s="86"/>
      <c r="AG902" s="22"/>
      <c r="AH902" s="22"/>
      <c r="AI902" s="22"/>
      <c r="AJ902" s="22"/>
      <c r="AK902" s="22"/>
      <c r="AL902" s="22"/>
      <c r="AM902" s="22"/>
      <c r="AN902" s="22"/>
      <c r="AO902" s="22"/>
      <c r="AP902" s="22"/>
      <c r="AQ902" s="22"/>
      <c r="AR902" s="22"/>
      <c r="AS902" s="22"/>
      <c r="AT902" s="22"/>
      <c r="AU902" s="22"/>
      <c r="AV902" s="22"/>
      <c r="AW902" s="22"/>
      <c r="AX902" s="22"/>
      <c r="AY902" s="22"/>
      <c r="AZ902" s="22"/>
      <c r="BA902" s="85"/>
      <c r="BB902" s="32"/>
      <c r="BC902" s="32"/>
      <c r="BD902" s="32"/>
      <c r="BE902" s="32"/>
      <c r="BF902" s="32"/>
      <c r="BG902" s="32"/>
      <c r="BH902" s="32"/>
      <c r="BI902" s="32"/>
      <c r="BJ902" s="32"/>
      <c r="BK902" s="32"/>
      <c r="BL902" s="32"/>
      <c r="BM902" s="32"/>
    </row>
    <row r="903" spans="1:65" ht="120" customHeight="1" x14ac:dyDescent="0.25">
      <c r="A903" s="22">
        <v>481</v>
      </c>
      <c r="B903" s="22" t="s">
        <v>6828</v>
      </c>
      <c r="C903" s="22"/>
      <c r="D903" s="23" t="s">
        <v>4945</v>
      </c>
      <c r="E903" s="22" t="s">
        <v>7144</v>
      </c>
      <c r="F903" s="22">
        <v>5098</v>
      </c>
      <c r="G903" s="22" t="s">
        <v>7196</v>
      </c>
      <c r="H903" s="22">
        <v>2020</v>
      </c>
      <c r="I903" s="22" t="s">
        <v>7197</v>
      </c>
      <c r="J903" s="57">
        <v>136222.49</v>
      </c>
      <c r="K903" s="22" t="s">
        <v>306</v>
      </c>
      <c r="L903" s="22" t="s">
        <v>7198</v>
      </c>
      <c r="M903" s="22" t="s">
        <v>7199</v>
      </c>
      <c r="N903" s="22" t="s">
        <v>7200</v>
      </c>
      <c r="O903" s="22" t="s">
        <v>7201</v>
      </c>
      <c r="P903" s="22">
        <v>4011533</v>
      </c>
      <c r="Q903" s="22">
        <v>54</v>
      </c>
      <c r="R903" s="82">
        <v>0</v>
      </c>
      <c r="S903" s="82">
        <v>25</v>
      </c>
      <c r="T903" s="82">
        <v>12</v>
      </c>
      <c r="U903" s="82">
        <f t="shared" si="58"/>
        <v>37</v>
      </c>
      <c r="V903" s="421">
        <v>90</v>
      </c>
      <c r="W903" s="128">
        <v>100</v>
      </c>
      <c r="X903" s="225" t="s">
        <v>6839</v>
      </c>
      <c r="Y903" s="22">
        <v>6</v>
      </c>
      <c r="Z903" s="22">
        <v>5</v>
      </c>
      <c r="AA903" s="22">
        <v>5</v>
      </c>
      <c r="AB903" s="22">
        <v>4</v>
      </c>
      <c r="AC903" s="22" t="s">
        <v>4935</v>
      </c>
      <c r="AD903" s="22"/>
      <c r="AE903" s="22">
        <v>5</v>
      </c>
      <c r="AF903" s="86"/>
      <c r="AG903" s="22"/>
      <c r="AH903" s="22"/>
      <c r="AI903" s="22"/>
      <c r="AJ903" s="22"/>
      <c r="AK903" s="22"/>
      <c r="AL903" s="22"/>
      <c r="AM903" s="22"/>
      <c r="AN903" s="22"/>
      <c r="AO903" s="22"/>
      <c r="AP903" s="22"/>
      <c r="AQ903" s="22"/>
      <c r="AR903" s="22"/>
      <c r="AS903" s="22"/>
      <c r="AT903" s="22"/>
      <c r="AU903" s="22"/>
      <c r="AV903" s="22"/>
      <c r="AW903" s="22"/>
      <c r="AX903" s="22"/>
      <c r="AY903" s="22"/>
      <c r="AZ903" s="22"/>
      <c r="BA903" s="85"/>
      <c r="BB903" s="32"/>
      <c r="BC903" s="32"/>
      <c r="BD903" s="32"/>
      <c r="BE903" s="32"/>
      <c r="BF903" s="32"/>
      <c r="BG903" s="32"/>
      <c r="BH903" s="32"/>
      <c r="BI903" s="32"/>
      <c r="BJ903" s="32"/>
      <c r="BK903" s="32"/>
      <c r="BL903" s="32"/>
      <c r="BM903" s="32"/>
    </row>
    <row r="904" spans="1:65" ht="120" customHeight="1" x14ac:dyDescent="0.25">
      <c r="A904" s="22">
        <v>481</v>
      </c>
      <c r="B904" s="22" t="s">
        <v>6828</v>
      </c>
      <c r="C904" s="22" t="s">
        <v>7202</v>
      </c>
      <c r="D904" s="23" t="s">
        <v>7203</v>
      </c>
      <c r="E904" s="22" t="s">
        <v>7204</v>
      </c>
      <c r="F904" s="22" t="s">
        <v>7205</v>
      </c>
      <c r="G904" s="22" t="s">
        <v>7206</v>
      </c>
      <c r="H904" s="22" t="s">
        <v>7207</v>
      </c>
      <c r="I904" s="22" t="s">
        <v>7208</v>
      </c>
      <c r="J904" s="57">
        <v>58315.06</v>
      </c>
      <c r="K904" s="22" t="s">
        <v>155</v>
      </c>
      <c r="L904" s="22" t="s">
        <v>7209</v>
      </c>
      <c r="M904" s="22" t="s">
        <v>7210</v>
      </c>
      <c r="N904" s="22" t="s">
        <v>7211</v>
      </c>
      <c r="O904" s="22" t="s">
        <v>7212</v>
      </c>
      <c r="P904" s="22" t="s">
        <v>7213</v>
      </c>
      <c r="Q904" s="22" t="s">
        <v>7214</v>
      </c>
      <c r="R904" s="82" t="s">
        <v>7215</v>
      </c>
      <c r="S904" s="82" t="s">
        <v>7214</v>
      </c>
      <c r="T904" s="82" t="s">
        <v>7215</v>
      </c>
      <c r="U904" s="82">
        <f t="shared" si="58"/>
        <v>20</v>
      </c>
      <c r="V904" s="421">
        <v>95</v>
      </c>
      <c r="W904" s="128">
        <v>100</v>
      </c>
      <c r="X904" s="225" t="s">
        <v>6839</v>
      </c>
      <c r="Y904" s="22"/>
      <c r="Z904" s="22"/>
      <c r="AA904" s="22"/>
      <c r="AB904" s="22" t="s">
        <v>6994</v>
      </c>
      <c r="AC904" s="22"/>
      <c r="AD904" s="22" t="s">
        <v>7216</v>
      </c>
      <c r="AE904" s="22" t="s">
        <v>6090</v>
      </c>
      <c r="AF904" s="86"/>
      <c r="AG904" s="22"/>
      <c r="AH904" s="22"/>
      <c r="AI904" s="22"/>
      <c r="AJ904" s="22"/>
      <c r="AK904" s="22"/>
      <c r="AL904" s="22"/>
      <c r="AM904" s="22"/>
      <c r="AN904" s="22"/>
      <c r="AO904" s="22"/>
      <c r="AP904" s="22"/>
      <c r="AQ904" s="22"/>
      <c r="AR904" s="22"/>
      <c r="AS904" s="22"/>
      <c r="AT904" s="22"/>
      <c r="AU904" s="22"/>
      <c r="AV904" s="22"/>
      <c r="AW904" s="22"/>
      <c r="AX904" s="22"/>
      <c r="AY904" s="22"/>
      <c r="AZ904" s="22"/>
      <c r="BA904" s="85"/>
      <c r="BB904" s="32"/>
      <c r="BC904" s="32"/>
      <c r="BD904" s="32"/>
      <c r="BE904" s="32"/>
      <c r="BF904" s="32"/>
      <c r="BG904" s="32"/>
      <c r="BH904" s="32"/>
      <c r="BI904" s="32"/>
      <c r="BJ904" s="32"/>
      <c r="BK904" s="32"/>
      <c r="BL904" s="32"/>
      <c r="BM904" s="32"/>
    </row>
    <row r="905" spans="1:65" ht="120" customHeight="1" x14ac:dyDescent="0.25">
      <c r="A905" s="22">
        <v>481</v>
      </c>
      <c r="B905" s="22" t="s">
        <v>6828</v>
      </c>
      <c r="C905" s="22" t="s">
        <v>7217</v>
      </c>
      <c r="D905" s="23" t="s">
        <v>7218</v>
      </c>
      <c r="E905" s="22" t="s">
        <v>7219</v>
      </c>
      <c r="F905" s="22" t="s">
        <v>7220</v>
      </c>
      <c r="G905" s="22" t="s">
        <v>7221</v>
      </c>
      <c r="H905" s="22" t="s">
        <v>1688</v>
      </c>
      <c r="I905" s="22" t="s">
        <v>7221</v>
      </c>
      <c r="J905" s="57" t="s">
        <v>7222</v>
      </c>
      <c r="K905" s="22" t="s">
        <v>109</v>
      </c>
      <c r="L905" s="22" t="s">
        <v>7223</v>
      </c>
      <c r="M905" s="22" t="s">
        <v>7224</v>
      </c>
      <c r="N905" s="22" t="s">
        <v>7225</v>
      </c>
      <c r="O905" s="22" t="s">
        <v>7226</v>
      </c>
      <c r="P905" s="22" t="s">
        <v>7227</v>
      </c>
      <c r="Q905" s="22">
        <v>189.14</v>
      </c>
      <c r="R905" s="82">
        <v>0</v>
      </c>
      <c r="S905" s="82">
        <v>185.99</v>
      </c>
      <c r="T905" s="82">
        <v>0</v>
      </c>
      <c r="U905" s="82">
        <f t="shared" si="58"/>
        <v>185.99</v>
      </c>
      <c r="V905" s="421">
        <v>5</v>
      </c>
      <c r="W905" s="128">
        <v>100</v>
      </c>
      <c r="X905" s="225" t="s">
        <v>6839</v>
      </c>
      <c r="Y905" s="22" t="s">
        <v>7005</v>
      </c>
      <c r="Z905" s="22" t="s">
        <v>6115</v>
      </c>
      <c r="AA905" s="22" t="s">
        <v>6994</v>
      </c>
      <c r="AB905" s="22" t="s">
        <v>6994</v>
      </c>
      <c r="AC905" s="22"/>
      <c r="AD905" s="22">
        <v>28.35</v>
      </c>
      <c r="AE905" s="22" t="s">
        <v>6090</v>
      </c>
      <c r="AF905" s="86">
        <v>5</v>
      </c>
      <c r="AG905" s="22" t="s">
        <v>7218</v>
      </c>
      <c r="AH905" s="22" t="s">
        <v>7228</v>
      </c>
      <c r="AI905" s="82">
        <v>5</v>
      </c>
      <c r="AJ905" s="22"/>
      <c r="AK905" s="22"/>
      <c r="AL905" s="22"/>
      <c r="AM905" s="22"/>
      <c r="AN905" s="22"/>
      <c r="AO905" s="22"/>
      <c r="AP905" s="22"/>
      <c r="AQ905" s="22"/>
      <c r="AR905" s="22"/>
      <c r="AS905" s="22"/>
      <c r="AT905" s="22"/>
      <c r="AU905" s="22"/>
      <c r="AV905" s="22"/>
      <c r="AW905" s="22"/>
      <c r="AX905" s="22"/>
      <c r="AY905" s="22"/>
      <c r="AZ905" s="22"/>
      <c r="BA905" s="85"/>
      <c r="BB905" s="32"/>
      <c r="BC905" s="32"/>
      <c r="BD905" s="32"/>
      <c r="BE905" s="32"/>
      <c r="BF905" s="32"/>
      <c r="BG905" s="32"/>
      <c r="BH905" s="32"/>
      <c r="BI905" s="32"/>
      <c r="BJ905" s="32"/>
      <c r="BK905" s="32"/>
      <c r="BL905" s="32"/>
      <c r="BM905" s="32"/>
    </row>
    <row r="906" spans="1:65" ht="120" customHeight="1" x14ac:dyDescent="0.25">
      <c r="A906" s="22">
        <v>481</v>
      </c>
      <c r="B906" s="22" t="s">
        <v>6828</v>
      </c>
      <c r="C906" s="22">
        <v>604</v>
      </c>
      <c r="D906" s="23" t="s">
        <v>7229</v>
      </c>
      <c r="E906" s="22" t="s">
        <v>7230</v>
      </c>
      <c r="F906" s="22">
        <v>10873</v>
      </c>
      <c r="G906" s="22" t="s">
        <v>7231</v>
      </c>
      <c r="H906" s="22">
        <v>2004</v>
      </c>
      <c r="I906" s="22" t="s">
        <v>7232</v>
      </c>
      <c r="J906" s="57">
        <v>78711.98</v>
      </c>
      <c r="K906" s="22" t="s">
        <v>155</v>
      </c>
      <c r="L906" s="22" t="s">
        <v>7233</v>
      </c>
      <c r="M906" s="22" t="s">
        <v>7234</v>
      </c>
      <c r="N906" s="22" t="s">
        <v>7235</v>
      </c>
      <c r="O906" s="22" t="s">
        <v>7236</v>
      </c>
      <c r="P906" s="22" t="s">
        <v>7237</v>
      </c>
      <c r="Q906" s="22" t="s">
        <v>7238</v>
      </c>
      <c r="R906" s="82" t="s">
        <v>7215</v>
      </c>
      <c r="S906" s="82" t="s">
        <v>7238</v>
      </c>
      <c r="T906" s="82" t="s">
        <v>6993</v>
      </c>
      <c r="U906" s="82">
        <f t="shared" si="58"/>
        <v>25</v>
      </c>
      <c r="V906" s="421">
        <v>90</v>
      </c>
      <c r="W906" s="128">
        <v>100</v>
      </c>
      <c r="X906" s="225" t="s">
        <v>6839</v>
      </c>
      <c r="Y906" s="22"/>
      <c r="Z906" s="22"/>
      <c r="AA906" s="22"/>
      <c r="AB906" s="22">
        <v>4</v>
      </c>
      <c r="AC906" s="22">
        <v>604</v>
      </c>
      <c r="AD906" s="22">
        <v>9.75</v>
      </c>
      <c r="AE906" s="22">
        <v>5</v>
      </c>
      <c r="AF906" s="86"/>
      <c r="AG906" s="22"/>
      <c r="AH906" s="22"/>
      <c r="AI906" s="22"/>
      <c r="AJ906" s="22"/>
      <c r="AK906" s="22"/>
      <c r="AL906" s="22"/>
      <c r="AM906" s="22"/>
      <c r="AN906" s="22"/>
      <c r="AO906" s="22"/>
      <c r="AP906" s="22"/>
      <c r="AQ906" s="22"/>
      <c r="AR906" s="22"/>
      <c r="AS906" s="22"/>
      <c r="AT906" s="22"/>
      <c r="AU906" s="22"/>
      <c r="AV906" s="22"/>
      <c r="AW906" s="22"/>
      <c r="AX906" s="22"/>
      <c r="AY906" s="22"/>
      <c r="AZ906" s="22"/>
      <c r="BA906" s="85"/>
      <c r="BB906" s="32"/>
      <c r="BC906" s="32"/>
      <c r="BD906" s="32"/>
      <c r="BE906" s="32"/>
      <c r="BF906" s="32"/>
      <c r="BG906" s="32"/>
      <c r="BH906" s="32"/>
      <c r="BI906" s="32"/>
      <c r="BJ906" s="32"/>
      <c r="BK906" s="32"/>
      <c r="BL906" s="32"/>
      <c r="BM906" s="32"/>
    </row>
    <row r="907" spans="1:65" ht="120" customHeight="1" x14ac:dyDescent="0.25">
      <c r="A907" s="22">
        <v>481</v>
      </c>
      <c r="B907" s="22" t="s">
        <v>6828</v>
      </c>
      <c r="C907" s="22">
        <v>604</v>
      </c>
      <c r="D907" s="23" t="s">
        <v>7229</v>
      </c>
      <c r="E907" s="22" t="s">
        <v>7239</v>
      </c>
      <c r="F907" s="22">
        <v>10873</v>
      </c>
      <c r="G907" s="22" t="s">
        <v>7240</v>
      </c>
      <c r="H907" s="22" t="s">
        <v>1688</v>
      </c>
      <c r="I907" s="22" t="s">
        <v>7241</v>
      </c>
      <c r="J907" s="57" t="s">
        <v>7242</v>
      </c>
      <c r="K907" s="22" t="s">
        <v>109</v>
      </c>
      <c r="L907" s="22" t="s">
        <v>7233</v>
      </c>
      <c r="M907" s="22" t="s">
        <v>7243</v>
      </c>
      <c r="N907" s="22" t="s">
        <v>7244</v>
      </c>
      <c r="O907" s="22" t="s">
        <v>7245</v>
      </c>
      <c r="P907" s="22" t="s">
        <v>7246</v>
      </c>
      <c r="Q907" s="22" t="s">
        <v>7214</v>
      </c>
      <c r="R907" s="82" t="s">
        <v>7215</v>
      </c>
      <c r="S907" s="82" t="s">
        <v>7214</v>
      </c>
      <c r="T907" s="82" t="s">
        <v>6993</v>
      </c>
      <c r="U907" s="82">
        <f t="shared" si="58"/>
        <v>30</v>
      </c>
      <c r="V907" s="421">
        <v>70</v>
      </c>
      <c r="W907" s="128">
        <v>100</v>
      </c>
      <c r="X907" s="225" t="s">
        <v>6839</v>
      </c>
      <c r="Y907" s="22"/>
      <c r="Z907" s="22"/>
      <c r="AA907" s="22"/>
      <c r="AB907" s="22" t="s">
        <v>6994</v>
      </c>
      <c r="AC907" s="22">
        <v>604</v>
      </c>
      <c r="AD907" s="22">
        <v>9.75</v>
      </c>
      <c r="AE907" s="22" t="s">
        <v>6090</v>
      </c>
      <c r="AF907" s="86"/>
      <c r="AG907" s="22"/>
      <c r="AH907" s="22"/>
      <c r="AI907" s="22"/>
      <c r="AJ907" s="22"/>
      <c r="AK907" s="22"/>
      <c r="AL907" s="22"/>
      <c r="AM907" s="22"/>
      <c r="AN907" s="22"/>
      <c r="AO907" s="22"/>
      <c r="AP907" s="22"/>
      <c r="AQ907" s="22"/>
      <c r="AR907" s="22"/>
      <c r="AS907" s="22"/>
      <c r="AT907" s="22"/>
      <c r="AU907" s="22"/>
      <c r="AV907" s="22"/>
      <c r="AW907" s="22"/>
      <c r="AX907" s="22"/>
      <c r="AY907" s="22"/>
      <c r="AZ907" s="22"/>
      <c r="BA907" s="85"/>
      <c r="BB907" s="32"/>
      <c r="BC907" s="32"/>
      <c r="BD907" s="32"/>
      <c r="BE907" s="32"/>
      <c r="BF907" s="32"/>
      <c r="BG907" s="32"/>
      <c r="BH907" s="32"/>
      <c r="BI907" s="32"/>
      <c r="BJ907" s="32"/>
      <c r="BK907" s="32"/>
      <c r="BL907" s="32"/>
      <c r="BM907" s="32"/>
    </row>
    <row r="908" spans="1:65" ht="120" customHeight="1" x14ac:dyDescent="0.25">
      <c r="A908" s="22">
        <v>481</v>
      </c>
      <c r="B908" s="22" t="s">
        <v>6828</v>
      </c>
      <c r="C908" s="22">
        <v>604</v>
      </c>
      <c r="D908" s="23" t="s">
        <v>7229</v>
      </c>
      <c r="E908" s="22" t="s">
        <v>7230</v>
      </c>
      <c r="F908" s="22">
        <v>10873</v>
      </c>
      <c r="G908" s="22" t="s">
        <v>7247</v>
      </c>
      <c r="H908" s="22" t="s">
        <v>7248</v>
      </c>
      <c r="I908" s="22" t="s">
        <v>7249</v>
      </c>
      <c r="J908" s="57" t="s">
        <v>7250</v>
      </c>
      <c r="K908" s="22" t="s">
        <v>149</v>
      </c>
      <c r="L908" s="22" t="s">
        <v>7251</v>
      </c>
      <c r="M908" s="22" t="s">
        <v>7252</v>
      </c>
      <c r="N908" s="22" t="s">
        <v>7253</v>
      </c>
      <c r="O908" s="22" t="s">
        <v>7254</v>
      </c>
      <c r="P908" s="22" t="s">
        <v>7255</v>
      </c>
      <c r="Q908" s="22" t="s">
        <v>7238</v>
      </c>
      <c r="R908" s="82" t="s">
        <v>7215</v>
      </c>
      <c r="S908" s="82" t="s">
        <v>7238</v>
      </c>
      <c r="T908" s="82" t="s">
        <v>6993</v>
      </c>
      <c r="U908" s="82">
        <f t="shared" si="58"/>
        <v>25</v>
      </c>
      <c r="V908" s="421">
        <v>80</v>
      </c>
      <c r="W908" s="128">
        <v>100</v>
      </c>
      <c r="X908" s="225" t="s">
        <v>6839</v>
      </c>
      <c r="Y908" s="22"/>
      <c r="Z908" s="22"/>
      <c r="AA908" s="22"/>
      <c r="AB908" s="22" t="s">
        <v>6994</v>
      </c>
      <c r="AC908" s="22">
        <v>604</v>
      </c>
      <c r="AD908" s="22">
        <v>9.75</v>
      </c>
      <c r="AE908" s="22" t="s">
        <v>6090</v>
      </c>
      <c r="AF908" s="86"/>
      <c r="AG908" s="22"/>
      <c r="AH908" s="22"/>
      <c r="AI908" s="22"/>
      <c r="AJ908" s="22"/>
      <c r="AK908" s="22"/>
      <c r="AL908" s="22"/>
      <c r="AM908" s="22"/>
      <c r="AN908" s="22"/>
      <c r="AO908" s="22"/>
      <c r="AP908" s="22"/>
      <c r="AQ908" s="22"/>
      <c r="AR908" s="22"/>
      <c r="AS908" s="22"/>
      <c r="AT908" s="22"/>
      <c r="AU908" s="22"/>
      <c r="AV908" s="22"/>
      <c r="AW908" s="22"/>
      <c r="AX908" s="22"/>
      <c r="AY908" s="22"/>
      <c r="AZ908" s="22"/>
      <c r="BA908" s="85"/>
      <c r="BB908" s="32"/>
      <c r="BC908" s="32"/>
      <c r="BD908" s="32"/>
      <c r="BE908" s="32"/>
      <c r="BF908" s="32"/>
      <c r="BG908" s="32"/>
      <c r="BH908" s="32"/>
      <c r="BI908" s="32"/>
      <c r="BJ908" s="32"/>
      <c r="BK908" s="32"/>
      <c r="BL908" s="32"/>
      <c r="BM908" s="32"/>
    </row>
    <row r="909" spans="1:65" ht="120" customHeight="1" x14ac:dyDescent="0.25">
      <c r="A909" s="22">
        <v>481</v>
      </c>
      <c r="B909" s="22" t="s">
        <v>6828</v>
      </c>
      <c r="C909" s="22">
        <v>606</v>
      </c>
      <c r="D909" s="23" t="s">
        <v>7218</v>
      </c>
      <c r="E909" s="22" t="s">
        <v>7256</v>
      </c>
      <c r="F909" s="22" t="s">
        <v>7257</v>
      </c>
      <c r="G909" s="22" t="s">
        <v>7258</v>
      </c>
      <c r="H909" s="22">
        <v>2005</v>
      </c>
      <c r="I909" s="22" t="s">
        <v>7259</v>
      </c>
      <c r="J909" s="57">
        <v>54491.42</v>
      </c>
      <c r="K909" s="22" t="s">
        <v>149</v>
      </c>
      <c r="L909" s="22" t="s">
        <v>7260</v>
      </c>
      <c r="M909" s="22" t="s">
        <v>7261</v>
      </c>
      <c r="N909" s="22" t="s">
        <v>7262</v>
      </c>
      <c r="O909" s="22" t="s">
        <v>7263</v>
      </c>
      <c r="P909" s="22">
        <v>3502690</v>
      </c>
      <c r="Q909" s="22" t="s">
        <v>7264</v>
      </c>
      <c r="R909" s="82" t="s">
        <v>7265</v>
      </c>
      <c r="S909" s="82" t="s">
        <v>7266</v>
      </c>
      <c r="T909" s="82" t="s">
        <v>7267</v>
      </c>
      <c r="U909" s="82" t="s">
        <v>7268</v>
      </c>
      <c r="V909" s="421">
        <v>10</v>
      </c>
      <c r="W909" s="128">
        <v>100</v>
      </c>
      <c r="X909" s="225" t="s">
        <v>6839</v>
      </c>
      <c r="Y909" s="22">
        <v>4</v>
      </c>
      <c r="Z909" s="22">
        <v>6</v>
      </c>
      <c r="AA909" s="22">
        <v>2</v>
      </c>
      <c r="AB909" s="22">
        <v>4</v>
      </c>
      <c r="AC909" s="22">
        <v>606</v>
      </c>
      <c r="AD909" s="22" t="s">
        <v>7267</v>
      </c>
      <c r="AE909" s="22">
        <v>5</v>
      </c>
      <c r="AF909" s="86">
        <v>10</v>
      </c>
      <c r="AG909" s="22" t="s">
        <v>7269</v>
      </c>
      <c r="AH909" s="22" t="s">
        <v>7270</v>
      </c>
      <c r="AI909" s="22">
        <v>10</v>
      </c>
      <c r="AJ909" s="22"/>
      <c r="AK909" s="22"/>
      <c r="AL909" s="22"/>
      <c r="AM909" s="22"/>
      <c r="AN909" s="22"/>
      <c r="AO909" s="22"/>
      <c r="AP909" s="22"/>
      <c r="AQ909" s="22"/>
      <c r="AR909" s="22"/>
      <c r="AS909" s="22"/>
      <c r="AT909" s="22"/>
      <c r="AU909" s="22"/>
      <c r="AV909" s="22"/>
      <c r="AW909" s="22"/>
      <c r="AX909" s="22"/>
      <c r="AY909" s="22"/>
      <c r="AZ909" s="22"/>
      <c r="BA909" s="85"/>
      <c r="BB909" s="32"/>
      <c r="BC909" s="32"/>
      <c r="BD909" s="32"/>
      <c r="BE909" s="32"/>
      <c r="BF909" s="32"/>
      <c r="BG909" s="32"/>
      <c r="BH909" s="32"/>
      <c r="BI909" s="32"/>
      <c r="BJ909" s="32"/>
      <c r="BK909" s="32"/>
      <c r="BL909" s="32"/>
      <c r="BM909" s="32"/>
    </row>
    <row r="910" spans="1:65" ht="120" customHeight="1" x14ac:dyDescent="0.25">
      <c r="A910" s="22">
        <v>481</v>
      </c>
      <c r="B910" s="22" t="s">
        <v>6828</v>
      </c>
      <c r="C910" s="22">
        <v>605</v>
      </c>
      <c r="D910" s="23" t="s">
        <v>7203</v>
      </c>
      <c r="E910" s="22" t="s">
        <v>7271</v>
      </c>
      <c r="F910" s="22" t="s">
        <v>7272</v>
      </c>
      <c r="G910" s="22" t="s">
        <v>7273</v>
      </c>
      <c r="H910" s="22">
        <v>2007</v>
      </c>
      <c r="I910" s="22" t="s">
        <v>7274</v>
      </c>
      <c r="J910" s="57">
        <v>74780.53</v>
      </c>
      <c r="K910" s="22" t="s">
        <v>109</v>
      </c>
      <c r="L910" s="22" t="s">
        <v>7275</v>
      </c>
      <c r="M910" s="22" t="s">
        <v>7276</v>
      </c>
      <c r="N910" s="22" t="s">
        <v>7277</v>
      </c>
      <c r="O910" s="22" t="s">
        <v>7109</v>
      </c>
      <c r="P910" s="22">
        <v>3503491</v>
      </c>
      <c r="Q910" s="22">
        <v>50</v>
      </c>
      <c r="R910" s="82">
        <v>0</v>
      </c>
      <c r="S910" s="82">
        <v>50</v>
      </c>
      <c r="T910" s="82">
        <v>0</v>
      </c>
      <c r="U910" s="82">
        <f t="shared" si="58"/>
        <v>50</v>
      </c>
      <c r="V910" s="421">
        <v>70</v>
      </c>
      <c r="W910" s="128">
        <v>100</v>
      </c>
      <c r="X910" s="225" t="s">
        <v>6839</v>
      </c>
      <c r="Y910" s="22">
        <v>3</v>
      </c>
      <c r="Z910" s="22">
        <v>11</v>
      </c>
      <c r="AA910" s="22">
        <v>5</v>
      </c>
      <c r="AB910" s="22">
        <v>4</v>
      </c>
      <c r="AC910" s="22">
        <v>605</v>
      </c>
      <c r="AD910" s="22"/>
      <c r="AE910" s="22">
        <v>5</v>
      </c>
      <c r="AF910" s="86"/>
      <c r="AG910" s="22"/>
      <c r="AH910" s="22"/>
      <c r="AI910" s="22"/>
      <c r="AJ910" s="22"/>
      <c r="AK910" s="22"/>
      <c r="AL910" s="22"/>
      <c r="AM910" s="22"/>
      <c r="AN910" s="22"/>
      <c r="AO910" s="22"/>
      <c r="AP910" s="22"/>
      <c r="AQ910" s="22"/>
      <c r="AR910" s="22"/>
      <c r="AS910" s="22"/>
      <c r="AT910" s="22"/>
      <c r="AU910" s="22"/>
      <c r="AV910" s="22"/>
      <c r="AW910" s="22"/>
      <c r="AX910" s="22"/>
      <c r="AY910" s="22"/>
      <c r="AZ910" s="22"/>
      <c r="BA910" s="85"/>
      <c r="BB910" s="32"/>
      <c r="BC910" s="32"/>
      <c r="BD910" s="32"/>
      <c r="BE910" s="32"/>
      <c r="BF910" s="32"/>
      <c r="BG910" s="32"/>
      <c r="BH910" s="32"/>
      <c r="BI910" s="32"/>
      <c r="BJ910" s="32"/>
      <c r="BK910" s="32"/>
      <c r="BL910" s="32"/>
      <c r="BM910" s="32"/>
    </row>
    <row r="911" spans="1:65" ht="120" customHeight="1" x14ac:dyDescent="0.25">
      <c r="A911" s="22">
        <v>481</v>
      </c>
      <c r="B911" s="22" t="s">
        <v>6828</v>
      </c>
      <c r="C911" s="22">
        <v>605</v>
      </c>
      <c r="D911" s="23" t="s">
        <v>7203</v>
      </c>
      <c r="E911" s="22" t="s">
        <v>7271</v>
      </c>
      <c r="F911" s="22" t="s">
        <v>7272</v>
      </c>
      <c r="G911" s="22" t="s">
        <v>7278</v>
      </c>
      <c r="H911" s="22">
        <v>2003</v>
      </c>
      <c r="I911" s="22" t="s">
        <v>7279</v>
      </c>
      <c r="J911" s="57">
        <v>143861.12</v>
      </c>
      <c r="K911" s="22" t="s">
        <v>149</v>
      </c>
      <c r="L911" s="22" t="s">
        <v>7275</v>
      </c>
      <c r="M911" s="22" t="s">
        <v>7276</v>
      </c>
      <c r="N911" s="22" t="s">
        <v>7280</v>
      </c>
      <c r="O911" s="22" t="s">
        <v>7281</v>
      </c>
      <c r="P911" s="22" t="s">
        <v>7282</v>
      </c>
      <c r="Q911" s="22">
        <v>70</v>
      </c>
      <c r="R911" s="82">
        <v>0</v>
      </c>
      <c r="S911" s="82">
        <v>70</v>
      </c>
      <c r="T911" s="82">
        <v>0</v>
      </c>
      <c r="U911" s="82">
        <f t="shared" si="58"/>
        <v>70</v>
      </c>
      <c r="V911" s="421">
        <v>80</v>
      </c>
      <c r="W911" s="128">
        <v>100</v>
      </c>
      <c r="X911" s="225" t="s">
        <v>6839</v>
      </c>
      <c r="Y911" s="22">
        <v>3</v>
      </c>
      <c r="Z911" s="22">
        <v>11</v>
      </c>
      <c r="AA911" s="22">
        <v>5</v>
      </c>
      <c r="AB911" s="22">
        <v>4</v>
      </c>
      <c r="AC911" s="22">
        <v>605</v>
      </c>
      <c r="AD911" s="22"/>
      <c r="AE911" s="22">
        <v>5</v>
      </c>
      <c r="AF911" s="86"/>
      <c r="AG911" s="22"/>
      <c r="AH911" s="22"/>
      <c r="AI911" s="22"/>
      <c r="AJ911" s="22"/>
      <c r="AK911" s="22"/>
      <c r="AL911" s="22"/>
      <c r="AM911" s="22"/>
      <c r="AN911" s="22"/>
      <c r="AO911" s="22"/>
      <c r="AP911" s="22"/>
      <c r="AQ911" s="22"/>
      <c r="AR911" s="22"/>
      <c r="AS911" s="22"/>
      <c r="AT911" s="22"/>
      <c r="AU911" s="22"/>
      <c r="AV911" s="22"/>
      <c r="AW911" s="22"/>
      <c r="AX911" s="22"/>
      <c r="AY911" s="22"/>
      <c r="AZ911" s="22"/>
      <c r="BA911" s="85"/>
      <c r="BB911" s="32"/>
      <c r="BC911" s="32"/>
      <c r="BD911" s="32"/>
      <c r="BE911" s="32"/>
      <c r="BF911" s="32"/>
      <c r="BG911" s="32"/>
      <c r="BH911" s="32"/>
      <c r="BI911" s="32"/>
      <c r="BJ911" s="32"/>
      <c r="BK911" s="32"/>
      <c r="BL911" s="32"/>
      <c r="BM911" s="32"/>
    </row>
    <row r="912" spans="1:65" ht="120" customHeight="1" x14ac:dyDescent="0.25">
      <c r="A912" s="22">
        <v>481</v>
      </c>
      <c r="B912" s="22" t="s">
        <v>6828</v>
      </c>
      <c r="C912" s="22" t="s">
        <v>7283</v>
      </c>
      <c r="D912" s="23" t="s">
        <v>7203</v>
      </c>
      <c r="E912" s="22" t="s">
        <v>7271</v>
      </c>
      <c r="F912" s="22" t="s">
        <v>7272</v>
      </c>
      <c r="G912" s="22" t="s">
        <v>7284</v>
      </c>
      <c r="H912" s="22" t="s">
        <v>7285</v>
      </c>
      <c r="I912" s="22" t="s">
        <v>7286</v>
      </c>
      <c r="J912" s="57">
        <v>179924.44</v>
      </c>
      <c r="K912" s="22" t="s">
        <v>244</v>
      </c>
      <c r="L912" s="22" t="s">
        <v>6952</v>
      </c>
      <c r="M912" s="22" t="s">
        <v>6953</v>
      </c>
      <c r="N912" s="22" t="s">
        <v>7287</v>
      </c>
      <c r="O912" s="22" t="s">
        <v>7288</v>
      </c>
      <c r="P912" s="22" t="s">
        <v>7289</v>
      </c>
      <c r="Q912" s="22" t="s">
        <v>6991</v>
      </c>
      <c r="R912" s="82">
        <v>0</v>
      </c>
      <c r="S912" s="82" t="s">
        <v>7290</v>
      </c>
      <c r="T912" s="82" t="s">
        <v>7214</v>
      </c>
      <c r="U912" s="82">
        <f t="shared" si="58"/>
        <v>82.45</v>
      </c>
      <c r="V912" s="421">
        <v>20</v>
      </c>
      <c r="W912" s="128">
        <v>100</v>
      </c>
      <c r="X912" s="225" t="s">
        <v>6839</v>
      </c>
      <c r="Y912" s="22" t="s">
        <v>6992</v>
      </c>
      <c r="Z912" s="22" t="s">
        <v>7048</v>
      </c>
      <c r="AA912" s="22" t="s">
        <v>6090</v>
      </c>
      <c r="AB912" s="22" t="s">
        <v>6994</v>
      </c>
      <c r="AC912" s="22"/>
      <c r="AD912" s="22"/>
      <c r="AE912" s="22" t="s">
        <v>6090</v>
      </c>
      <c r="AF912" s="86"/>
      <c r="AG912" s="22"/>
      <c r="AH912" s="22"/>
      <c r="AI912" s="22"/>
      <c r="AJ912" s="22"/>
      <c r="AK912" s="22"/>
      <c r="AL912" s="22"/>
      <c r="AM912" s="22"/>
      <c r="AN912" s="22"/>
      <c r="AO912" s="22"/>
      <c r="AP912" s="22"/>
      <c r="AQ912" s="22"/>
      <c r="AR912" s="22"/>
      <c r="AS912" s="22"/>
      <c r="AT912" s="22"/>
      <c r="AU912" s="22"/>
      <c r="AV912" s="22"/>
      <c r="AW912" s="22"/>
      <c r="AX912" s="22"/>
      <c r="AY912" s="22"/>
      <c r="AZ912" s="22"/>
      <c r="BA912" s="85"/>
      <c r="BB912" s="32"/>
      <c r="BC912" s="32"/>
      <c r="BD912" s="32"/>
      <c r="BE912" s="32"/>
      <c r="BF912" s="32"/>
      <c r="BG912" s="32"/>
      <c r="BH912" s="32"/>
      <c r="BI912" s="32"/>
      <c r="BJ912" s="32"/>
      <c r="BK912" s="32"/>
      <c r="BL912" s="32"/>
      <c r="BM912" s="32"/>
    </row>
    <row r="913" spans="1:65" ht="120" customHeight="1" x14ac:dyDescent="0.25">
      <c r="A913" s="22">
        <v>481</v>
      </c>
      <c r="B913" s="22" t="s">
        <v>6828</v>
      </c>
      <c r="C913" s="22" t="s">
        <v>7291</v>
      </c>
      <c r="D913" s="23" t="s">
        <v>7218</v>
      </c>
      <c r="E913" s="22" t="s">
        <v>7292</v>
      </c>
      <c r="F913" s="22" t="s">
        <v>7293</v>
      </c>
      <c r="G913" s="22" t="s">
        <v>7294</v>
      </c>
      <c r="H913" s="22" t="s">
        <v>7248</v>
      </c>
      <c r="I913" s="22" t="s">
        <v>7295</v>
      </c>
      <c r="J913" s="57" t="s">
        <v>7296</v>
      </c>
      <c r="K913" s="22" t="s">
        <v>149</v>
      </c>
      <c r="L913" s="22" t="s">
        <v>7297</v>
      </c>
      <c r="M913" s="22" t="s">
        <v>7298</v>
      </c>
      <c r="N913" s="22" t="s">
        <v>7299</v>
      </c>
      <c r="O913" s="22" t="s">
        <v>7300</v>
      </c>
      <c r="P913" s="22" t="s">
        <v>7301</v>
      </c>
      <c r="Q913" s="22">
        <v>25.5</v>
      </c>
      <c r="R913" s="82">
        <v>0</v>
      </c>
      <c r="S913" s="82">
        <v>25.5</v>
      </c>
      <c r="T913" s="82">
        <v>19.41</v>
      </c>
      <c r="U913" s="82">
        <f t="shared" si="58"/>
        <v>44.91</v>
      </c>
      <c r="V913" s="421">
        <v>0</v>
      </c>
      <c r="W913" s="128">
        <v>100</v>
      </c>
      <c r="X913" s="225" t="s">
        <v>6839</v>
      </c>
      <c r="Y913" s="22" t="s">
        <v>6992</v>
      </c>
      <c r="Z913" s="22" t="s">
        <v>7048</v>
      </c>
      <c r="AA913" s="22" t="s">
        <v>6992</v>
      </c>
      <c r="AB913" s="22" t="s">
        <v>6994</v>
      </c>
      <c r="AC913" s="22"/>
      <c r="AD913" s="22">
        <v>19.41</v>
      </c>
      <c r="AE913" s="22" t="s">
        <v>6090</v>
      </c>
      <c r="AF913" s="86">
        <v>0</v>
      </c>
      <c r="AG913" s="22" t="s">
        <v>7302</v>
      </c>
      <c r="AH913" s="22"/>
      <c r="AI913" s="22"/>
      <c r="AJ913" s="22"/>
      <c r="AK913" s="22"/>
      <c r="AL913" s="22"/>
      <c r="AM913" s="22"/>
      <c r="AN913" s="22"/>
      <c r="AO913" s="22"/>
      <c r="AP913" s="22"/>
      <c r="AQ913" s="22"/>
      <c r="AR913" s="22"/>
      <c r="AS913" s="22"/>
      <c r="AT913" s="22"/>
      <c r="AU913" s="22"/>
      <c r="AV913" s="22"/>
      <c r="AW913" s="22"/>
      <c r="AX913" s="22"/>
      <c r="AY913" s="22"/>
      <c r="AZ913" s="22"/>
      <c r="BA913" s="85"/>
      <c r="BB913" s="32"/>
      <c r="BC913" s="32"/>
      <c r="BD913" s="32"/>
      <c r="BE913" s="32"/>
      <c r="BF913" s="32"/>
      <c r="BG913" s="32"/>
      <c r="BH913" s="32"/>
      <c r="BI913" s="32"/>
      <c r="BJ913" s="32"/>
      <c r="BK913" s="32"/>
      <c r="BL913" s="32"/>
      <c r="BM913" s="32"/>
    </row>
    <row r="914" spans="1:65" ht="120" customHeight="1" x14ac:dyDescent="0.25">
      <c r="A914" s="22">
        <v>481</v>
      </c>
      <c r="B914" s="22" t="s">
        <v>6828</v>
      </c>
      <c r="C914" s="22" t="s">
        <v>7291</v>
      </c>
      <c r="D914" s="23" t="s">
        <v>7218</v>
      </c>
      <c r="E914" s="22" t="s">
        <v>7303</v>
      </c>
      <c r="F914" s="22" t="s">
        <v>7293</v>
      </c>
      <c r="G914" s="22" t="s">
        <v>7304</v>
      </c>
      <c r="H914" s="22" t="s">
        <v>7305</v>
      </c>
      <c r="I914" s="22" t="s">
        <v>7306</v>
      </c>
      <c r="J914" s="57" t="s">
        <v>7307</v>
      </c>
      <c r="K914" s="22" t="s">
        <v>155</v>
      </c>
      <c r="L914" s="22" t="s">
        <v>7308</v>
      </c>
      <c r="M914" s="22" t="s">
        <v>7309</v>
      </c>
      <c r="N914" s="22" t="s">
        <v>7310</v>
      </c>
      <c r="O914" s="22" t="s">
        <v>7311</v>
      </c>
      <c r="P914" s="22" t="s">
        <v>7312</v>
      </c>
      <c r="Q914" s="22">
        <v>20</v>
      </c>
      <c r="R914" s="82">
        <v>0</v>
      </c>
      <c r="S914" s="82">
        <v>20</v>
      </c>
      <c r="T914" s="82">
        <v>19.41</v>
      </c>
      <c r="U914" s="82">
        <f t="shared" si="58"/>
        <v>39.409999999999997</v>
      </c>
      <c r="V914" s="421">
        <v>0</v>
      </c>
      <c r="W914" s="128">
        <v>100</v>
      </c>
      <c r="X914" s="225" t="s">
        <v>6839</v>
      </c>
      <c r="Y914" s="22" t="s">
        <v>7005</v>
      </c>
      <c r="Z914" s="22" t="s">
        <v>6115</v>
      </c>
      <c r="AA914" s="22" t="s">
        <v>6994</v>
      </c>
      <c r="AB914" s="22" t="s">
        <v>6994</v>
      </c>
      <c r="AC914" s="22"/>
      <c r="AD914" s="22">
        <v>0</v>
      </c>
      <c r="AE914" s="22" t="s">
        <v>6090</v>
      </c>
      <c r="AF914" s="86">
        <v>0</v>
      </c>
      <c r="AG914" s="22" t="s">
        <v>7302</v>
      </c>
      <c r="AH914" s="22"/>
      <c r="AI914" s="22"/>
      <c r="AJ914" s="22"/>
      <c r="AK914" s="22"/>
      <c r="AL914" s="22"/>
      <c r="AM914" s="22"/>
      <c r="AN914" s="22"/>
      <c r="AO914" s="22"/>
      <c r="AP914" s="22"/>
      <c r="AQ914" s="22"/>
      <c r="AR914" s="22"/>
      <c r="AS914" s="22"/>
      <c r="AT914" s="22"/>
      <c r="AU914" s="22"/>
      <c r="AV914" s="22"/>
      <c r="AW914" s="22"/>
      <c r="AX914" s="22"/>
      <c r="AY914" s="22"/>
      <c r="AZ914" s="22"/>
      <c r="BA914" s="85"/>
      <c r="BB914" s="32"/>
      <c r="BC914" s="32"/>
      <c r="BD914" s="32"/>
      <c r="BE914" s="32"/>
      <c r="BF914" s="32"/>
      <c r="BG914" s="32"/>
      <c r="BH914" s="32"/>
      <c r="BI914" s="32"/>
      <c r="BJ914" s="32"/>
      <c r="BK914" s="32"/>
      <c r="BL914" s="32"/>
      <c r="BM914" s="32"/>
    </row>
    <row r="915" spans="1:65" ht="120" customHeight="1" x14ac:dyDescent="0.25">
      <c r="A915" s="22">
        <v>481</v>
      </c>
      <c r="B915" s="22" t="s">
        <v>6828</v>
      </c>
      <c r="C915" s="22" t="s">
        <v>7291</v>
      </c>
      <c r="D915" s="23" t="s">
        <v>7218</v>
      </c>
      <c r="E915" s="22" t="s">
        <v>7313</v>
      </c>
      <c r="F915" s="22" t="s">
        <v>7293</v>
      </c>
      <c r="G915" s="22" t="s">
        <v>7314</v>
      </c>
      <c r="H915" s="22" t="s">
        <v>7315</v>
      </c>
      <c r="I915" s="22" t="s">
        <v>7316</v>
      </c>
      <c r="J915" s="57">
        <v>374065.45</v>
      </c>
      <c r="K915" s="22" t="s">
        <v>5251</v>
      </c>
      <c r="L915" s="22" t="s">
        <v>7317</v>
      </c>
      <c r="M915" s="22" t="s">
        <v>7318</v>
      </c>
      <c r="N915" s="22" t="s">
        <v>7319</v>
      </c>
      <c r="O915" s="22" t="s">
        <v>7320</v>
      </c>
      <c r="P915" s="22" t="s">
        <v>7321</v>
      </c>
      <c r="Q915" s="22">
        <v>74.760000000000005</v>
      </c>
      <c r="R915" s="82">
        <v>0</v>
      </c>
      <c r="S915" s="82">
        <v>58</v>
      </c>
      <c r="T915" s="82">
        <v>28.35</v>
      </c>
      <c r="U915" s="82">
        <f t="shared" si="58"/>
        <v>86.35</v>
      </c>
      <c r="V915" s="421">
        <v>40</v>
      </c>
      <c r="W915" s="128">
        <v>100</v>
      </c>
      <c r="X915" s="225" t="s">
        <v>6839</v>
      </c>
      <c r="Y915" s="22" t="s">
        <v>6992</v>
      </c>
      <c r="Z915" s="22" t="s">
        <v>6994</v>
      </c>
      <c r="AA915" s="22" t="s">
        <v>6115</v>
      </c>
      <c r="AB915" s="22" t="s">
        <v>7322</v>
      </c>
      <c r="AC915" s="22"/>
      <c r="AD915" s="22">
        <v>28.35</v>
      </c>
      <c r="AE915" s="22" t="s">
        <v>6090</v>
      </c>
      <c r="AF915" s="86">
        <v>40</v>
      </c>
      <c r="AG915" s="22" t="s">
        <v>7218</v>
      </c>
      <c r="AH915" s="22" t="s">
        <v>7323</v>
      </c>
      <c r="AI915" s="22">
        <v>25</v>
      </c>
      <c r="AJ915" s="22" t="s">
        <v>7324</v>
      </c>
      <c r="AK915" s="22" t="s">
        <v>7325</v>
      </c>
      <c r="AL915" s="22">
        <v>10</v>
      </c>
      <c r="AM915" s="22" t="s">
        <v>7326</v>
      </c>
      <c r="AN915" s="102">
        <v>0.01</v>
      </c>
      <c r="AO915" s="22" t="s">
        <v>7327</v>
      </c>
      <c r="AP915" s="22" t="s">
        <v>7328</v>
      </c>
      <c r="AQ915" s="22" t="s">
        <v>7329</v>
      </c>
      <c r="AR915" s="22">
        <v>2</v>
      </c>
      <c r="AS915" s="22"/>
      <c r="AT915" s="22"/>
      <c r="AU915" s="22"/>
      <c r="AV915" s="22" t="s">
        <v>7330</v>
      </c>
      <c r="AW915" s="22" t="s">
        <v>7331</v>
      </c>
      <c r="AX915" s="22">
        <v>2</v>
      </c>
      <c r="AY915" s="22"/>
      <c r="AZ915" s="22"/>
      <c r="BA915" s="85"/>
      <c r="BB915" s="32"/>
      <c r="BC915" s="32"/>
      <c r="BD915" s="32"/>
      <c r="BE915" s="32"/>
      <c r="BF915" s="32"/>
      <c r="BG915" s="32"/>
      <c r="BH915" s="32"/>
      <c r="BI915" s="32"/>
      <c r="BJ915" s="32"/>
      <c r="BK915" s="32"/>
      <c r="BL915" s="32"/>
      <c r="BM915" s="32"/>
    </row>
    <row r="916" spans="1:65" ht="120" customHeight="1" x14ac:dyDescent="0.25">
      <c r="A916" s="22">
        <v>481</v>
      </c>
      <c r="B916" s="22" t="s">
        <v>6828</v>
      </c>
      <c r="C916" s="22">
        <v>604</v>
      </c>
      <c r="D916" s="23" t="s">
        <v>7218</v>
      </c>
      <c r="E916" s="22" t="s">
        <v>7332</v>
      </c>
      <c r="F916" s="22">
        <v>13542</v>
      </c>
      <c r="G916" s="22" t="s">
        <v>7333</v>
      </c>
      <c r="H916" s="22">
        <v>2018</v>
      </c>
      <c r="I916" s="22" t="s">
        <v>7334</v>
      </c>
      <c r="J916" s="57">
        <v>81702.41</v>
      </c>
      <c r="K916" s="22" t="s">
        <v>76</v>
      </c>
      <c r="L916" s="22" t="s">
        <v>7335</v>
      </c>
      <c r="M916" s="22" t="s">
        <v>7336</v>
      </c>
      <c r="N916" s="22" t="s">
        <v>7337</v>
      </c>
      <c r="O916" s="22" t="s">
        <v>7338</v>
      </c>
      <c r="P916" s="22">
        <v>3504668</v>
      </c>
      <c r="Q916" s="22">
        <v>76.900000000000006</v>
      </c>
      <c r="R916" s="82">
        <v>0</v>
      </c>
      <c r="S916" s="82">
        <v>70.19</v>
      </c>
      <c r="T916" s="82">
        <v>0</v>
      </c>
      <c r="U916" s="82">
        <f t="shared" si="58"/>
        <v>70.19</v>
      </c>
      <c r="V916" s="421">
        <v>100</v>
      </c>
      <c r="W916" s="128">
        <v>100</v>
      </c>
      <c r="X916" s="225" t="s">
        <v>6839</v>
      </c>
      <c r="Y916" s="22">
        <v>3</v>
      </c>
      <c r="Z916" s="22">
        <v>11</v>
      </c>
      <c r="AA916" s="22">
        <v>5</v>
      </c>
      <c r="AB916" s="22">
        <v>4</v>
      </c>
      <c r="AC916" s="22"/>
      <c r="AD916" s="22"/>
      <c r="AE916" s="22">
        <v>5</v>
      </c>
      <c r="AF916" s="86">
        <v>60</v>
      </c>
      <c r="AG916" s="22" t="s">
        <v>7339</v>
      </c>
      <c r="AH916" s="22" t="s">
        <v>7340</v>
      </c>
      <c r="AI916" s="22">
        <v>90</v>
      </c>
      <c r="AJ916" s="22" t="s">
        <v>7341</v>
      </c>
      <c r="AK916" s="22" t="s">
        <v>7342</v>
      </c>
      <c r="AL916" s="22">
        <v>10</v>
      </c>
      <c r="AM916" s="22"/>
      <c r="AN916" s="22"/>
      <c r="AO916" s="22"/>
      <c r="AP916" s="22"/>
      <c r="AQ916" s="22"/>
      <c r="AR916" s="22"/>
      <c r="AS916" s="22"/>
      <c r="AT916" s="22"/>
      <c r="AU916" s="22"/>
      <c r="AV916" s="22"/>
      <c r="AW916" s="22"/>
      <c r="AX916" s="22"/>
      <c r="AY916" s="22"/>
      <c r="AZ916" s="22"/>
      <c r="BA916" s="85"/>
      <c r="BB916" s="32"/>
      <c r="BC916" s="32"/>
      <c r="BD916" s="32"/>
      <c r="BE916" s="32"/>
      <c r="BF916" s="32"/>
      <c r="BG916" s="32"/>
      <c r="BH916" s="32"/>
      <c r="BI916" s="32"/>
      <c r="BJ916" s="32"/>
      <c r="BK916" s="32"/>
      <c r="BL916" s="32"/>
      <c r="BM916" s="32"/>
    </row>
    <row r="917" spans="1:65" ht="120" customHeight="1" x14ac:dyDescent="0.25">
      <c r="A917" s="22">
        <v>481</v>
      </c>
      <c r="B917" s="22" t="s">
        <v>6828</v>
      </c>
      <c r="C917" s="22">
        <v>604</v>
      </c>
      <c r="D917" s="23" t="s">
        <v>7229</v>
      </c>
      <c r="E917" s="22" t="s">
        <v>7343</v>
      </c>
      <c r="F917" s="22">
        <v>10873</v>
      </c>
      <c r="G917" s="22" t="s">
        <v>7344</v>
      </c>
      <c r="H917" s="22">
        <v>2018</v>
      </c>
      <c r="I917" s="22" t="s">
        <v>7345</v>
      </c>
      <c r="J917" s="57">
        <v>30068.78</v>
      </c>
      <c r="K917" s="22" t="s">
        <v>76</v>
      </c>
      <c r="L917" s="22" t="s">
        <v>6952</v>
      </c>
      <c r="M917" s="22" t="s">
        <v>6953</v>
      </c>
      <c r="N917" s="22" t="s">
        <v>6954</v>
      </c>
      <c r="O917" s="22" t="s">
        <v>6955</v>
      </c>
      <c r="P917" s="22">
        <v>3504666</v>
      </c>
      <c r="Q917" s="22" t="s">
        <v>6956</v>
      </c>
      <c r="R917" s="82" t="s">
        <v>7215</v>
      </c>
      <c r="S917" s="82">
        <v>25.5</v>
      </c>
      <c r="T917" s="82" t="s">
        <v>6958</v>
      </c>
      <c r="U917" s="82">
        <f t="shared" si="58"/>
        <v>46.5</v>
      </c>
      <c r="V917" s="421">
        <v>80</v>
      </c>
      <c r="W917" s="128">
        <v>100</v>
      </c>
      <c r="X917" s="225" t="s">
        <v>6839</v>
      </c>
      <c r="Y917" s="22">
        <v>3</v>
      </c>
      <c r="Z917" s="22">
        <v>11</v>
      </c>
      <c r="AA917" s="22">
        <v>5</v>
      </c>
      <c r="AB917" s="22">
        <v>4</v>
      </c>
      <c r="AC917" s="22"/>
      <c r="AD917" s="22"/>
      <c r="AE917" s="22">
        <v>5</v>
      </c>
      <c r="AF917" s="86"/>
      <c r="AG917" s="22"/>
      <c r="AH917" s="22"/>
      <c r="AI917" s="22"/>
      <c r="AJ917" s="22"/>
      <c r="AK917" s="22"/>
      <c r="AL917" s="22"/>
      <c r="AM917" s="22"/>
      <c r="AN917" s="22"/>
      <c r="AO917" s="22"/>
      <c r="AP917" s="22"/>
      <c r="AQ917" s="22"/>
      <c r="AR917" s="22"/>
      <c r="AS917" s="22"/>
      <c r="AT917" s="22"/>
      <c r="AU917" s="22"/>
      <c r="AV917" s="22"/>
      <c r="AW917" s="22"/>
      <c r="AX917" s="22"/>
      <c r="AY917" s="22"/>
      <c r="AZ917" s="22"/>
      <c r="BA917" s="85"/>
      <c r="BB917" s="32"/>
      <c r="BC917" s="32"/>
      <c r="BD917" s="32"/>
      <c r="BE917" s="32"/>
      <c r="BF917" s="32"/>
      <c r="BG917" s="32"/>
      <c r="BH917" s="32"/>
      <c r="BI917" s="32"/>
      <c r="BJ917" s="32"/>
      <c r="BK917" s="32"/>
      <c r="BL917" s="32"/>
      <c r="BM917" s="32"/>
    </row>
    <row r="918" spans="1:65" ht="120" customHeight="1" x14ac:dyDescent="0.25">
      <c r="A918" s="22">
        <v>481</v>
      </c>
      <c r="B918" s="22" t="s">
        <v>6828</v>
      </c>
      <c r="C918" s="22"/>
      <c r="D918" s="23" t="s">
        <v>7218</v>
      </c>
      <c r="E918" s="22" t="s">
        <v>7346</v>
      </c>
      <c r="F918" s="22">
        <v>13542</v>
      </c>
      <c r="G918" s="22" t="s">
        <v>7347</v>
      </c>
      <c r="H918" s="22">
        <v>2020</v>
      </c>
      <c r="I918" s="22" t="s">
        <v>7348</v>
      </c>
      <c r="J918" s="57">
        <v>80150.47</v>
      </c>
      <c r="K918" s="22" t="s">
        <v>306</v>
      </c>
      <c r="L918" s="22" t="s">
        <v>7349</v>
      </c>
      <c r="M918" s="22" t="s">
        <v>7350</v>
      </c>
      <c r="N918" s="22" t="s">
        <v>7235</v>
      </c>
      <c r="O918" s="22" t="s">
        <v>7236</v>
      </c>
      <c r="P918" s="22">
        <v>3504835</v>
      </c>
      <c r="Q918" s="22" t="s">
        <v>7351</v>
      </c>
      <c r="R918" s="82">
        <v>0</v>
      </c>
      <c r="S918" s="82">
        <v>50</v>
      </c>
      <c r="T918" s="82">
        <v>0</v>
      </c>
      <c r="U918" s="82">
        <f t="shared" si="58"/>
        <v>50</v>
      </c>
      <c r="V918" s="421">
        <v>100</v>
      </c>
      <c r="W918" s="128">
        <v>100</v>
      </c>
      <c r="X918" s="225" t="s">
        <v>6839</v>
      </c>
      <c r="Y918" s="22">
        <v>3</v>
      </c>
      <c r="Z918" s="22">
        <v>2</v>
      </c>
      <c r="AA918" s="22">
        <v>1</v>
      </c>
      <c r="AB918" s="22">
        <v>4</v>
      </c>
      <c r="AC918" s="22"/>
      <c r="AD918" s="22"/>
      <c r="AE918" s="22">
        <v>5</v>
      </c>
      <c r="AF918" s="86">
        <v>0.8</v>
      </c>
      <c r="AG918" s="22" t="s">
        <v>6212</v>
      </c>
      <c r="AH918" s="22" t="s">
        <v>7352</v>
      </c>
      <c r="AI918" s="102">
        <v>0.6</v>
      </c>
      <c r="AJ918" s="22" t="s">
        <v>7218</v>
      </c>
      <c r="AK918" s="22" t="s">
        <v>7353</v>
      </c>
      <c r="AL918" s="22">
        <v>40</v>
      </c>
      <c r="AM918" s="22"/>
      <c r="AN918" s="22"/>
      <c r="AO918" s="22"/>
      <c r="AP918" s="22"/>
      <c r="AQ918" s="22"/>
      <c r="AR918" s="22"/>
      <c r="AS918" s="22"/>
      <c r="AT918" s="22"/>
      <c r="AU918" s="22"/>
      <c r="AV918" s="22"/>
      <c r="AW918" s="22"/>
      <c r="AX918" s="22"/>
      <c r="AY918" s="22"/>
      <c r="AZ918" s="22"/>
      <c r="BA918" s="85"/>
      <c r="BB918" s="32"/>
      <c r="BC918" s="32"/>
      <c r="BD918" s="32"/>
      <c r="BE918" s="32"/>
      <c r="BF918" s="32"/>
      <c r="BG918" s="32"/>
      <c r="BH918" s="32"/>
      <c r="BI918" s="32"/>
      <c r="BJ918" s="32"/>
      <c r="BK918" s="32"/>
      <c r="BL918" s="32"/>
      <c r="BM918" s="32"/>
    </row>
    <row r="919" spans="1:65" ht="120" customHeight="1" x14ac:dyDescent="0.25">
      <c r="A919" s="22">
        <v>481</v>
      </c>
      <c r="B919" s="22" t="s">
        <v>6828</v>
      </c>
      <c r="C919" s="22"/>
      <c r="D919" s="23" t="s">
        <v>7218</v>
      </c>
      <c r="E919" s="22" t="s">
        <v>7354</v>
      </c>
      <c r="F919" s="22">
        <v>5993</v>
      </c>
      <c r="G919" s="22" t="s">
        <v>7355</v>
      </c>
      <c r="H919" s="22">
        <v>2020</v>
      </c>
      <c r="I919" s="22" t="s">
        <v>7356</v>
      </c>
      <c r="J919" s="57">
        <v>258160.91</v>
      </c>
      <c r="K919" s="22" t="s">
        <v>306</v>
      </c>
      <c r="L919" s="22" t="s">
        <v>7317</v>
      </c>
      <c r="M919" s="22" t="s">
        <v>7357</v>
      </c>
      <c r="N919" s="22" t="s">
        <v>7358</v>
      </c>
      <c r="O919" s="22" t="s">
        <v>7359</v>
      </c>
      <c r="P919" s="22">
        <v>3504896</v>
      </c>
      <c r="Q919" s="22">
        <v>16</v>
      </c>
      <c r="R919" s="82">
        <v>0</v>
      </c>
      <c r="S919" s="82">
        <v>16</v>
      </c>
      <c r="T919" s="82">
        <v>28.35</v>
      </c>
      <c r="U919" s="82">
        <f t="shared" si="58"/>
        <v>44.35</v>
      </c>
      <c r="V919" s="421">
        <v>20</v>
      </c>
      <c r="W919" s="128">
        <v>100</v>
      </c>
      <c r="X919" s="225" t="s">
        <v>6839</v>
      </c>
      <c r="Y919" s="22">
        <v>2</v>
      </c>
      <c r="Z919" s="22">
        <v>5</v>
      </c>
      <c r="AA919" s="22">
        <v>4</v>
      </c>
      <c r="AB919" s="22">
        <v>4</v>
      </c>
      <c r="AC919" s="22"/>
      <c r="AD919" s="22">
        <v>28.35</v>
      </c>
      <c r="AE919" s="22">
        <v>5</v>
      </c>
      <c r="AF919" s="86">
        <v>20</v>
      </c>
      <c r="AG919" s="22" t="s">
        <v>7324</v>
      </c>
      <c r="AH919" s="22" t="s">
        <v>7325</v>
      </c>
      <c r="AI919" s="22">
        <v>5</v>
      </c>
      <c r="AJ919" s="22" t="s">
        <v>7326</v>
      </c>
      <c r="AK919" s="22" t="s">
        <v>7360</v>
      </c>
      <c r="AL919" s="22">
        <v>5</v>
      </c>
      <c r="AM919" s="22" t="s">
        <v>7218</v>
      </c>
      <c r="AN919" s="22" t="s">
        <v>7361</v>
      </c>
      <c r="AO919" s="22">
        <v>5</v>
      </c>
      <c r="AP919" s="22" t="s">
        <v>1606</v>
      </c>
      <c r="AQ919" s="22" t="s">
        <v>7362</v>
      </c>
      <c r="AR919" s="22">
        <v>1</v>
      </c>
      <c r="AS919" s="22" t="s">
        <v>7363</v>
      </c>
      <c r="AT919" s="22" t="s">
        <v>7364</v>
      </c>
      <c r="AU919" s="22">
        <v>2</v>
      </c>
      <c r="AV919" s="22" t="s">
        <v>7330</v>
      </c>
      <c r="AW919" s="22" t="s">
        <v>7365</v>
      </c>
      <c r="AX919" s="22">
        <v>2</v>
      </c>
      <c r="AY919" s="22"/>
      <c r="AZ919" s="22"/>
      <c r="BA919" s="85"/>
      <c r="BB919" s="32"/>
      <c r="BC919" s="32"/>
      <c r="BD919" s="32"/>
      <c r="BE919" s="32"/>
      <c r="BF919" s="32"/>
      <c r="BG919" s="32"/>
      <c r="BH919" s="32"/>
      <c r="BI919" s="32"/>
      <c r="BJ919" s="32"/>
      <c r="BK919" s="32"/>
      <c r="BL919" s="32"/>
      <c r="BM919" s="32"/>
    </row>
    <row r="920" spans="1:65" ht="120" customHeight="1" x14ac:dyDescent="0.25">
      <c r="A920" s="22">
        <v>481</v>
      </c>
      <c r="B920" s="22" t="s">
        <v>6828</v>
      </c>
      <c r="C920" s="22">
        <v>481</v>
      </c>
      <c r="D920" s="23" t="s">
        <v>7366</v>
      </c>
      <c r="E920" s="22" t="s">
        <v>7367</v>
      </c>
      <c r="F920" s="22">
        <v>15683</v>
      </c>
      <c r="G920" s="22" t="s">
        <v>7368</v>
      </c>
      <c r="H920" s="22">
        <v>2019</v>
      </c>
      <c r="I920" s="22" t="s">
        <v>7369</v>
      </c>
      <c r="J920" s="57">
        <v>44950.07</v>
      </c>
      <c r="K920" s="22" t="s">
        <v>76</v>
      </c>
      <c r="L920" s="22" t="s">
        <v>6986</v>
      </c>
      <c r="M920" s="22" t="s">
        <v>6987</v>
      </c>
      <c r="N920" s="22" t="s">
        <v>7370</v>
      </c>
      <c r="O920" s="22" t="s">
        <v>7371</v>
      </c>
      <c r="P920" s="22">
        <v>3903477</v>
      </c>
      <c r="Q920" s="22">
        <v>50</v>
      </c>
      <c r="R920" s="82">
        <v>0</v>
      </c>
      <c r="S920" s="82">
        <v>30</v>
      </c>
      <c r="T920" s="82">
        <v>20</v>
      </c>
      <c r="U920" s="82">
        <f t="shared" si="58"/>
        <v>50</v>
      </c>
      <c r="V920" s="421">
        <v>60</v>
      </c>
      <c r="W920" s="128">
        <v>100</v>
      </c>
      <c r="X920" s="225" t="s">
        <v>6839</v>
      </c>
      <c r="Y920" s="22">
        <v>4</v>
      </c>
      <c r="Z920" s="22">
        <v>3</v>
      </c>
      <c r="AA920" s="22">
        <v>1</v>
      </c>
      <c r="AB920" s="22">
        <v>4</v>
      </c>
      <c r="AC920" s="22"/>
      <c r="AD920" s="22"/>
      <c r="AE920" s="22">
        <v>4</v>
      </c>
      <c r="AF920" s="86"/>
      <c r="AG920" s="22"/>
      <c r="AH920" s="22"/>
      <c r="AI920" s="22"/>
      <c r="AJ920" s="22"/>
      <c r="AK920" s="22"/>
      <c r="AL920" s="22"/>
      <c r="AM920" s="22"/>
      <c r="AN920" s="22"/>
      <c r="AO920" s="22"/>
      <c r="AP920" s="22"/>
      <c r="AQ920" s="22"/>
      <c r="AR920" s="22"/>
      <c r="AS920" s="22"/>
      <c r="AT920" s="22"/>
      <c r="AU920" s="22"/>
      <c r="AV920" s="22"/>
      <c r="AW920" s="22"/>
      <c r="AX920" s="22"/>
      <c r="AY920" s="22"/>
      <c r="AZ920" s="22"/>
      <c r="BA920" s="85"/>
      <c r="BB920" s="32"/>
      <c r="BC920" s="32"/>
      <c r="BD920" s="32"/>
      <c r="BE920" s="32"/>
      <c r="BF920" s="32"/>
      <c r="BG920" s="32"/>
      <c r="BH920" s="32"/>
      <c r="BI920" s="32"/>
      <c r="BJ920" s="32"/>
      <c r="BK920" s="32"/>
      <c r="BL920" s="32"/>
      <c r="BM920" s="32"/>
    </row>
    <row r="921" spans="1:65" ht="120" customHeight="1" x14ac:dyDescent="0.25">
      <c r="A921" s="22">
        <v>481</v>
      </c>
      <c r="B921" s="22" t="s">
        <v>6828</v>
      </c>
      <c r="C921" s="22">
        <v>481</v>
      </c>
      <c r="D921" s="23" t="s">
        <v>4945</v>
      </c>
      <c r="E921" s="22" t="s">
        <v>7144</v>
      </c>
      <c r="F921" s="22">
        <v>5098</v>
      </c>
      <c r="G921" s="22" t="s">
        <v>7372</v>
      </c>
      <c r="H921" s="22">
        <v>2021</v>
      </c>
      <c r="I921" s="22" t="s">
        <v>7373</v>
      </c>
      <c r="J921" s="57">
        <v>78564.009999999995</v>
      </c>
      <c r="K921" s="22" t="s">
        <v>312</v>
      </c>
      <c r="L921" s="22" t="s">
        <v>7374</v>
      </c>
      <c r="M921" s="22" t="s">
        <v>7375</v>
      </c>
      <c r="N921" s="22" t="s">
        <v>7376</v>
      </c>
      <c r="O921" s="22" t="s">
        <v>7377</v>
      </c>
      <c r="P921" s="22">
        <v>7000154</v>
      </c>
      <c r="Q921" s="22">
        <v>20</v>
      </c>
      <c r="R921" s="82">
        <v>5</v>
      </c>
      <c r="S921" s="82">
        <v>1</v>
      </c>
      <c r="T921" s="82">
        <v>34.5</v>
      </c>
      <c r="U921" s="82">
        <f t="shared" si="58"/>
        <v>40.5</v>
      </c>
      <c r="V921" s="421">
        <v>0.7</v>
      </c>
      <c r="W921" s="128">
        <v>80.430000000000007</v>
      </c>
      <c r="X921" s="225" t="s">
        <v>6839</v>
      </c>
      <c r="Y921" s="22">
        <v>4</v>
      </c>
      <c r="Z921" s="22">
        <v>6</v>
      </c>
      <c r="AA921" s="22">
        <v>3</v>
      </c>
      <c r="AB921" s="22"/>
      <c r="AC921" s="22" t="s">
        <v>7378</v>
      </c>
      <c r="AD921" s="22">
        <v>34.5</v>
      </c>
      <c r="AE921" s="22">
        <v>5</v>
      </c>
      <c r="AF921" s="86"/>
      <c r="AG921" s="22"/>
      <c r="AH921" s="22"/>
      <c r="AI921" s="22"/>
      <c r="AJ921" s="22"/>
      <c r="AK921" s="22"/>
      <c r="AL921" s="22"/>
      <c r="AM921" s="22"/>
      <c r="AN921" s="22"/>
      <c r="AO921" s="22"/>
      <c r="AP921" s="22"/>
      <c r="AQ921" s="22"/>
      <c r="AR921" s="22"/>
      <c r="AS921" s="22"/>
      <c r="AT921" s="22"/>
      <c r="AU921" s="22"/>
      <c r="AV921" s="22"/>
      <c r="AW921" s="22"/>
      <c r="AX921" s="22"/>
      <c r="AY921" s="22"/>
      <c r="AZ921" s="22"/>
      <c r="BA921" s="85"/>
      <c r="BB921" s="32"/>
      <c r="BC921" s="32"/>
      <c r="BD921" s="32"/>
      <c r="BE921" s="32"/>
      <c r="BF921" s="32"/>
      <c r="BG921" s="32"/>
      <c r="BH921" s="32"/>
      <c r="BI921" s="32"/>
      <c r="BJ921" s="32"/>
      <c r="BK921" s="32"/>
      <c r="BL921" s="32"/>
      <c r="BM921" s="32"/>
    </row>
    <row r="922" spans="1:65" ht="120" customHeight="1" x14ac:dyDescent="0.25">
      <c r="A922" s="22">
        <v>481</v>
      </c>
      <c r="B922" s="22" t="s">
        <v>6828</v>
      </c>
      <c r="C922" s="22">
        <v>481</v>
      </c>
      <c r="D922" s="23" t="s">
        <v>4945</v>
      </c>
      <c r="E922" s="22" t="s">
        <v>7144</v>
      </c>
      <c r="F922" s="22">
        <v>5098</v>
      </c>
      <c r="G922" s="22" t="s">
        <v>7379</v>
      </c>
      <c r="H922" s="22">
        <v>2023</v>
      </c>
      <c r="I922" s="22" t="s">
        <v>7380</v>
      </c>
      <c r="J922" s="57">
        <v>59166.55</v>
      </c>
      <c r="K922" s="22" t="s">
        <v>7381</v>
      </c>
      <c r="L922" s="22" t="s">
        <v>7382</v>
      </c>
      <c r="M922" s="22" t="s">
        <v>7383</v>
      </c>
      <c r="N922" s="22"/>
      <c r="O922" s="22"/>
      <c r="P922" s="22">
        <v>7000438</v>
      </c>
      <c r="Q922" s="22">
        <v>45</v>
      </c>
      <c r="R922" s="82">
        <v>15</v>
      </c>
      <c r="S922" s="82">
        <v>28</v>
      </c>
      <c r="T922" s="82">
        <v>23</v>
      </c>
      <c r="U922" s="82">
        <f t="shared" si="58"/>
        <v>66</v>
      </c>
      <c r="V922" s="421"/>
      <c r="W922" s="128">
        <v>43.33</v>
      </c>
      <c r="X922" s="225" t="s">
        <v>6839</v>
      </c>
      <c r="Y922" s="22"/>
      <c r="Z922" s="22"/>
      <c r="AA922" s="22"/>
      <c r="AB922" s="22"/>
      <c r="AC922" s="22" t="s">
        <v>7384</v>
      </c>
      <c r="AD922" s="22">
        <v>23</v>
      </c>
      <c r="AE922" s="22">
        <v>5</v>
      </c>
      <c r="AF922" s="86"/>
      <c r="AG922" s="22"/>
      <c r="AH922" s="22"/>
      <c r="AI922" s="22"/>
      <c r="AJ922" s="22"/>
      <c r="AK922" s="22"/>
      <c r="AL922" s="22"/>
      <c r="AM922" s="22"/>
      <c r="AN922" s="22"/>
      <c r="AO922" s="22"/>
      <c r="AP922" s="22"/>
      <c r="AQ922" s="22"/>
      <c r="AR922" s="22"/>
      <c r="AS922" s="22"/>
      <c r="AT922" s="22"/>
      <c r="AU922" s="22"/>
      <c r="AV922" s="22"/>
      <c r="AW922" s="22"/>
      <c r="AX922" s="22"/>
      <c r="AY922" s="22"/>
      <c r="AZ922" s="22"/>
      <c r="BA922" s="85"/>
      <c r="BB922" s="32"/>
      <c r="BC922" s="32"/>
      <c r="BD922" s="32"/>
      <c r="BE922" s="32"/>
      <c r="BF922" s="32"/>
      <c r="BG922" s="32"/>
      <c r="BH922" s="32"/>
      <c r="BI922" s="32"/>
      <c r="BJ922" s="32"/>
      <c r="BK922" s="32"/>
      <c r="BL922" s="32"/>
      <c r="BM922" s="32"/>
    </row>
    <row r="923" spans="1:65" ht="120" customHeight="1" x14ac:dyDescent="0.25">
      <c r="A923" s="22">
        <v>481</v>
      </c>
      <c r="B923" s="22" t="s">
        <v>6828</v>
      </c>
      <c r="C923" s="22">
        <v>481</v>
      </c>
      <c r="D923" s="23" t="s">
        <v>4945</v>
      </c>
      <c r="E923" s="22" t="s">
        <v>7385</v>
      </c>
      <c r="F923" s="22">
        <v>5098</v>
      </c>
      <c r="G923" s="22" t="s">
        <v>7386</v>
      </c>
      <c r="H923" s="22">
        <v>2021</v>
      </c>
      <c r="I923" s="22" t="s">
        <v>7387</v>
      </c>
      <c r="J923" s="57">
        <v>25296.6</v>
      </c>
      <c r="K923" s="22" t="s">
        <v>312</v>
      </c>
      <c r="L923" s="22" t="s">
        <v>7382</v>
      </c>
      <c r="M923" s="22" t="s">
        <v>7383</v>
      </c>
      <c r="N923" s="22" t="s">
        <v>7388</v>
      </c>
      <c r="O923" s="22" t="s">
        <v>7389</v>
      </c>
      <c r="P923" s="22">
        <v>7000176</v>
      </c>
      <c r="Q923" s="22">
        <v>22.3</v>
      </c>
      <c r="R923" s="82">
        <v>4.5999999999999996</v>
      </c>
      <c r="S923" s="82">
        <v>5</v>
      </c>
      <c r="T923" s="82">
        <v>34.5</v>
      </c>
      <c r="U923" s="82">
        <f t="shared" si="58"/>
        <v>44.1</v>
      </c>
      <c r="V923" s="421">
        <v>40</v>
      </c>
      <c r="W923" s="128">
        <v>80</v>
      </c>
      <c r="X923" s="225" t="s">
        <v>6839</v>
      </c>
      <c r="Y923" s="22">
        <v>2</v>
      </c>
      <c r="Z923" s="22">
        <v>1</v>
      </c>
      <c r="AA923" s="22">
        <v>3</v>
      </c>
      <c r="AB923" s="22">
        <v>5</v>
      </c>
      <c r="AC923" s="22" t="s">
        <v>7390</v>
      </c>
      <c r="AD923" s="22">
        <v>34.5</v>
      </c>
      <c r="AE923" s="22">
        <v>5</v>
      </c>
      <c r="AF923" s="86"/>
      <c r="AG923" s="22"/>
      <c r="AH923" s="22"/>
      <c r="AI923" s="22"/>
      <c r="AJ923" s="22"/>
      <c r="AK923" s="22"/>
      <c r="AL923" s="22"/>
      <c r="AM923" s="22"/>
      <c r="AN923" s="22"/>
      <c r="AO923" s="22"/>
      <c r="AP923" s="22"/>
      <c r="AQ923" s="22"/>
      <c r="AR923" s="22"/>
      <c r="AS923" s="22"/>
      <c r="AT923" s="22"/>
      <c r="AU923" s="22"/>
      <c r="AV923" s="22"/>
      <c r="AW923" s="22"/>
      <c r="AX923" s="22"/>
      <c r="AY923" s="22"/>
      <c r="AZ923" s="22"/>
      <c r="BA923" s="85"/>
      <c r="BB923" s="32"/>
      <c r="BC923" s="32"/>
      <c r="BD923" s="32"/>
      <c r="BE923" s="32"/>
      <c r="BF923" s="32"/>
      <c r="BG923" s="32"/>
      <c r="BH923" s="32"/>
      <c r="BI923" s="32"/>
      <c r="BJ923" s="32"/>
      <c r="BK923" s="32"/>
      <c r="BL923" s="32"/>
      <c r="BM923" s="32"/>
    </row>
    <row r="924" spans="1:65" ht="120" customHeight="1" x14ac:dyDescent="0.25">
      <c r="A924" s="22">
        <v>481</v>
      </c>
      <c r="B924" s="22" t="s">
        <v>6828</v>
      </c>
      <c r="C924" s="22">
        <v>481</v>
      </c>
      <c r="D924" s="23" t="s">
        <v>6980</v>
      </c>
      <c r="E924" s="22" t="s">
        <v>6981</v>
      </c>
      <c r="F924" s="22">
        <v>19106</v>
      </c>
      <c r="G924" s="22" t="s">
        <v>7391</v>
      </c>
      <c r="H924" s="22">
        <v>2021</v>
      </c>
      <c r="I924" s="22" t="s">
        <v>7392</v>
      </c>
      <c r="J924" s="57">
        <v>74085.78</v>
      </c>
      <c r="K924" s="22" t="s">
        <v>312</v>
      </c>
      <c r="L924" s="22" t="s">
        <v>6986</v>
      </c>
      <c r="M924" s="22" t="s">
        <v>6987</v>
      </c>
      <c r="N924" s="22" t="s">
        <v>7393</v>
      </c>
      <c r="O924" s="22" t="s">
        <v>7394</v>
      </c>
      <c r="P924" s="22" t="s">
        <v>7395</v>
      </c>
      <c r="Q924" s="22">
        <v>15.91</v>
      </c>
      <c r="R924" s="82">
        <v>7.91</v>
      </c>
      <c r="S924" s="82">
        <v>8</v>
      </c>
      <c r="T924" s="82">
        <v>19.399999999999999</v>
      </c>
      <c r="U924" s="82">
        <f t="shared" si="58"/>
        <v>35.31</v>
      </c>
      <c r="V924" s="421">
        <v>80</v>
      </c>
      <c r="W924" s="128">
        <v>86.67</v>
      </c>
      <c r="X924" s="225" t="s">
        <v>6839</v>
      </c>
      <c r="Y924" s="22">
        <v>3</v>
      </c>
      <c r="Z924" s="22">
        <v>4</v>
      </c>
      <c r="AA924" s="22">
        <v>4</v>
      </c>
      <c r="AB924" s="22">
        <v>4</v>
      </c>
      <c r="AC924" s="22" t="s">
        <v>7396</v>
      </c>
      <c r="AD924" s="22">
        <v>20</v>
      </c>
      <c r="AE924" s="22">
        <v>5</v>
      </c>
      <c r="AF924" s="86">
        <f>SUM(AI924,AL924,AO924,AR924,AU924,AX924,BA924)</f>
        <v>100</v>
      </c>
      <c r="AG924" s="22" t="s">
        <v>6980</v>
      </c>
      <c r="AH924" s="22" t="s">
        <v>7088</v>
      </c>
      <c r="AI924" s="22">
        <v>50</v>
      </c>
      <c r="AJ924" s="22" t="s">
        <v>6996</v>
      </c>
      <c r="AK924" s="22" t="s">
        <v>7089</v>
      </c>
      <c r="AL924" s="22">
        <v>10</v>
      </c>
      <c r="AM924" s="22" t="s">
        <v>6460</v>
      </c>
      <c r="AN924" s="22" t="s">
        <v>6998</v>
      </c>
      <c r="AO924" s="22">
        <v>10</v>
      </c>
      <c r="AP924" s="22" t="s">
        <v>7015</v>
      </c>
      <c r="AQ924" s="22" t="s">
        <v>7090</v>
      </c>
      <c r="AR924" s="22">
        <v>15</v>
      </c>
      <c r="AS924" s="22"/>
      <c r="AT924" s="22"/>
      <c r="AU924" s="22"/>
      <c r="AV924" s="22" t="s">
        <v>7091</v>
      </c>
      <c r="AW924" s="22" t="s">
        <v>7092</v>
      </c>
      <c r="AX924" s="22">
        <v>15</v>
      </c>
      <c r="AY924" s="22"/>
      <c r="AZ924" s="22"/>
      <c r="BA924" s="85"/>
      <c r="BB924" s="32"/>
      <c r="BC924" s="32"/>
      <c r="BD924" s="32"/>
      <c r="BE924" s="32"/>
      <c r="BF924" s="32"/>
      <c r="BG924" s="32"/>
      <c r="BH924" s="32"/>
      <c r="BI924" s="32"/>
      <c r="BJ924" s="32"/>
      <c r="BK924" s="32"/>
      <c r="BL924" s="32"/>
      <c r="BM924" s="32"/>
    </row>
    <row r="925" spans="1:65" ht="120" customHeight="1" x14ac:dyDescent="0.25">
      <c r="A925" s="22">
        <v>481</v>
      </c>
      <c r="B925" s="22" t="s">
        <v>6828</v>
      </c>
      <c r="C925" s="22">
        <v>481</v>
      </c>
      <c r="D925" s="23" t="s">
        <v>6980</v>
      </c>
      <c r="E925" s="22" t="s">
        <v>7026</v>
      </c>
      <c r="F925" s="22">
        <v>16382</v>
      </c>
      <c r="G925" s="22" t="s">
        <v>7397</v>
      </c>
      <c r="H925" s="22">
        <v>2021</v>
      </c>
      <c r="I925" s="22" t="s">
        <v>7398</v>
      </c>
      <c r="J925" s="57">
        <v>168631.95</v>
      </c>
      <c r="K925" s="22" t="s">
        <v>312</v>
      </c>
      <c r="L925" s="22" t="s">
        <v>6986</v>
      </c>
      <c r="M925" s="22" t="s">
        <v>6987</v>
      </c>
      <c r="N925" s="22" t="s">
        <v>7399</v>
      </c>
      <c r="O925" s="22" t="s">
        <v>7400</v>
      </c>
      <c r="P925" s="22">
        <v>6000027</v>
      </c>
      <c r="Q925" s="22">
        <v>24.86</v>
      </c>
      <c r="R925" s="82">
        <v>16.86</v>
      </c>
      <c r="S925" s="82">
        <v>8</v>
      </c>
      <c r="T925" s="82">
        <v>19.41</v>
      </c>
      <c r="U925" s="82">
        <f t="shared" si="58"/>
        <v>44.269999999999996</v>
      </c>
      <c r="V925" s="421">
        <v>90</v>
      </c>
      <c r="W925" s="128">
        <v>81.97</v>
      </c>
      <c r="X925" s="225" t="s">
        <v>6839</v>
      </c>
      <c r="Y925" s="22">
        <v>3</v>
      </c>
      <c r="Z925" s="22">
        <v>10</v>
      </c>
      <c r="AA925" s="22">
        <v>4</v>
      </c>
      <c r="AB925" s="22">
        <v>44</v>
      </c>
      <c r="AC925" s="22" t="s">
        <v>7401</v>
      </c>
      <c r="AD925" s="22">
        <v>19.41</v>
      </c>
      <c r="AE925" s="22">
        <v>5</v>
      </c>
      <c r="AF925" s="86"/>
      <c r="AG925" s="22"/>
      <c r="AH925" s="22"/>
      <c r="AI925" s="22"/>
      <c r="AJ925" s="22"/>
      <c r="AK925" s="22"/>
      <c r="AL925" s="22"/>
      <c r="AM925" s="22"/>
      <c r="AN925" s="22"/>
      <c r="AO925" s="22"/>
      <c r="AP925" s="22"/>
      <c r="AQ925" s="22"/>
      <c r="AR925" s="22"/>
      <c r="AS925" s="22"/>
      <c r="AT925" s="22"/>
      <c r="AU925" s="22"/>
      <c r="AV925" s="22"/>
      <c r="AW925" s="22"/>
      <c r="AX925" s="22"/>
      <c r="AY925" s="22"/>
      <c r="AZ925" s="22"/>
      <c r="BA925" s="85"/>
      <c r="BB925" s="32"/>
      <c r="BC925" s="32"/>
      <c r="BD925" s="32"/>
      <c r="BE925" s="32"/>
      <c r="BF925" s="32"/>
      <c r="BG925" s="32"/>
      <c r="BH925" s="32"/>
      <c r="BI925" s="32"/>
      <c r="BJ925" s="32"/>
      <c r="BK925" s="32"/>
      <c r="BL925" s="32"/>
      <c r="BM925" s="32"/>
    </row>
    <row r="926" spans="1:65" ht="120" customHeight="1" x14ac:dyDescent="0.25">
      <c r="A926" s="22">
        <v>481</v>
      </c>
      <c r="B926" s="22" t="s">
        <v>6828</v>
      </c>
      <c r="C926" s="22">
        <v>481</v>
      </c>
      <c r="D926" s="23" t="s">
        <v>6980</v>
      </c>
      <c r="E926" s="22" t="s">
        <v>7402</v>
      </c>
      <c r="F926" s="22">
        <v>24676</v>
      </c>
      <c r="G926" s="22" t="s">
        <v>7403</v>
      </c>
      <c r="H926" s="22">
        <v>2021</v>
      </c>
      <c r="I926" s="22" t="s">
        <v>7404</v>
      </c>
      <c r="J926" s="57">
        <v>100244.81</v>
      </c>
      <c r="K926" s="22" t="s">
        <v>312</v>
      </c>
      <c r="L926" s="22" t="s">
        <v>7317</v>
      </c>
      <c r="M926" s="22" t="s">
        <v>7318</v>
      </c>
      <c r="N926" s="22" t="s">
        <v>7405</v>
      </c>
      <c r="O926" s="22" t="s">
        <v>7406</v>
      </c>
      <c r="P926" s="22">
        <v>6000014</v>
      </c>
      <c r="Q926" s="22">
        <v>70</v>
      </c>
      <c r="R926" s="82">
        <v>10.199999999999999</v>
      </c>
      <c r="S926" s="82">
        <v>15.5</v>
      </c>
      <c r="T926" s="82">
        <v>33.049999999999997</v>
      </c>
      <c r="U926" s="82">
        <f t="shared" ref="U926:U957" si="60">R926+S926+T926</f>
        <v>58.75</v>
      </c>
      <c r="V926" s="421">
        <v>90</v>
      </c>
      <c r="W926" s="128">
        <v>80</v>
      </c>
      <c r="X926" s="225" t="s">
        <v>6839</v>
      </c>
      <c r="Y926" s="22">
        <v>3</v>
      </c>
      <c r="Z926" s="22">
        <v>4</v>
      </c>
      <c r="AA926" s="22">
        <v>7</v>
      </c>
      <c r="AB926" s="22">
        <v>47</v>
      </c>
      <c r="AC926" s="22" t="s">
        <v>7407</v>
      </c>
      <c r="AD926" s="22">
        <v>20</v>
      </c>
      <c r="AE926" s="22">
        <v>5</v>
      </c>
      <c r="AF926" s="86"/>
      <c r="AG926" s="22"/>
      <c r="AH926" s="22"/>
      <c r="AI926" s="22"/>
      <c r="AJ926" s="22"/>
      <c r="AK926" s="22"/>
      <c r="AL926" s="22"/>
      <c r="AM926" s="22"/>
      <c r="AN926" s="22"/>
      <c r="AO926" s="22"/>
      <c r="AP926" s="22"/>
      <c r="AQ926" s="22"/>
      <c r="AR926" s="22"/>
      <c r="AS926" s="22"/>
      <c r="AT926" s="22"/>
      <c r="AU926" s="22"/>
      <c r="AV926" s="22"/>
      <c r="AW926" s="22"/>
      <c r="AX926" s="22"/>
      <c r="AY926" s="22"/>
      <c r="AZ926" s="22"/>
      <c r="BA926" s="85"/>
      <c r="BB926" s="32"/>
      <c r="BC926" s="32"/>
      <c r="BD926" s="32"/>
      <c r="BE926" s="32"/>
      <c r="BF926" s="32"/>
      <c r="BG926" s="32"/>
      <c r="BH926" s="32"/>
      <c r="BI926" s="32"/>
      <c r="BJ926" s="32"/>
      <c r="BK926" s="32"/>
      <c r="BL926" s="32"/>
      <c r="BM926" s="32"/>
    </row>
    <row r="927" spans="1:65" ht="120" customHeight="1" x14ac:dyDescent="0.25">
      <c r="A927" s="22">
        <v>481</v>
      </c>
      <c r="B927" s="22" t="s">
        <v>6828</v>
      </c>
      <c r="C927" s="22">
        <v>481</v>
      </c>
      <c r="D927" s="23" t="s">
        <v>7218</v>
      </c>
      <c r="E927" s="22" t="s">
        <v>7408</v>
      </c>
      <c r="F927" s="22">
        <v>13542</v>
      </c>
      <c r="G927" s="22" t="s">
        <v>7409</v>
      </c>
      <c r="H927" s="22">
        <v>2021</v>
      </c>
      <c r="I927" s="22" t="s">
        <v>7410</v>
      </c>
      <c r="J927" s="57">
        <v>248749.9</v>
      </c>
      <c r="K927" s="22" t="s">
        <v>312</v>
      </c>
      <c r="L927" s="22" t="s">
        <v>7411</v>
      </c>
      <c r="M927" s="22" t="s">
        <v>7350</v>
      </c>
      <c r="N927" s="22" t="s">
        <v>7412</v>
      </c>
      <c r="O927" s="22" t="s">
        <v>7413</v>
      </c>
      <c r="P927" s="22">
        <v>8000049</v>
      </c>
      <c r="Q927" s="22" t="s">
        <v>7414</v>
      </c>
      <c r="R927" s="82">
        <v>24.87</v>
      </c>
      <c r="S927" s="82">
        <v>85</v>
      </c>
      <c r="T927" s="82">
        <v>33.049999999999997</v>
      </c>
      <c r="U927" s="82">
        <f t="shared" si="60"/>
        <v>142.92000000000002</v>
      </c>
      <c r="V927" s="421">
        <v>100</v>
      </c>
      <c r="W927" s="128">
        <v>85</v>
      </c>
      <c r="X927" s="225" t="s">
        <v>6839</v>
      </c>
      <c r="Y927" s="22">
        <v>3</v>
      </c>
      <c r="Z927" s="22">
        <v>11</v>
      </c>
      <c r="AA927" s="22">
        <v>5</v>
      </c>
      <c r="AB927" s="22">
        <v>4</v>
      </c>
      <c r="AC927" s="22" t="s">
        <v>7415</v>
      </c>
      <c r="AD927" s="22">
        <v>30</v>
      </c>
      <c r="AE927" s="22">
        <v>5</v>
      </c>
      <c r="AF927" s="86">
        <v>100</v>
      </c>
      <c r="AG927" s="22" t="s">
        <v>7203</v>
      </c>
      <c r="AH927" s="22" t="s">
        <v>7416</v>
      </c>
      <c r="AI927" s="22">
        <v>100</v>
      </c>
      <c r="AJ927" s="22"/>
      <c r="AK927" s="22"/>
      <c r="AL927" s="22"/>
      <c r="AM927" s="22"/>
      <c r="AN927" s="22"/>
      <c r="AO927" s="22"/>
      <c r="AP927" s="22"/>
      <c r="AQ927" s="22"/>
      <c r="AR927" s="22"/>
      <c r="AS927" s="22"/>
      <c r="AT927" s="22"/>
      <c r="AU927" s="22"/>
      <c r="AV927" s="22"/>
      <c r="AW927" s="22"/>
      <c r="AX927" s="22"/>
      <c r="AY927" s="22"/>
      <c r="AZ927" s="22"/>
      <c r="BA927" s="85"/>
      <c r="BB927" s="32"/>
      <c r="BC927" s="32"/>
      <c r="BD927" s="32"/>
      <c r="BE927" s="32"/>
      <c r="BF927" s="32"/>
      <c r="BG927" s="32"/>
      <c r="BH927" s="32"/>
      <c r="BI927" s="32"/>
      <c r="BJ927" s="32"/>
      <c r="BK927" s="32"/>
      <c r="BL927" s="32"/>
      <c r="BM927" s="32"/>
    </row>
    <row r="928" spans="1:65" ht="120" customHeight="1" x14ac:dyDescent="0.25">
      <c r="A928" s="22">
        <v>481</v>
      </c>
      <c r="B928" s="22" t="s">
        <v>6828</v>
      </c>
      <c r="C928" s="22">
        <v>481</v>
      </c>
      <c r="D928" s="23" t="s">
        <v>7229</v>
      </c>
      <c r="E928" s="22" t="s">
        <v>7343</v>
      </c>
      <c r="F928" s="22">
        <v>10873</v>
      </c>
      <c r="G928" s="22" t="s">
        <v>7417</v>
      </c>
      <c r="H928" s="22">
        <v>2021</v>
      </c>
      <c r="I928" s="22" t="s">
        <v>7418</v>
      </c>
      <c r="J928" s="57">
        <v>50003.67</v>
      </c>
      <c r="K928" s="22" t="s">
        <v>312</v>
      </c>
      <c r="L928" s="22" t="s">
        <v>7251</v>
      </c>
      <c r="M928" s="22" t="s">
        <v>7252</v>
      </c>
      <c r="N928" s="22" t="s">
        <v>7419</v>
      </c>
      <c r="O928" s="22" t="s">
        <v>7420</v>
      </c>
      <c r="P928" s="22">
        <v>8000032</v>
      </c>
      <c r="Q928" s="22" t="s">
        <v>6956</v>
      </c>
      <c r="R928" s="82" t="s">
        <v>7215</v>
      </c>
      <c r="S928" s="82">
        <v>25.5</v>
      </c>
      <c r="T928" s="82" t="s">
        <v>6958</v>
      </c>
      <c r="U928" s="82">
        <f t="shared" si="60"/>
        <v>46.5</v>
      </c>
      <c r="V928" s="421">
        <v>60</v>
      </c>
      <c r="W928" s="128">
        <v>90</v>
      </c>
      <c r="X928" s="225" t="s">
        <v>6839</v>
      </c>
      <c r="Y928" s="22">
        <v>1</v>
      </c>
      <c r="Z928" s="22">
        <v>7</v>
      </c>
      <c r="AA928" s="22">
        <v>4</v>
      </c>
      <c r="AB928" s="22">
        <v>44</v>
      </c>
      <c r="AC928" s="22" t="s">
        <v>7421</v>
      </c>
      <c r="AD928" s="22">
        <v>9.75</v>
      </c>
      <c r="AE928" s="22">
        <v>5</v>
      </c>
      <c r="AF928" s="86"/>
      <c r="AG928" s="22"/>
      <c r="AH928" s="22"/>
      <c r="AI928" s="22"/>
      <c r="AJ928" s="22"/>
      <c r="AK928" s="22"/>
      <c r="AL928" s="22"/>
      <c r="AM928" s="22"/>
      <c r="AN928" s="22"/>
      <c r="AO928" s="22"/>
      <c r="AP928" s="22"/>
      <c r="AQ928" s="22"/>
      <c r="AR928" s="22"/>
      <c r="AS928" s="22"/>
      <c r="AT928" s="22"/>
      <c r="AU928" s="22"/>
      <c r="AV928" s="22"/>
      <c r="AW928" s="22"/>
      <c r="AX928" s="22"/>
      <c r="AY928" s="22"/>
      <c r="AZ928" s="22"/>
      <c r="BA928" s="85"/>
      <c r="BB928" s="32"/>
      <c r="BC928" s="32"/>
      <c r="BD928" s="32"/>
      <c r="BE928" s="32"/>
      <c r="BF928" s="32"/>
      <c r="BG928" s="32"/>
      <c r="BH928" s="32"/>
      <c r="BI928" s="32"/>
      <c r="BJ928" s="32"/>
      <c r="BK928" s="32"/>
      <c r="BL928" s="32"/>
      <c r="BM928" s="32"/>
    </row>
    <row r="929" spans="1:65" ht="120" customHeight="1" x14ac:dyDescent="0.25">
      <c r="A929" s="22">
        <v>481</v>
      </c>
      <c r="B929" s="22" t="s">
        <v>6828</v>
      </c>
      <c r="C929" s="22">
        <v>481</v>
      </c>
      <c r="D929" s="23" t="s">
        <v>7422</v>
      </c>
      <c r="E929" s="22" t="s">
        <v>7423</v>
      </c>
      <c r="F929" s="22">
        <v>395</v>
      </c>
      <c r="G929" s="22" t="s">
        <v>7424</v>
      </c>
      <c r="H929" s="22">
        <v>2022</v>
      </c>
      <c r="I929" s="22" t="s">
        <v>7425</v>
      </c>
      <c r="J929" s="57">
        <v>135471.73000000001</v>
      </c>
      <c r="K929" s="22" t="s">
        <v>7426</v>
      </c>
      <c r="L929" s="22" t="s">
        <v>7382</v>
      </c>
      <c r="M929" s="22" t="s">
        <v>7383</v>
      </c>
      <c r="N929" s="22" t="s">
        <v>7427</v>
      </c>
      <c r="O929" s="22" t="s">
        <v>7428</v>
      </c>
      <c r="P929" s="22">
        <v>6000079</v>
      </c>
      <c r="Q929" s="22" t="s">
        <v>7429</v>
      </c>
      <c r="R929" s="82" t="s">
        <v>7430</v>
      </c>
      <c r="S929" s="82" t="s">
        <v>7431</v>
      </c>
      <c r="T929" s="82" t="s">
        <v>7432</v>
      </c>
      <c r="U929" s="82" t="s">
        <v>7433</v>
      </c>
      <c r="V929" s="421">
        <v>60</v>
      </c>
      <c r="W929" s="128">
        <v>71.67</v>
      </c>
      <c r="X929" s="225" t="s">
        <v>7434</v>
      </c>
      <c r="Y929" s="22">
        <v>3</v>
      </c>
      <c r="Z929" s="22">
        <v>10</v>
      </c>
      <c r="AA929" s="22">
        <v>4</v>
      </c>
      <c r="AB929" s="22">
        <v>44</v>
      </c>
      <c r="AC929" s="22" t="s">
        <v>7435</v>
      </c>
      <c r="AD929" s="22" t="s">
        <v>7432</v>
      </c>
      <c r="AE929" s="22">
        <v>5</v>
      </c>
      <c r="AF929" s="86"/>
      <c r="AG929" s="22"/>
      <c r="AH929" s="22"/>
      <c r="AI929" s="22"/>
      <c r="AJ929" s="22"/>
      <c r="AK929" s="22"/>
      <c r="AL929" s="22"/>
      <c r="AM929" s="22"/>
      <c r="AN929" s="22"/>
      <c r="AO929" s="22"/>
      <c r="AP929" s="22"/>
      <c r="AQ929" s="22"/>
      <c r="AR929" s="22"/>
      <c r="AS929" s="22"/>
      <c r="AT929" s="22"/>
      <c r="AU929" s="22"/>
      <c r="AV929" s="22"/>
      <c r="AW929" s="22"/>
      <c r="AX929" s="22"/>
      <c r="AY929" s="22"/>
      <c r="AZ929" s="22"/>
      <c r="BA929" s="85"/>
      <c r="BB929" s="32"/>
      <c r="BC929" s="32"/>
      <c r="BD929" s="32"/>
      <c r="BE929" s="32"/>
      <c r="BF929" s="32"/>
      <c r="BG929" s="32"/>
      <c r="BH929" s="32"/>
      <c r="BI929" s="32"/>
      <c r="BJ929" s="32"/>
      <c r="BK929" s="32"/>
      <c r="BL929" s="32"/>
      <c r="BM929" s="32"/>
    </row>
    <row r="930" spans="1:65" ht="120" customHeight="1" x14ac:dyDescent="0.25">
      <c r="A930" s="22">
        <v>481</v>
      </c>
      <c r="B930" s="22" t="s">
        <v>6828</v>
      </c>
      <c r="C930" s="22">
        <v>481</v>
      </c>
      <c r="D930" s="23" t="s">
        <v>7422</v>
      </c>
      <c r="E930" s="22" t="s">
        <v>6981</v>
      </c>
      <c r="F930" s="22">
        <v>19106</v>
      </c>
      <c r="G930" s="22" t="s">
        <v>7436</v>
      </c>
      <c r="H930" s="22">
        <v>2022</v>
      </c>
      <c r="I930" s="22"/>
      <c r="J930" s="57">
        <v>32802.199999999997</v>
      </c>
      <c r="K930" s="22" t="s">
        <v>7426</v>
      </c>
      <c r="L930" s="22" t="s">
        <v>6986</v>
      </c>
      <c r="M930" s="22" t="s">
        <v>6987</v>
      </c>
      <c r="N930" s="22" t="s">
        <v>7437</v>
      </c>
      <c r="O930" s="22" t="s">
        <v>7438</v>
      </c>
      <c r="P930" s="22">
        <v>6000088</v>
      </c>
      <c r="Q930" s="22">
        <v>31</v>
      </c>
      <c r="R930" s="82">
        <v>6</v>
      </c>
      <c r="S930" s="82">
        <v>25</v>
      </c>
      <c r="T930" s="82">
        <v>19.399999999999999</v>
      </c>
      <c r="U930" s="82">
        <f t="shared" si="60"/>
        <v>50.4</v>
      </c>
      <c r="V930" s="421">
        <v>85</v>
      </c>
      <c r="W930" s="128">
        <v>66.67</v>
      </c>
      <c r="X930" s="225" t="s">
        <v>6839</v>
      </c>
      <c r="Y930" s="22">
        <v>3</v>
      </c>
      <c r="Z930" s="22">
        <v>1</v>
      </c>
      <c r="AA930" s="22">
        <v>7</v>
      </c>
      <c r="AB930" s="22">
        <v>4</v>
      </c>
      <c r="AC930" s="22" t="s">
        <v>7439</v>
      </c>
      <c r="AD930" s="22"/>
      <c r="AE930" s="22">
        <v>5</v>
      </c>
      <c r="AF930" s="86">
        <f>SUM(AI930,AL930,AO930,AR930,AU930,AX930,BA930)</f>
        <v>85</v>
      </c>
      <c r="AG930" s="22" t="s">
        <v>6980</v>
      </c>
      <c r="AH930" s="22" t="s">
        <v>7440</v>
      </c>
      <c r="AI930" s="22">
        <v>50</v>
      </c>
      <c r="AJ930" s="22" t="s">
        <v>6996</v>
      </c>
      <c r="AK930" s="22" t="s">
        <v>7440</v>
      </c>
      <c r="AL930" s="22">
        <v>10</v>
      </c>
      <c r="AM930" s="22" t="s">
        <v>6460</v>
      </c>
      <c r="AN930" s="22" t="s">
        <v>7440</v>
      </c>
      <c r="AO930" s="22">
        <v>10</v>
      </c>
      <c r="AP930" s="22" t="s">
        <v>7015</v>
      </c>
      <c r="AQ930" s="22" t="s">
        <v>7440</v>
      </c>
      <c r="AR930" s="22">
        <v>15</v>
      </c>
      <c r="AS930" s="22"/>
      <c r="AT930" s="22"/>
      <c r="AU930" s="22"/>
      <c r="AV930" s="22"/>
      <c r="AW930" s="22"/>
      <c r="AX930" s="22"/>
      <c r="AY930" s="22"/>
      <c r="AZ930" s="22"/>
      <c r="BA930" s="85"/>
      <c r="BB930" s="32"/>
      <c r="BC930" s="32"/>
      <c r="BD930" s="32"/>
      <c r="BE930" s="32"/>
      <c r="BF930" s="32"/>
      <c r="BG930" s="32"/>
      <c r="BH930" s="32"/>
      <c r="BI930" s="32"/>
      <c r="BJ930" s="32"/>
      <c r="BK930" s="32"/>
      <c r="BL930" s="32"/>
      <c r="BM930" s="32"/>
    </row>
    <row r="931" spans="1:65" ht="120" customHeight="1" x14ac:dyDescent="0.25">
      <c r="A931" s="22">
        <v>481</v>
      </c>
      <c r="B931" s="22" t="s">
        <v>6828</v>
      </c>
      <c r="C931" s="22">
        <v>481</v>
      </c>
      <c r="D931" s="23" t="s">
        <v>7422</v>
      </c>
      <c r="E931" s="22" t="s">
        <v>7441</v>
      </c>
      <c r="F931" s="22" t="s">
        <v>7442</v>
      </c>
      <c r="G931" s="22" t="s">
        <v>7443</v>
      </c>
      <c r="H931" s="22">
        <v>2022</v>
      </c>
      <c r="I931" s="22" t="s">
        <v>7444</v>
      </c>
      <c r="J931" s="57">
        <v>78299</v>
      </c>
      <c r="K931" s="22" t="s">
        <v>7426</v>
      </c>
      <c r="L931" s="22" t="s">
        <v>7382</v>
      </c>
      <c r="M931" s="22" t="s">
        <v>7383</v>
      </c>
      <c r="N931" s="22" t="s">
        <v>7445</v>
      </c>
      <c r="O931" s="22" t="s">
        <v>7446</v>
      </c>
      <c r="P931" s="22">
        <v>6000090</v>
      </c>
      <c r="Q931" s="22">
        <v>115.47</v>
      </c>
      <c r="R931" s="82">
        <v>4.78</v>
      </c>
      <c r="S931" s="82" t="s">
        <v>7447</v>
      </c>
      <c r="T931" s="82">
        <v>19.41</v>
      </c>
      <c r="U931" s="82" t="s">
        <v>7448</v>
      </c>
      <c r="V931" s="421">
        <v>60</v>
      </c>
      <c r="W931" s="128">
        <v>73.33</v>
      </c>
      <c r="X931" s="225" t="s">
        <v>7449</v>
      </c>
      <c r="Y931" s="22">
        <v>3</v>
      </c>
      <c r="Z931" s="22">
        <v>12</v>
      </c>
      <c r="AA931" s="22">
        <v>3</v>
      </c>
      <c r="AB931" s="22">
        <v>4</v>
      </c>
      <c r="AC931" s="22" t="s">
        <v>7450</v>
      </c>
      <c r="AD931" s="22">
        <v>19.41</v>
      </c>
      <c r="AE931" s="22">
        <v>5</v>
      </c>
      <c r="AF931" s="86"/>
      <c r="AG931" s="22"/>
      <c r="AH931" s="22"/>
      <c r="AI931" s="22"/>
      <c r="AJ931" s="22"/>
      <c r="AK931" s="22"/>
      <c r="AL931" s="22"/>
      <c r="AM931" s="22"/>
      <c r="AN931" s="22"/>
      <c r="AO931" s="22"/>
      <c r="AP931" s="22"/>
      <c r="AQ931" s="22"/>
      <c r="AR931" s="22"/>
      <c r="AS931" s="22"/>
      <c r="AT931" s="22"/>
      <c r="AU931" s="22"/>
      <c r="AV931" s="22"/>
      <c r="AW931" s="22"/>
      <c r="AX931" s="22"/>
      <c r="AY931" s="22"/>
      <c r="AZ931" s="22"/>
      <c r="BA931" s="85"/>
      <c r="BB931" s="32"/>
      <c r="BC931" s="32"/>
      <c r="BD931" s="32"/>
      <c r="BE931" s="32"/>
      <c r="BF931" s="32"/>
      <c r="BG931" s="32"/>
      <c r="BH931" s="32"/>
      <c r="BI931" s="32"/>
      <c r="BJ931" s="32"/>
      <c r="BK931" s="32"/>
      <c r="BL931" s="32"/>
      <c r="BM931" s="32"/>
    </row>
    <row r="932" spans="1:65" ht="120" customHeight="1" x14ac:dyDescent="0.25">
      <c r="A932" s="22">
        <v>481</v>
      </c>
      <c r="B932" s="22" t="s">
        <v>6828</v>
      </c>
      <c r="C932" s="22">
        <v>481</v>
      </c>
      <c r="D932" s="23" t="s">
        <v>6869</v>
      </c>
      <c r="E932" s="22" t="s">
        <v>6870</v>
      </c>
      <c r="F932" s="22">
        <v>50811</v>
      </c>
      <c r="G932" s="22" t="s">
        <v>7451</v>
      </c>
      <c r="H932" s="22">
        <v>2022</v>
      </c>
      <c r="I932" s="22" t="s">
        <v>7452</v>
      </c>
      <c r="J932" s="57">
        <v>168644</v>
      </c>
      <c r="K932" s="22" t="s">
        <v>7426</v>
      </c>
      <c r="L932" s="22" t="s">
        <v>7382</v>
      </c>
      <c r="M932" s="22" t="s">
        <v>7383</v>
      </c>
      <c r="N932" s="22" t="s">
        <v>7453</v>
      </c>
      <c r="O932" s="22" t="s">
        <v>7454</v>
      </c>
      <c r="P932" s="22">
        <v>2000186</v>
      </c>
      <c r="Q932" s="22">
        <v>244.86</v>
      </c>
      <c r="R932" s="82">
        <v>16.86</v>
      </c>
      <c r="S932" s="82">
        <v>228</v>
      </c>
      <c r="T932" s="82">
        <v>19.41</v>
      </c>
      <c r="U932" s="82">
        <f t="shared" si="60"/>
        <v>264.27000000000004</v>
      </c>
      <c r="V932" s="421">
        <v>30</v>
      </c>
      <c r="W932" s="128">
        <v>68.33</v>
      </c>
      <c r="X932" s="225" t="s">
        <v>7455</v>
      </c>
      <c r="Y932" s="22">
        <v>4</v>
      </c>
      <c r="Z932" s="22">
        <v>6</v>
      </c>
      <c r="AA932" s="22">
        <v>3</v>
      </c>
      <c r="AB932" s="22">
        <v>4</v>
      </c>
      <c r="AC932" s="22" t="s">
        <v>7456</v>
      </c>
      <c r="AD932" s="22"/>
      <c r="AE932" s="22">
        <v>5</v>
      </c>
      <c r="AF932" s="86">
        <v>10</v>
      </c>
      <c r="AG932" s="22" t="s">
        <v>6869</v>
      </c>
      <c r="AH932" s="22" t="s">
        <v>7457</v>
      </c>
      <c r="AI932" s="22">
        <v>5</v>
      </c>
      <c r="AJ932" s="22" t="s">
        <v>7458</v>
      </c>
      <c r="AK932" s="22" t="s">
        <v>7459</v>
      </c>
      <c r="AL932" s="22">
        <v>5</v>
      </c>
      <c r="AM932" s="22"/>
      <c r="AN932" s="22"/>
      <c r="AO932" s="22"/>
      <c r="AP932" s="22"/>
      <c r="AQ932" s="22"/>
      <c r="AR932" s="22"/>
      <c r="AS932" s="22"/>
      <c r="AT932" s="22"/>
      <c r="AU932" s="22"/>
      <c r="AV932" s="22"/>
      <c r="AW932" s="22"/>
      <c r="AX932" s="22"/>
      <c r="AY932" s="22"/>
      <c r="AZ932" s="22"/>
      <c r="BA932" s="85"/>
      <c r="BB932" s="32"/>
      <c r="BC932" s="32"/>
      <c r="BD932" s="32"/>
      <c r="BE932" s="32"/>
      <c r="BF932" s="32"/>
      <c r="BG932" s="32"/>
      <c r="BH932" s="32"/>
      <c r="BI932" s="32"/>
      <c r="BJ932" s="32"/>
      <c r="BK932" s="32"/>
      <c r="BL932" s="32"/>
      <c r="BM932" s="32"/>
    </row>
    <row r="933" spans="1:65" ht="120" customHeight="1" x14ac:dyDescent="0.25">
      <c r="A933" s="22">
        <v>481</v>
      </c>
      <c r="B933" s="22" t="s">
        <v>6828</v>
      </c>
      <c r="C933" s="22">
        <v>481</v>
      </c>
      <c r="D933" s="23" t="s">
        <v>6857</v>
      </c>
      <c r="E933" s="22" t="s">
        <v>7460</v>
      </c>
      <c r="F933" s="22">
        <v>20165</v>
      </c>
      <c r="G933" s="22" t="s">
        <v>7461</v>
      </c>
      <c r="H933" s="22">
        <v>2022</v>
      </c>
      <c r="I933" s="22" t="s">
        <v>7462</v>
      </c>
      <c r="J933" s="57">
        <v>146196.04</v>
      </c>
      <c r="K933" s="22" t="s">
        <v>7426</v>
      </c>
      <c r="L933" s="22" t="s">
        <v>7382</v>
      </c>
      <c r="M933" s="22" t="s">
        <v>7383</v>
      </c>
      <c r="N933" s="22" t="s">
        <v>7463</v>
      </c>
      <c r="O933" s="22" t="s">
        <v>7464</v>
      </c>
      <c r="P933" s="22">
        <v>2000179</v>
      </c>
      <c r="Q933" s="22" t="s">
        <v>7465</v>
      </c>
      <c r="R933" s="82" t="s">
        <v>7466</v>
      </c>
      <c r="S933" s="82" t="s">
        <v>6867</v>
      </c>
      <c r="T933" s="82" t="s">
        <v>7432</v>
      </c>
      <c r="U933" s="82" t="s">
        <v>7467</v>
      </c>
      <c r="V933" s="421">
        <v>100</v>
      </c>
      <c r="W933" s="128">
        <v>72.87</v>
      </c>
      <c r="X933" s="225" t="s">
        <v>6839</v>
      </c>
      <c r="Y933" s="22">
        <v>3</v>
      </c>
      <c r="Z933" s="22">
        <v>11</v>
      </c>
      <c r="AA933" s="22">
        <v>5</v>
      </c>
      <c r="AB933" s="22">
        <v>35</v>
      </c>
      <c r="AC933" s="22" t="s">
        <v>7468</v>
      </c>
      <c r="AD933" s="22" t="s">
        <v>6868</v>
      </c>
      <c r="AE933" s="22">
        <v>5</v>
      </c>
      <c r="AF933" s="86"/>
      <c r="AG933" s="22"/>
      <c r="AH933" s="22"/>
      <c r="AI933" s="22"/>
      <c r="AJ933" s="22"/>
      <c r="AK933" s="22"/>
      <c r="AL933" s="22"/>
      <c r="AM933" s="22"/>
      <c r="AN933" s="22"/>
      <c r="AO933" s="22"/>
      <c r="AP933" s="22"/>
      <c r="AQ933" s="22"/>
      <c r="AR933" s="22"/>
      <c r="AS933" s="22"/>
      <c r="AT933" s="22"/>
      <c r="AU933" s="22"/>
      <c r="AV933" s="22"/>
      <c r="AW933" s="22"/>
      <c r="AX933" s="22"/>
      <c r="AY933" s="22"/>
      <c r="AZ933" s="22"/>
      <c r="BA933" s="85"/>
      <c r="BB933" s="32"/>
      <c r="BC933" s="32"/>
      <c r="BD933" s="32"/>
      <c r="BE933" s="32"/>
      <c r="BF933" s="32"/>
      <c r="BG933" s="32"/>
      <c r="BH933" s="32"/>
      <c r="BI933" s="32"/>
      <c r="BJ933" s="32"/>
      <c r="BK933" s="32"/>
      <c r="BL933" s="32"/>
      <c r="BM933" s="32"/>
    </row>
    <row r="934" spans="1:65" ht="120" customHeight="1" x14ac:dyDescent="0.25">
      <c r="A934" s="22">
        <v>481</v>
      </c>
      <c r="B934" s="22" t="s">
        <v>6828</v>
      </c>
      <c r="C934" s="22">
        <v>481</v>
      </c>
      <c r="D934" s="23" t="s">
        <v>7469</v>
      </c>
      <c r="E934" s="22" t="s">
        <v>7470</v>
      </c>
      <c r="F934" s="22">
        <v>10873</v>
      </c>
      <c r="G934" s="22" t="s">
        <v>7471</v>
      </c>
      <c r="H934" s="22">
        <v>2022</v>
      </c>
      <c r="I934" s="22" t="s">
        <v>7472</v>
      </c>
      <c r="J934" s="57">
        <v>33837.21</v>
      </c>
      <c r="K934" s="22" t="s">
        <v>7426</v>
      </c>
      <c r="L934" s="22" t="s">
        <v>7382</v>
      </c>
      <c r="M934" s="22" t="s">
        <v>7383</v>
      </c>
      <c r="N934" s="22" t="s">
        <v>7473</v>
      </c>
      <c r="O934" s="22" t="s">
        <v>7474</v>
      </c>
      <c r="P934" s="22">
        <v>8000172</v>
      </c>
      <c r="Q934" s="22" t="s">
        <v>7475</v>
      </c>
      <c r="R934" s="82" t="s">
        <v>7476</v>
      </c>
      <c r="S934" s="82">
        <v>25</v>
      </c>
      <c r="T934" s="82" t="s">
        <v>6868</v>
      </c>
      <c r="U934" s="82" t="s">
        <v>7477</v>
      </c>
      <c r="V934" s="421">
        <v>40</v>
      </c>
      <c r="W934" s="128">
        <v>68.33</v>
      </c>
      <c r="X934" s="225" t="s">
        <v>7478</v>
      </c>
      <c r="Y934" s="22">
        <v>4</v>
      </c>
      <c r="Z934" s="22">
        <v>6</v>
      </c>
      <c r="AA934" s="22">
        <v>2</v>
      </c>
      <c r="AB934" s="22">
        <v>4</v>
      </c>
      <c r="AC934" s="22" t="s">
        <v>7479</v>
      </c>
      <c r="AD934" s="22"/>
      <c r="AE934" s="22">
        <v>5</v>
      </c>
      <c r="AF934" s="86"/>
      <c r="AG934" s="22"/>
      <c r="AH934" s="22"/>
      <c r="AI934" s="22"/>
      <c r="AJ934" s="22"/>
      <c r="AK934" s="22"/>
      <c r="AL934" s="22"/>
      <c r="AM934" s="22"/>
      <c r="AN934" s="22"/>
      <c r="AO934" s="22"/>
      <c r="AP934" s="22"/>
      <c r="AQ934" s="22"/>
      <c r="AR934" s="22"/>
      <c r="AS934" s="22"/>
      <c r="AT934" s="22"/>
      <c r="AU934" s="22"/>
      <c r="AV934" s="22"/>
      <c r="AW934" s="22"/>
      <c r="AX934" s="22"/>
      <c r="AY934" s="22"/>
      <c r="AZ934" s="22"/>
      <c r="BA934" s="85"/>
      <c r="BB934" s="32"/>
      <c r="BC934" s="32"/>
      <c r="BD934" s="32"/>
      <c r="BE934" s="32"/>
      <c r="BF934" s="32"/>
      <c r="BG934" s="32"/>
      <c r="BH934" s="32"/>
      <c r="BI934" s="32"/>
      <c r="BJ934" s="32"/>
      <c r="BK934" s="32"/>
      <c r="BL934" s="32"/>
      <c r="BM934" s="32"/>
    </row>
    <row r="935" spans="1:65" ht="120" customHeight="1" x14ac:dyDescent="0.25">
      <c r="A935" s="22">
        <v>481</v>
      </c>
      <c r="B935" s="22" t="s">
        <v>6828</v>
      </c>
      <c r="C935" s="22">
        <v>481</v>
      </c>
      <c r="D935" s="23" t="s">
        <v>7469</v>
      </c>
      <c r="E935" s="22" t="s">
        <v>7470</v>
      </c>
      <c r="F935" s="22">
        <v>10873</v>
      </c>
      <c r="G935" s="22" t="s">
        <v>7480</v>
      </c>
      <c r="H935" s="22">
        <v>2022</v>
      </c>
      <c r="I935" s="22" t="s">
        <v>7481</v>
      </c>
      <c r="J935" s="57">
        <v>91549.6</v>
      </c>
      <c r="K935" s="22" t="s">
        <v>7426</v>
      </c>
      <c r="L935" s="22" t="s">
        <v>7382</v>
      </c>
      <c r="M935" s="22" t="s">
        <v>7383</v>
      </c>
      <c r="N935" s="22" t="s">
        <v>7482</v>
      </c>
      <c r="O935" s="22" t="s">
        <v>7483</v>
      </c>
      <c r="P935" s="22">
        <v>8000187</v>
      </c>
      <c r="Q935" s="22" t="s">
        <v>7484</v>
      </c>
      <c r="R935" s="82" t="s">
        <v>7485</v>
      </c>
      <c r="S935" s="82">
        <v>40</v>
      </c>
      <c r="T935" s="82" t="s">
        <v>6868</v>
      </c>
      <c r="U935" s="82" t="s">
        <v>7486</v>
      </c>
      <c r="V935" s="421">
        <v>30</v>
      </c>
      <c r="W935" s="128">
        <v>63.33</v>
      </c>
      <c r="X935" s="225" t="s">
        <v>6839</v>
      </c>
      <c r="Y935" s="22">
        <v>3</v>
      </c>
      <c r="Z935" s="22">
        <v>1</v>
      </c>
      <c r="AA935" s="22">
        <v>7</v>
      </c>
      <c r="AB935" s="22">
        <v>4</v>
      </c>
      <c r="AC935" s="22" t="s">
        <v>7487</v>
      </c>
      <c r="AD935" s="22"/>
      <c r="AE935" s="22">
        <v>5</v>
      </c>
      <c r="AF935" s="86"/>
      <c r="AG935" s="22"/>
      <c r="AH935" s="22"/>
      <c r="AI935" s="22"/>
      <c r="AJ935" s="22"/>
      <c r="AK935" s="22"/>
      <c r="AL935" s="22"/>
      <c r="AM935" s="22"/>
      <c r="AN935" s="22"/>
      <c r="AO935" s="22"/>
      <c r="AP935" s="22"/>
      <c r="AQ935" s="22"/>
      <c r="AR935" s="22"/>
      <c r="AS935" s="22"/>
      <c r="AT935" s="22"/>
      <c r="AU935" s="22"/>
      <c r="AV935" s="22"/>
      <c r="AW935" s="22"/>
      <c r="AX935" s="22"/>
      <c r="AY935" s="22"/>
      <c r="AZ935" s="22"/>
      <c r="BA935" s="85"/>
      <c r="BB935" s="32"/>
      <c r="BC935" s="32"/>
      <c r="BD935" s="32"/>
      <c r="BE935" s="32"/>
      <c r="BF935" s="32"/>
      <c r="BG935" s="32"/>
      <c r="BH935" s="32"/>
      <c r="BI935" s="32"/>
      <c r="BJ935" s="32"/>
      <c r="BK935" s="32"/>
      <c r="BL935" s="32"/>
      <c r="BM935" s="32"/>
    </row>
    <row r="936" spans="1:65" ht="120" customHeight="1" x14ac:dyDescent="0.25">
      <c r="A936" s="22">
        <v>481</v>
      </c>
      <c r="B936" s="22" t="s">
        <v>6828</v>
      </c>
      <c r="C936" s="22">
        <v>481</v>
      </c>
      <c r="D936" s="23" t="s">
        <v>7218</v>
      </c>
      <c r="E936" s="22" t="s">
        <v>7488</v>
      </c>
      <c r="F936" s="22">
        <v>5993</v>
      </c>
      <c r="G936" s="22" t="s">
        <v>7489</v>
      </c>
      <c r="H936" s="22">
        <v>2022</v>
      </c>
      <c r="I936" s="22" t="s">
        <v>7490</v>
      </c>
      <c r="J936" s="57">
        <v>108551.93</v>
      </c>
      <c r="K936" s="22" t="s">
        <v>7426</v>
      </c>
      <c r="L936" s="22" t="s">
        <v>7382</v>
      </c>
      <c r="M936" s="22" t="s">
        <v>7383</v>
      </c>
      <c r="N936" s="22" t="s">
        <v>7491</v>
      </c>
      <c r="O936" s="22" t="s">
        <v>7491</v>
      </c>
      <c r="P936" s="22">
        <v>3503542</v>
      </c>
      <c r="Q936" s="22" t="s">
        <v>7492</v>
      </c>
      <c r="R936" s="82"/>
      <c r="S936" s="82"/>
      <c r="T936" s="82"/>
      <c r="U936" s="82">
        <f t="shared" si="60"/>
        <v>0</v>
      </c>
      <c r="V936" s="421"/>
      <c r="W936" s="128">
        <v>100</v>
      </c>
      <c r="X936" s="225" t="s">
        <v>7493</v>
      </c>
      <c r="Y936" s="22">
        <v>2</v>
      </c>
      <c r="Z936" s="22">
        <v>1</v>
      </c>
      <c r="AA936" s="22">
        <v>1</v>
      </c>
      <c r="AB936" s="22">
        <v>47</v>
      </c>
      <c r="AC936" s="22" t="s">
        <v>7494</v>
      </c>
      <c r="AD936" s="22"/>
      <c r="AE936" s="22">
        <v>5</v>
      </c>
      <c r="AF936" s="86"/>
      <c r="AG936" s="22"/>
      <c r="AH936" s="22"/>
      <c r="AI936" s="22"/>
      <c r="AJ936" s="22"/>
      <c r="AK936" s="22"/>
      <c r="AL936" s="22"/>
      <c r="AM936" s="22"/>
      <c r="AN936" s="22"/>
      <c r="AO936" s="22"/>
      <c r="AP936" s="22"/>
      <c r="AQ936" s="22"/>
      <c r="AR936" s="22"/>
      <c r="AS936" s="22"/>
      <c r="AT936" s="22"/>
      <c r="AU936" s="22"/>
      <c r="AV936" s="22"/>
      <c r="AW936" s="22"/>
      <c r="AX936" s="22"/>
      <c r="AY936" s="22"/>
      <c r="AZ936" s="22"/>
      <c r="BA936" s="85"/>
      <c r="BB936" s="32"/>
      <c r="BC936" s="32"/>
      <c r="BD936" s="32"/>
      <c r="BE936" s="32"/>
      <c r="BF936" s="32"/>
      <c r="BG936" s="32"/>
      <c r="BH936" s="32"/>
      <c r="BI936" s="32"/>
      <c r="BJ936" s="32"/>
      <c r="BK936" s="32"/>
      <c r="BL936" s="32"/>
      <c r="BM936" s="32"/>
    </row>
    <row r="937" spans="1:65" ht="120" customHeight="1" x14ac:dyDescent="0.25">
      <c r="A937" s="22">
        <v>481</v>
      </c>
      <c r="B937" s="22" t="s">
        <v>6828</v>
      </c>
      <c r="C937" s="22">
        <v>481</v>
      </c>
      <c r="D937" s="23" t="s">
        <v>1606</v>
      </c>
      <c r="E937" s="22" t="s">
        <v>7495</v>
      </c>
      <c r="F937" s="22">
        <v>32060</v>
      </c>
      <c r="G937" s="22" t="s">
        <v>7496</v>
      </c>
      <c r="H937" s="22">
        <v>2022</v>
      </c>
      <c r="I937" s="22" t="s">
        <v>7497</v>
      </c>
      <c r="J937" s="57">
        <v>74643.69</v>
      </c>
      <c r="K937" s="22" t="s">
        <v>7426</v>
      </c>
      <c r="L937" s="22" t="s">
        <v>7382</v>
      </c>
      <c r="M937" s="22" t="s">
        <v>7383</v>
      </c>
      <c r="N937" s="22" t="s">
        <v>7498</v>
      </c>
      <c r="O937" s="22" t="s">
        <v>7499</v>
      </c>
      <c r="P937" s="22">
        <v>3000185</v>
      </c>
      <c r="Q937" s="22" t="s">
        <v>7500</v>
      </c>
      <c r="R937" s="82" t="s">
        <v>7501</v>
      </c>
      <c r="S937" s="82" t="s">
        <v>7502</v>
      </c>
      <c r="T937" s="82" t="s">
        <v>6868</v>
      </c>
      <c r="U937" s="82" t="s">
        <v>7503</v>
      </c>
      <c r="V937" s="421">
        <v>40</v>
      </c>
      <c r="W937" s="128">
        <v>70</v>
      </c>
      <c r="X937" s="225" t="s">
        <v>7504</v>
      </c>
      <c r="Y937" s="22">
        <v>3</v>
      </c>
      <c r="Z937" s="22">
        <v>4</v>
      </c>
      <c r="AA937" s="22">
        <v>7</v>
      </c>
      <c r="AB937" s="22">
        <v>10</v>
      </c>
      <c r="AC937" s="22" t="s">
        <v>7505</v>
      </c>
      <c r="AD937" s="22" t="s">
        <v>6868</v>
      </c>
      <c r="AE937" s="22">
        <v>5</v>
      </c>
      <c r="AF937" s="86">
        <v>10</v>
      </c>
      <c r="AG937" s="22" t="s">
        <v>1606</v>
      </c>
      <c r="AH937" s="22" t="s">
        <v>7506</v>
      </c>
      <c r="AI937" s="22">
        <v>1</v>
      </c>
      <c r="AJ937" s="22" t="s">
        <v>1606</v>
      </c>
      <c r="AK937" s="22" t="s">
        <v>7507</v>
      </c>
      <c r="AL937" s="22">
        <v>2</v>
      </c>
      <c r="AM937" s="22" t="s">
        <v>1606</v>
      </c>
      <c r="AN937" s="22" t="s">
        <v>7508</v>
      </c>
      <c r="AO937" s="22">
        <v>2</v>
      </c>
      <c r="AP937" s="22" t="s">
        <v>1606</v>
      </c>
      <c r="AQ937" s="22" t="s">
        <v>6902</v>
      </c>
      <c r="AR937" s="22">
        <v>5</v>
      </c>
      <c r="AS937" s="22"/>
      <c r="AT937" s="22"/>
      <c r="AU937" s="22"/>
      <c r="AV937" s="22"/>
      <c r="AW937" s="22"/>
      <c r="AX937" s="22"/>
      <c r="AY937" s="22"/>
      <c r="AZ937" s="22"/>
      <c r="BA937" s="85"/>
      <c r="BB937" s="32"/>
      <c r="BC937" s="32"/>
      <c r="BD937" s="32"/>
      <c r="BE937" s="32"/>
      <c r="BF937" s="32"/>
      <c r="BG937" s="32"/>
      <c r="BH937" s="32"/>
      <c r="BI937" s="32"/>
      <c r="BJ937" s="32"/>
      <c r="BK937" s="32"/>
      <c r="BL937" s="32"/>
      <c r="BM937" s="32"/>
    </row>
    <row r="938" spans="1:65" ht="120" customHeight="1" x14ac:dyDescent="0.25">
      <c r="A938" s="22">
        <v>481</v>
      </c>
      <c r="B938" s="22" t="s">
        <v>6828</v>
      </c>
      <c r="C938" s="22">
        <v>481</v>
      </c>
      <c r="D938" s="23" t="s">
        <v>6960</v>
      </c>
      <c r="E938" s="22" t="s">
        <v>6970</v>
      </c>
      <c r="F938" s="22">
        <v>11253</v>
      </c>
      <c r="G938" s="22" t="s">
        <v>7509</v>
      </c>
      <c r="H938" s="22">
        <v>2022</v>
      </c>
      <c r="I938" s="22" t="s">
        <v>7510</v>
      </c>
      <c r="J938" s="57">
        <v>30737.85</v>
      </c>
      <c r="K938" s="22" t="s">
        <v>330</v>
      </c>
      <c r="L938" s="22" t="s">
        <v>6973</v>
      </c>
      <c r="M938" s="22" t="s">
        <v>6974</v>
      </c>
      <c r="N938" s="22" t="s">
        <v>7511</v>
      </c>
      <c r="O938" s="22" t="s">
        <v>7512</v>
      </c>
      <c r="P938" s="22">
        <v>4000107</v>
      </c>
      <c r="Q938" s="22" t="s">
        <v>7513</v>
      </c>
      <c r="R938" s="82">
        <v>2.37</v>
      </c>
      <c r="S938" s="82">
        <v>0</v>
      </c>
      <c r="T938" s="82">
        <v>56.36</v>
      </c>
      <c r="U938" s="82">
        <f t="shared" si="60"/>
        <v>58.73</v>
      </c>
      <c r="V938" s="421">
        <v>40</v>
      </c>
      <c r="W938" s="128">
        <v>73.33</v>
      </c>
      <c r="X938" s="225" t="s">
        <v>6978</v>
      </c>
      <c r="Y938" s="22">
        <v>6</v>
      </c>
      <c r="Z938" s="22" t="s">
        <v>7514</v>
      </c>
      <c r="AA938" s="22" t="s">
        <v>7515</v>
      </c>
      <c r="AB938" s="22">
        <v>63</v>
      </c>
      <c r="AC938" s="22" t="s">
        <v>7516</v>
      </c>
      <c r="AD938" s="22"/>
      <c r="AE938" s="22">
        <v>5</v>
      </c>
      <c r="AF938" s="126"/>
      <c r="AG938" s="62"/>
      <c r="AH938" s="62"/>
      <c r="AI938" s="62"/>
      <c r="AJ938" s="62"/>
      <c r="AK938" s="62"/>
      <c r="AL938" s="62"/>
      <c r="AM938" s="62"/>
      <c r="AN938" s="62"/>
      <c r="AO938" s="62"/>
      <c r="AP938" s="62"/>
      <c r="AQ938" s="62"/>
      <c r="AR938" s="62"/>
      <c r="AS938" s="62"/>
      <c r="AT938" s="62"/>
      <c r="AU938" s="62"/>
      <c r="AV938" s="62"/>
      <c r="AW938" s="62"/>
      <c r="AX938" s="62"/>
      <c r="AY938" s="62"/>
      <c r="AZ938" s="62"/>
      <c r="BA938" s="62"/>
      <c r="BB938" s="32"/>
      <c r="BC938" s="32"/>
      <c r="BD938" s="32"/>
      <c r="BE938" s="32"/>
      <c r="BF938" s="32"/>
      <c r="BG938" s="32"/>
      <c r="BH938" s="32"/>
      <c r="BI938" s="32"/>
      <c r="BJ938" s="32"/>
      <c r="BK938" s="32"/>
      <c r="BL938" s="32"/>
      <c r="BM938" s="32"/>
    </row>
    <row r="939" spans="1:65" ht="120" customHeight="1" x14ac:dyDescent="0.25">
      <c r="A939" s="22">
        <v>481</v>
      </c>
      <c r="B939" s="22" t="s">
        <v>6828</v>
      </c>
      <c r="C939" s="22">
        <v>481</v>
      </c>
      <c r="D939" s="23" t="s">
        <v>6960</v>
      </c>
      <c r="E939" s="22" t="s">
        <v>7517</v>
      </c>
      <c r="F939" s="22">
        <v>22576</v>
      </c>
      <c r="G939" s="22" t="s">
        <v>7518</v>
      </c>
      <c r="H939" s="22">
        <v>2022</v>
      </c>
      <c r="I939" s="22" t="s">
        <v>7519</v>
      </c>
      <c r="J939" s="57" t="s">
        <v>7520</v>
      </c>
      <c r="K939" s="22" t="s">
        <v>7426</v>
      </c>
      <c r="L939" s="22" t="s">
        <v>7382</v>
      </c>
      <c r="M939" s="22" t="s">
        <v>7383</v>
      </c>
      <c r="N939" s="22" t="s">
        <v>7521</v>
      </c>
      <c r="O939" s="22" t="s">
        <v>7522</v>
      </c>
      <c r="P939" s="22">
        <v>4000114</v>
      </c>
      <c r="Q939" s="22">
        <v>5.24</v>
      </c>
      <c r="R939" s="82">
        <v>2.92</v>
      </c>
      <c r="S939" s="82">
        <v>2.3199999999999998</v>
      </c>
      <c r="T939" s="82">
        <v>26.23</v>
      </c>
      <c r="U939" s="82">
        <f t="shared" si="60"/>
        <v>31.47</v>
      </c>
      <c r="V939" s="421">
        <v>10</v>
      </c>
      <c r="W939" s="128">
        <v>68.33</v>
      </c>
      <c r="X939" s="225" t="s">
        <v>7523</v>
      </c>
      <c r="Y939" s="22">
        <v>6</v>
      </c>
      <c r="Z939" s="22">
        <v>4</v>
      </c>
      <c r="AA939" s="22">
        <v>8</v>
      </c>
      <c r="AB939" s="22">
        <v>3</v>
      </c>
      <c r="AC939" s="22" t="s">
        <v>7524</v>
      </c>
      <c r="AD939" s="22"/>
      <c r="AE939" s="22">
        <v>5</v>
      </c>
      <c r="AF939" s="126"/>
      <c r="AG939" s="62"/>
      <c r="AH939" s="62"/>
      <c r="AI939" s="62"/>
      <c r="AJ939" s="62"/>
      <c r="AK939" s="62"/>
      <c r="AL939" s="62"/>
      <c r="AM939" s="62"/>
      <c r="AN939" s="62"/>
      <c r="AO939" s="62"/>
      <c r="AP939" s="62"/>
      <c r="AQ939" s="62"/>
      <c r="AR939" s="62"/>
      <c r="AS939" s="62"/>
      <c r="AT939" s="62"/>
      <c r="AU939" s="62"/>
      <c r="AV939" s="62"/>
      <c r="AW939" s="62"/>
      <c r="AX939" s="62"/>
      <c r="AY939" s="62"/>
      <c r="AZ939" s="62"/>
      <c r="BA939" s="62"/>
      <c r="BB939" s="32"/>
      <c r="BC939" s="32"/>
      <c r="BD939" s="32"/>
      <c r="BE939" s="32"/>
      <c r="BF939" s="32"/>
      <c r="BG939" s="32"/>
      <c r="BH939" s="32"/>
      <c r="BI939" s="32"/>
      <c r="BJ939" s="32"/>
      <c r="BK939" s="32"/>
      <c r="BL939" s="32"/>
      <c r="BM939" s="32"/>
    </row>
    <row r="940" spans="1:65" ht="120" customHeight="1" x14ac:dyDescent="0.25">
      <c r="A940" s="22">
        <v>481</v>
      </c>
      <c r="B940" s="22" t="s">
        <v>6828</v>
      </c>
      <c r="C940" s="22">
        <v>481</v>
      </c>
      <c r="D940" s="23" t="s">
        <v>6869</v>
      </c>
      <c r="E940" s="22" t="s">
        <v>7525</v>
      </c>
      <c r="F940" s="22">
        <v>50811</v>
      </c>
      <c r="G940" s="22" t="s">
        <v>7526</v>
      </c>
      <c r="H940" s="22">
        <v>2023</v>
      </c>
      <c r="I940" s="22" t="s">
        <v>7527</v>
      </c>
      <c r="J940" s="57">
        <v>48555.56</v>
      </c>
      <c r="K940" s="22" t="s">
        <v>7381</v>
      </c>
      <c r="L940" s="22" t="s">
        <v>7382</v>
      </c>
      <c r="M940" s="22" t="s">
        <v>7383</v>
      </c>
      <c r="N940" s="22" t="s">
        <v>7528</v>
      </c>
      <c r="O940" s="22" t="s">
        <v>7529</v>
      </c>
      <c r="P940" s="22">
        <v>2000286</v>
      </c>
      <c r="Q940" s="22">
        <v>12.55</v>
      </c>
      <c r="R940" s="82">
        <v>4.8600000000000003</v>
      </c>
      <c r="S940" s="82">
        <v>7.69</v>
      </c>
      <c r="T940" s="82">
        <v>19.399999999999999</v>
      </c>
      <c r="U940" s="82">
        <f t="shared" si="60"/>
        <v>31.95</v>
      </c>
      <c r="V940" s="421">
        <v>50</v>
      </c>
      <c r="W940" s="128">
        <v>51.67</v>
      </c>
      <c r="X940" s="225" t="s">
        <v>7530</v>
      </c>
      <c r="Y940" s="22">
        <v>4</v>
      </c>
      <c r="Z940" s="22">
        <v>9</v>
      </c>
      <c r="AA940" s="22">
        <v>2</v>
      </c>
      <c r="AB940" s="22">
        <v>3</v>
      </c>
      <c r="AC940" s="22" t="s">
        <v>7531</v>
      </c>
      <c r="AD940" s="22">
        <v>40.630000000000003</v>
      </c>
      <c r="AE940" s="22">
        <v>5</v>
      </c>
      <c r="AF940" s="126">
        <v>30</v>
      </c>
      <c r="AG940" s="62" t="s">
        <v>6869</v>
      </c>
      <c r="AH940" s="62" t="s">
        <v>7532</v>
      </c>
      <c r="AI940" s="62">
        <v>15</v>
      </c>
      <c r="AJ940" s="62" t="s">
        <v>7533</v>
      </c>
      <c r="AK940" s="62" t="s">
        <v>7532</v>
      </c>
      <c r="AL940" s="62">
        <v>15</v>
      </c>
      <c r="AM940" s="62"/>
      <c r="AN940" s="62"/>
      <c r="AO940" s="62"/>
      <c r="AP940" s="62"/>
      <c r="AQ940" s="62"/>
      <c r="AR940" s="62"/>
      <c r="AS940" s="62"/>
      <c r="AT940" s="62"/>
      <c r="AU940" s="62"/>
      <c r="AV940" s="62"/>
      <c r="AW940" s="62"/>
      <c r="AX940" s="62"/>
      <c r="AY940" s="62"/>
      <c r="AZ940" s="62"/>
      <c r="BA940" s="62"/>
      <c r="BB940" s="32"/>
      <c r="BC940" s="32"/>
      <c r="BD940" s="32"/>
      <c r="BE940" s="32"/>
      <c r="BF940" s="32"/>
      <c r="BG940" s="32"/>
      <c r="BH940" s="32"/>
      <c r="BI940" s="32"/>
      <c r="BJ940" s="32"/>
      <c r="BK940" s="32"/>
      <c r="BL940" s="32"/>
      <c r="BM940" s="32"/>
    </row>
    <row r="941" spans="1:65" ht="120" customHeight="1" x14ac:dyDescent="0.25">
      <c r="A941" s="22">
        <v>481</v>
      </c>
      <c r="B941" s="22" t="s">
        <v>6828</v>
      </c>
      <c r="C941" s="22">
        <v>481</v>
      </c>
      <c r="D941" s="23" t="s">
        <v>6869</v>
      </c>
      <c r="E941" s="22" t="s">
        <v>6870</v>
      </c>
      <c r="F941" s="22">
        <v>50811</v>
      </c>
      <c r="G941" s="22" t="s">
        <v>7534</v>
      </c>
      <c r="H941" s="22">
        <v>2023</v>
      </c>
      <c r="I941" s="22" t="s">
        <v>7535</v>
      </c>
      <c r="J941" s="57">
        <v>28914</v>
      </c>
      <c r="K941" s="22" t="s">
        <v>7381</v>
      </c>
      <c r="L941" s="22" t="s">
        <v>7382</v>
      </c>
      <c r="M941" s="22" t="s">
        <v>7383</v>
      </c>
      <c r="N941" s="22" t="s">
        <v>7536</v>
      </c>
      <c r="O941" s="22" t="s">
        <v>7537</v>
      </c>
      <c r="P941" s="22">
        <v>2000268</v>
      </c>
      <c r="Q941" s="22">
        <v>4.78</v>
      </c>
      <c r="R941" s="82">
        <v>2.98</v>
      </c>
      <c r="S941" s="82">
        <v>1.8</v>
      </c>
      <c r="T941" s="82">
        <v>19.399999999999999</v>
      </c>
      <c r="U941" s="82">
        <f t="shared" si="60"/>
        <v>24.18</v>
      </c>
      <c r="V941" s="421">
        <v>90</v>
      </c>
      <c r="W941" s="128">
        <v>100</v>
      </c>
      <c r="X941" s="225" t="s">
        <v>7455</v>
      </c>
      <c r="Y941" s="22">
        <v>6</v>
      </c>
      <c r="Z941" s="22">
        <v>1</v>
      </c>
      <c r="AA941" s="22">
        <v>1</v>
      </c>
      <c r="AB941" s="22">
        <v>4</v>
      </c>
      <c r="AC941" s="22" t="s">
        <v>7538</v>
      </c>
      <c r="AD941" s="22">
        <v>25</v>
      </c>
      <c r="AE941" s="22">
        <v>2</v>
      </c>
      <c r="AF941" s="126">
        <v>100</v>
      </c>
      <c r="AG941" s="62" t="s">
        <v>6869</v>
      </c>
      <c r="AH941" s="62" t="s">
        <v>7539</v>
      </c>
      <c r="AI941" s="62"/>
      <c r="AJ941" s="62"/>
      <c r="AK941" s="62"/>
      <c r="AL941" s="62"/>
      <c r="AM941" s="62"/>
      <c r="AN941" s="62"/>
      <c r="AO941" s="62"/>
      <c r="AP941" s="62"/>
      <c r="AQ941" s="62"/>
      <c r="AR941" s="62"/>
      <c r="AS941" s="62"/>
      <c r="AT941" s="62"/>
      <c r="AU941" s="62"/>
      <c r="AV941" s="62"/>
      <c r="AW941" s="62"/>
      <c r="AX941" s="62"/>
      <c r="AY941" s="62"/>
      <c r="AZ941" s="62"/>
      <c r="BA941" s="62"/>
      <c r="BB941" s="32"/>
      <c r="BC941" s="32"/>
      <c r="BD941" s="32"/>
      <c r="BE941" s="32"/>
      <c r="BF941" s="32"/>
      <c r="BG941" s="32"/>
      <c r="BH941" s="32"/>
      <c r="BI941" s="32"/>
      <c r="BJ941" s="32"/>
      <c r="BK941" s="32"/>
      <c r="BL941" s="32"/>
      <c r="BM941" s="32"/>
    </row>
    <row r="942" spans="1:65" ht="120" customHeight="1" x14ac:dyDescent="0.25">
      <c r="A942" s="22">
        <v>481</v>
      </c>
      <c r="B942" s="22" t="s">
        <v>6828</v>
      </c>
      <c r="C942" s="22">
        <v>481</v>
      </c>
      <c r="D942" s="23" t="s">
        <v>6980</v>
      </c>
      <c r="E942" s="22" t="s">
        <v>6981</v>
      </c>
      <c r="F942" s="22">
        <v>19106</v>
      </c>
      <c r="G942" s="22" t="s">
        <v>7540</v>
      </c>
      <c r="H942" s="22">
        <v>2023</v>
      </c>
      <c r="I942" s="22" t="s">
        <v>7541</v>
      </c>
      <c r="J942" s="57">
        <v>358049.42</v>
      </c>
      <c r="K942" s="22" t="s">
        <v>7381</v>
      </c>
      <c r="L942" s="22" t="s">
        <v>6986</v>
      </c>
      <c r="M942" s="22" t="s">
        <v>6987</v>
      </c>
      <c r="N942" s="22" t="s">
        <v>7542</v>
      </c>
      <c r="O942" s="22" t="s">
        <v>7543</v>
      </c>
      <c r="P942" s="22">
        <v>6000170</v>
      </c>
      <c r="Q942" s="22">
        <v>53</v>
      </c>
      <c r="R942" s="82">
        <v>43</v>
      </c>
      <c r="S942" s="82">
        <v>10</v>
      </c>
      <c r="T942" s="82">
        <v>19.399999999999999</v>
      </c>
      <c r="U942" s="82">
        <f t="shared" si="60"/>
        <v>72.400000000000006</v>
      </c>
      <c r="V942" s="421">
        <v>91</v>
      </c>
      <c r="W942" s="128">
        <v>41.67</v>
      </c>
      <c r="X942" s="225" t="s">
        <v>6839</v>
      </c>
      <c r="Y942" s="22">
        <v>3</v>
      </c>
      <c r="Z942" s="22">
        <v>1</v>
      </c>
      <c r="AA942" s="22">
        <v>2</v>
      </c>
      <c r="AB942" s="22">
        <v>4</v>
      </c>
      <c r="AC942" s="22" t="s">
        <v>7544</v>
      </c>
      <c r="AD942" s="22">
        <v>19.41</v>
      </c>
      <c r="AE942" s="22">
        <v>5</v>
      </c>
      <c r="AF942" s="86">
        <f>SUM(AI942,AL942,AO942,AR942,AU942,AX942,BA939)</f>
        <v>100</v>
      </c>
      <c r="AG942" s="22" t="s">
        <v>6980</v>
      </c>
      <c r="AH942" s="22" t="s">
        <v>7088</v>
      </c>
      <c r="AI942" s="22">
        <v>60</v>
      </c>
      <c r="AJ942" s="22" t="s">
        <v>6996</v>
      </c>
      <c r="AK942" s="22" t="s">
        <v>7089</v>
      </c>
      <c r="AL942" s="22">
        <v>5</v>
      </c>
      <c r="AM942" s="22" t="s">
        <v>6460</v>
      </c>
      <c r="AN942" s="22" t="s">
        <v>6998</v>
      </c>
      <c r="AO942" s="22">
        <v>5</v>
      </c>
      <c r="AP942" s="22" t="s">
        <v>7015</v>
      </c>
      <c r="AQ942" s="22" t="s">
        <v>7090</v>
      </c>
      <c r="AR942" s="22">
        <v>15</v>
      </c>
      <c r="AS942" s="22"/>
      <c r="AT942" s="22"/>
      <c r="AU942" s="22"/>
      <c r="AV942" s="22" t="s">
        <v>7091</v>
      </c>
      <c r="AW942" s="22" t="s">
        <v>7092</v>
      </c>
      <c r="AX942" s="22">
        <v>15</v>
      </c>
      <c r="AY942" s="22"/>
      <c r="AZ942" s="22"/>
      <c r="BA942" s="85"/>
      <c r="BB942" s="32"/>
      <c r="BC942" s="32"/>
      <c r="BD942" s="32"/>
      <c r="BE942" s="32"/>
      <c r="BF942" s="32"/>
      <c r="BG942" s="32"/>
      <c r="BH942" s="32"/>
      <c r="BI942" s="32"/>
      <c r="BJ942" s="32"/>
      <c r="BK942" s="32"/>
      <c r="BL942" s="32"/>
      <c r="BM942" s="32"/>
    </row>
    <row r="943" spans="1:65" ht="120" customHeight="1" x14ac:dyDescent="0.25">
      <c r="A943" s="22">
        <v>481</v>
      </c>
      <c r="B943" s="22" t="s">
        <v>6828</v>
      </c>
      <c r="C943" s="22">
        <v>481</v>
      </c>
      <c r="D943" s="23" t="s">
        <v>7120</v>
      </c>
      <c r="E943" s="22" t="s">
        <v>7545</v>
      </c>
      <c r="F943" s="22">
        <v>8320</v>
      </c>
      <c r="G943" s="22" t="s">
        <v>7546</v>
      </c>
      <c r="H943" s="22">
        <v>2023</v>
      </c>
      <c r="I943" s="22" t="s">
        <v>7547</v>
      </c>
      <c r="J943" s="57">
        <v>69406.62</v>
      </c>
      <c r="K943" s="22" t="s">
        <v>7381</v>
      </c>
      <c r="L943" s="22" t="s">
        <v>7382</v>
      </c>
      <c r="M943" s="22" t="s">
        <v>7383</v>
      </c>
      <c r="N943" s="22" t="s">
        <v>7548</v>
      </c>
      <c r="O943" s="22" t="s">
        <v>7549</v>
      </c>
      <c r="P943" s="22">
        <v>9000691</v>
      </c>
      <c r="Q943" s="22">
        <v>21.68</v>
      </c>
      <c r="R943" s="82">
        <v>4.8600000000000003</v>
      </c>
      <c r="S943" s="82">
        <v>17</v>
      </c>
      <c r="T943" s="82">
        <v>19.940000000000001</v>
      </c>
      <c r="U943" s="82">
        <f t="shared" si="60"/>
        <v>41.8</v>
      </c>
      <c r="V943" s="421">
        <v>16</v>
      </c>
      <c r="W943" s="128">
        <v>48.33</v>
      </c>
      <c r="X943" s="225" t="s">
        <v>7550</v>
      </c>
      <c r="Y943" s="22">
        <v>3</v>
      </c>
      <c r="Z943" s="22">
        <v>11</v>
      </c>
      <c r="AA943" s="22">
        <v>5</v>
      </c>
      <c r="AB943" s="22">
        <v>4</v>
      </c>
      <c r="AC943" s="22" t="s">
        <v>7551</v>
      </c>
      <c r="AD943" s="22">
        <v>19.41</v>
      </c>
      <c r="AE943" s="22">
        <v>5</v>
      </c>
      <c r="AF943" s="86">
        <v>100</v>
      </c>
      <c r="AG943" s="22" t="s">
        <v>7120</v>
      </c>
      <c r="AH943" s="22" t="s">
        <v>7552</v>
      </c>
      <c r="AI943" s="102">
        <v>0.9</v>
      </c>
      <c r="AJ943" s="22"/>
      <c r="AK943" s="22"/>
      <c r="AL943" s="22"/>
      <c r="AM943" s="22"/>
      <c r="AN943" s="22"/>
      <c r="AO943" s="22"/>
      <c r="AP943" s="22"/>
      <c r="AQ943" s="22"/>
      <c r="AR943" s="22"/>
      <c r="AS943" s="22"/>
      <c r="AT943" s="22"/>
      <c r="AU943" s="22"/>
      <c r="AV943" s="22" t="s">
        <v>264</v>
      </c>
      <c r="AW943" s="22" t="s">
        <v>7553</v>
      </c>
      <c r="AX943" s="22">
        <v>10</v>
      </c>
      <c r="AY943" s="22"/>
      <c r="AZ943" s="22"/>
      <c r="BA943" s="85"/>
      <c r="BB943" s="32"/>
      <c r="BC943" s="32"/>
      <c r="BD943" s="32"/>
      <c r="BE943" s="32"/>
      <c r="BF943" s="32"/>
      <c r="BG943" s="32"/>
      <c r="BH943" s="32"/>
      <c r="BI943" s="32"/>
      <c r="BJ943" s="32"/>
      <c r="BK943" s="32"/>
      <c r="BL943" s="32"/>
      <c r="BM943" s="32"/>
    </row>
    <row r="944" spans="1:65" ht="120" customHeight="1" x14ac:dyDescent="0.25">
      <c r="A944" s="22">
        <v>481</v>
      </c>
      <c r="B944" s="22" t="s">
        <v>6828</v>
      </c>
      <c r="C944" s="22">
        <v>481</v>
      </c>
      <c r="D944" s="23" t="s">
        <v>7120</v>
      </c>
      <c r="E944" s="22" t="s">
        <v>7554</v>
      </c>
      <c r="F944" s="22">
        <v>886</v>
      </c>
      <c r="G944" s="22" t="s">
        <v>7555</v>
      </c>
      <c r="H944" s="22">
        <v>2023</v>
      </c>
      <c r="I944" s="22" t="s">
        <v>7556</v>
      </c>
      <c r="J944" s="57">
        <v>67295.199999999997</v>
      </c>
      <c r="K944" s="22" t="s">
        <v>7381</v>
      </c>
      <c r="L944" s="22" t="s">
        <v>7557</v>
      </c>
      <c r="M944" s="22" t="s">
        <v>7383</v>
      </c>
      <c r="N944" s="22" t="s">
        <v>7558</v>
      </c>
      <c r="O944" s="22" t="s">
        <v>7559</v>
      </c>
      <c r="P944" s="22" t="s">
        <v>7560</v>
      </c>
      <c r="Q944" s="22">
        <v>27.23</v>
      </c>
      <c r="R944" s="82">
        <v>6.73</v>
      </c>
      <c r="S944" s="82">
        <v>20.5</v>
      </c>
      <c r="T944" s="82">
        <v>7.05</v>
      </c>
      <c r="U944" s="82">
        <f t="shared" si="60"/>
        <v>34.28</v>
      </c>
      <c r="V944" s="421">
        <v>75</v>
      </c>
      <c r="W944" s="128">
        <v>45</v>
      </c>
      <c r="X944" s="225" t="s">
        <v>7561</v>
      </c>
      <c r="Y944" s="22">
        <v>2</v>
      </c>
      <c r="Z944" s="22">
        <v>5</v>
      </c>
      <c r="AA944" s="22">
        <v>3</v>
      </c>
      <c r="AB944" s="22">
        <v>4</v>
      </c>
      <c r="AC944" s="22" t="s">
        <v>7562</v>
      </c>
      <c r="AD944" s="22">
        <v>19.41</v>
      </c>
      <c r="AE944" s="22">
        <v>5</v>
      </c>
      <c r="AF944" s="86">
        <v>90</v>
      </c>
      <c r="AG944" s="22" t="s">
        <v>7120</v>
      </c>
      <c r="AH944" s="22" t="s">
        <v>7129</v>
      </c>
      <c r="AI944" s="22">
        <v>40</v>
      </c>
      <c r="AJ944" s="22"/>
      <c r="AK944" s="22"/>
      <c r="AL944" s="22"/>
      <c r="AM944" s="22"/>
      <c r="AN944" s="22"/>
      <c r="AO944" s="22"/>
      <c r="AP944" s="22"/>
      <c r="AQ944" s="22"/>
      <c r="AR944" s="22"/>
      <c r="AS944" s="22"/>
      <c r="AT944" s="22"/>
      <c r="AU944" s="22"/>
      <c r="AV944" s="22" t="s">
        <v>7563</v>
      </c>
      <c r="AW944" s="22" t="s">
        <v>7564</v>
      </c>
      <c r="AX944" s="22">
        <v>50</v>
      </c>
      <c r="AY944" s="22"/>
      <c r="AZ944" s="22"/>
      <c r="BA944" s="85"/>
      <c r="BB944" s="32"/>
      <c r="BC944" s="32"/>
      <c r="BD944" s="32"/>
      <c r="BE944" s="32"/>
      <c r="BF944" s="32"/>
      <c r="BG944" s="32"/>
      <c r="BH944" s="32"/>
      <c r="BI944" s="32"/>
      <c r="BJ944" s="32"/>
      <c r="BK944" s="32"/>
      <c r="BL944" s="32"/>
      <c r="BM944" s="32"/>
    </row>
    <row r="945" spans="1:65" ht="120" customHeight="1" x14ac:dyDescent="0.25">
      <c r="A945" s="22">
        <v>481</v>
      </c>
      <c r="B945" s="22" t="s">
        <v>6828</v>
      </c>
      <c r="C945" s="22">
        <v>481</v>
      </c>
      <c r="D945" s="23" t="s">
        <v>7218</v>
      </c>
      <c r="E945" s="22" t="s">
        <v>7565</v>
      </c>
      <c r="F945" s="22">
        <v>33177</v>
      </c>
      <c r="G945" s="22" t="s">
        <v>7566</v>
      </c>
      <c r="H945" s="22">
        <v>2023</v>
      </c>
      <c r="I945" s="22" t="s">
        <v>7567</v>
      </c>
      <c r="J945" s="57">
        <v>55429.21</v>
      </c>
      <c r="K945" s="22" t="s">
        <v>7381</v>
      </c>
      <c r="L945" s="22" t="s">
        <v>7382</v>
      </c>
      <c r="M945" s="22" t="s">
        <v>7383</v>
      </c>
      <c r="N945" s="22" t="s">
        <v>7568</v>
      </c>
      <c r="O945" s="22" t="s">
        <v>7569</v>
      </c>
      <c r="P945" s="22">
        <v>9000594</v>
      </c>
      <c r="Q945" s="22">
        <v>26.23</v>
      </c>
      <c r="R945" s="82">
        <v>5.54</v>
      </c>
      <c r="S945" s="82">
        <v>10.5</v>
      </c>
      <c r="T945" s="82">
        <v>28.35</v>
      </c>
      <c r="U945" s="82">
        <f t="shared" si="60"/>
        <v>44.39</v>
      </c>
      <c r="V945" s="421">
        <v>80</v>
      </c>
      <c r="W945" s="128">
        <v>46.65</v>
      </c>
      <c r="X945" s="225" t="s">
        <v>6839</v>
      </c>
      <c r="Y945" s="22">
        <v>3</v>
      </c>
      <c r="Z945" s="22">
        <v>2</v>
      </c>
      <c r="AA945" s="22">
        <v>1</v>
      </c>
      <c r="AB945" s="22">
        <v>4</v>
      </c>
      <c r="AC945" s="22" t="s">
        <v>7570</v>
      </c>
      <c r="AD945" s="22">
        <v>0</v>
      </c>
      <c r="AE945" s="22">
        <v>5</v>
      </c>
      <c r="AF945" s="86">
        <v>95</v>
      </c>
      <c r="AG945" s="22" t="s">
        <v>7571</v>
      </c>
      <c r="AH945" s="22" t="s">
        <v>7572</v>
      </c>
      <c r="AI945" s="22">
        <v>80</v>
      </c>
      <c r="AJ945" s="22" t="s">
        <v>7218</v>
      </c>
      <c r="AK945" s="22" t="s">
        <v>7573</v>
      </c>
      <c r="AL945" s="22">
        <v>10</v>
      </c>
      <c r="AM945" s="360" t="s">
        <v>7574</v>
      </c>
      <c r="AN945" s="360" t="s">
        <v>7575</v>
      </c>
      <c r="AO945" s="360">
        <v>5</v>
      </c>
      <c r="AP945" s="360"/>
      <c r="AQ945" s="360"/>
      <c r="AR945" s="360"/>
      <c r="AS945" s="360"/>
      <c r="AT945" s="360"/>
      <c r="AU945" s="360"/>
      <c r="AV945" s="360"/>
      <c r="AW945" s="360"/>
      <c r="AX945" s="360"/>
      <c r="AY945" s="360"/>
      <c r="AZ945" s="360"/>
      <c r="BA945" s="361"/>
      <c r="BB945" s="362"/>
      <c r="BC945" s="362"/>
      <c r="BD945" s="362"/>
      <c r="BE945" s="32"/>
      <c r="BF945" s="32"/>
      <c r="BG945" s="32"/>
      <c r="BH945" s="32"/>
      <c r="BI945" s="32"/>
      <c r="BJ945" s="32"/>
      <c r="BK945" s="32"/>
      <c r="BL945" s="32"/>
      <c r="BM945" s="32"/>
    </row>
    <row r="946" spans="1:65" ht="120" customHeight="1" x14ac:dyDescent="0.25">
      <c r="A946" s="22">
        <v>481</v>
      </c>
      <c r="B946" s="22" t="s">
        <v>6828</v>
      </c>
      <c r="C946" s="22">
        <v>481</v>
      </c>
      <c r="D946" s="23" t="s">
        <v>7218</v>
      </c>
      <c r="E946" s="22" t="s">
        <v>7576</v>
      </c>
      <c r="F946" s="22">
        <v>13005</v>
      </c>
      <c r="G946" s="22" t="s">
        <v>7577</v>
      </c>
      <c r="H946" s="22">
        <v>2023</v>
      </c>
      <c r="I946" s="22" t="s">
        <v>7578</v>
      </c>
      <c r="J946" s="57">
        <v>169436.93</v>
      </c>
      <c r="K946" s="22" t="s">
        <v>7381</v>
      </c>
      <c r="L946" s="22" t="s">
        <v>7308</v>
      </c>
      <c r="M946" s="22" t="s">
        <v>7579</v>
      </c>
      <c r="N946" s="22" t="s">
        <v>7580</v>
      </c>
      <c r="O946" s="22" t="s">
        <v>7581</v>
      </c>
      <c r="P946" s="22" t="s">
        <v>7582</v>
      </c>
      <c r="Q946" s="22">
        <v>34.479999999999997</v>
      </c>
      <c r="R946" s="82">
        <v>16.940000000000001</v>
      </c>
      <c r="S946" s="82">
        <v>27</v>
      </c>
      <c r="T946" s="82">
        <v>28.35</v>
      </c>
      <c r="U946" s="82">
        <f t="shared" si="60"/>
        <v>72.289999999999992</v>
      </c>
      <c r="V946" s="421">
        <v>65</v>
      </c>
      <c r="W946" s="128">
        <v>45</v>
      </c>
      <c r="X946" s="225" t="s">
        <v>6839</v>
      </c>
      <c r="Y946" s="22">
        <v>3</v>
      </c>
      <c r="Z946" s="22">
        <v>4</v>
      </c>
      <c r="AA946" s="22">
        <v>7</v>
      </c>
      <c r="AB946" s="22">
        <v>47</v>
      </c>
      <c r="AC946" s="22" t="s">
        <v>7583</v>
      </c>
      <c r="AD946" s="22">
        <v>28.35</v>
      </c>
      <c r="AE946" s="22">
        <v>5</v>
      </c>
      <c r="AF946" s="86">
        <v>65</v>
      </c>
      <c r="AG946" s="22" t="s">
        <v>7326</v>
      </c>
      <c r="AH946" s="22" t="s">
        <v>7360</v>
      </c>
      <c r="AI946" s="22">
        <v>5</v>
      </c>
      <c r="AJ946" s="22" t="s">
        <v>7218</v>
      </c>
      <c r="AK946" s="22" t="s">
        <v>7584</v>
      </c>
      <c r="AL946" s="22">
        <v>25</v>
      </c>
      <c r="AM946" s="62" t="s">
        <v>7571</v>
      </c>
      <c r="AN946" s="62" t="s">
        <v>7572</v>
      </c>
      <c r="AO946" s="62">
        <v>20</v>
      </c>
      <c r="AP946" s="62" t="s">
        <v>7574</v>
      </c>
      <c r="AQ946" s="62" t="s">
        <v>7575</v>
      </c>
      <c r="AR946" s="62">
        <v>15</v>
      </c>
      <c r="AS946" s="62"/>
      <c r="AT946" s="62"/>
      <c r="AU946" s="62"/>
      <c r="AV946" s="62"/>
      <c r="AW946" s="62"/>
      <c r="AX946" s="62"/>
      <c r="AY946" s="62"/>
      <c r="AZ946" s="62"/>
      <c r="BA946" s="62"/>
      <c r="BB946" s="32"/>
      <c r="BC946" s="32"/>
      <c r="BD946" s="32"/>
      <c r="BE946" s="32"/>
      <c r="BF946" s="32"/>
      <c r="BG946" s="32"/>
      <c r="BH946" s="32"/>
      <c r="BI946" s="32"/>
      <c r="BJ946" s="32"/>
      <c r="BK946" s="32"/>
      <c r="BL946" s="32"/>
      <c r="BM946" s="32"/>
    </row>
    <row r="947" spans="1:65" ht="120" customHeight="1" x14ac:dyDescent="0.25">
      <c r="A947" s="22">
        <v>481</v>
      </c>
      <c r="B947" s="22" t="s">
        <v>6828</v>
      </c>
      <c r="C947" s="22">
        <v>481</v>
      </c>
      <c r="D947" s="23" t="s">
        <v>7218</v>
      </c>
      <c r="E947" s="22" t="s">
        <v>7488</v>
      </c>
      <c r="F947" s="22">
        <v>5993</v>
      </c>
      <c r="G947" s="22" t="s">
        <v>7585</v>
      </c>
      <c r="H947" s="22">
        <v>2023</v>
      </c>
      <c r="I947" s="22" t="s">
        <v>7586</v>
      </c>
      <c r="J947" s="57">
        <v>262914.45</v>
      </c>
      <c r="K947" s="22" t="s">
        <v>7381</v>
      </c>
      <c r="L947" s="22" t="s">
        <v>7317</v>
      </c>
      <c r="M947" s="22" t="s">
        <v>7357</v>
      </c>
      <c r="N947" s="22" t="s">
        <v>7587</v>
      </c>
      <c r="O947" s="22" t="s">
        <v>7588</v>
      </c>
      <c r="P947" s="22">
        <v>9000601</v>
      </c>
      <c r="Q947" s="22">
        <v>27.27</v>
      </c>
      <c r="R947" s="82">
        <v>13.27</v>
      </c>
      <c r="S947" s="82">
        <v>14</v>
      </c>
      <c r="T947" s="82">
        <v>28.35</v>
      </c>
      <c r="U947" s="82">
        <f t="shared" si="60"/>
        <v>55.620000000000005</v>
      </c>
      <c r="V947" s="421">
        <v>50</v>
      </c>
      <c r="W947" s="128">
        <v>28</v>
      </c>
      <c r="X947" s="225" t="s">
        <v>6839</v>
      </c>
      <c r="Y947" s="22">
        <v>2</v>
      </c>
      <c r="Z947" s="22">
        <v>1</v>
      </c>
      <c r="AA947" s="22" t="s">
        <v>7589</v>
      </c>
      <c r="AB947" s="22" t="s">
        <v>7590</v>
      </c>
      <c r="AC947" s="22" t="s">
        <v>7591</v>
      </c>
      <c r="AD947" s="22">
        <v>28.35</v>
      </c>
      <c r="AE947" s="22">
        <v>5</v>
      </c>
      <c r="AF947" s="86">
        <v>50</v>
      </c>
      <c r="AG947" s="22" t="s">
        <v>7218</v>
      </c>
      <c r="AH947" s="22" t="s">
        <v>7592</v>
      </c>
      <c r="AI947" s="22">
        <v>20</v>
      </c>
      <c r="AJ947" s="22" t="s">
        <v>7326</v>
      </c>
      <c r="AK947" s="22" t="s">
        <v>7593</v>
      </c>
      <c r="AL947" s="22">
        <v>5</v>
      </c>
      <c r="AM947" s="363" t="s">
        <v>7324</v>
      </c>
      <c r="AN947" s="363" t="s">
        <v>7325</v>
      </c>
      <c r="AO947" s="363">
        <v>5</v>
      </c>
      <c r="AP947" s="363" t="s">
        <v>7571</v>
      </c>
      <c r="AQ947" s="363" t="s">
        <v>7594</v>
      </c>
      <c r="AR947" s="363">
        <v>15</v>
      </c>
      <c r="AS947" s="363" t="s">
        <v>7595</v>
      </c>
      <c r="AT947" s="363" t="s">
        <v>7364</v>
      </c>
      <c r="AU947" s="363">
        <v>3</v>
      </c>
      <c r="AV947" s="363" t="s">
        <v>7330</v>
      </c>
      <c r="AW947" s="363" t="s">
        <v>7325</v>
      </c>
      <c r="AX947" s="363">
        <v>2</v>
      </c>
      <c r="AY947" s="363"/>
      <c r="AZ947" s="363"/>
      <c r="BA947" s="364"/>
      <c r="BB947" s="241"/>
      <c r="BC947" s="241"/>
      <c r="BD947" s="241"/>
      <c r="BE947" s="32"/>
      <c r="BF947" s="32"/>
      <c r="BG947" s="32"/>
      <c r="BH947" s="32"/>
      <c r="BI947" s="32"/>
      <c r="BJ947" s="32"/>
      <c r="BK947" s="32"/>
      <c r="BL947" s="32"/>
      <c r="BM947" s="32"/>
    </row>
    <row r="948" spans="1:65" ht="120" customHeight="1" x14ac:dyDescent="0.25">
      <c r="A948" s="22">
        <v>481</v>
      </c>
      <c r="B948" s="22" t="s">
        <v>6828</v>
      </c>
      <c r="C948" s="22">
        <v>481</v>
      </c>
      <c r="D948" s="23" t="s">
        <v>7596</v>
      </c>
      <c r="E948" s="22" t="s">
        <v>7597</v>
      </c>
      <c r="F948" s="22">
        <v>16103</v>
      </c>
      <c r="G948" s="22" t="s">
        <v>7598</v>
      </c>
      <c r="H948" s="22">
        <v>2023</v>
      </c>
      <c r="I948" s="22" t="s">
        <v>7599</v>
      </c>
      <c r="J948" s="57">
        <v>57531.44</v>
      </c>
      <c r="K948" s="22" t="s">
        <v>7381</v>
      </c>
      <c r="L948" s="22" t="s">
        <v>7382</v>
      </c>
      <c r="M948" s="22" t="s">
        <v>7383</v>
      </c>
      <c r="N948" s="22" t="s">
        <v>7600</v>
      </c>
      <c r="O948" s="22" t="s">
        <v>7601</v>
      </c>
      <c r="P948" s="22">
        <v>3000462.3000463</v>
      </c>
      <c r="Q948" s="22">
        <v>5.53</v>
      </c>
      <c r="R948" s="82">
        <v>4.03</v>
      </c>
      <c r="S948" s="82">
        <v>1</v>
      </c>
      <c r="T948" s="82">
        <v>0.5</v>
      </c>
      <c r="U948" s="82">
        <f t="shared" si="60"/>
        <v>5.53</v>
      </c>
      <c r="V948" s="421">
        <v>50</v>
      </c>
      <c r="W948" s="128">
        <v>38.14</v>
      </c>
      <c r="X948" s="225" t="s">
        <v>7602</v>
      </c>
      <c r="Y948" s="22">
        <v>2</v>
      </c>
      <c r="Z948" s="22">
        <v>2.1</v>
      </c>
      <c r="AA948" s="22" t="s">
        <v>7603</v>
      </c>
      <c r="AB948" s="22" t="s">
        <v>7604</v>
      </c>
      <c r="AC948" s="22" t="s">
        <v>7605</v>
      </c>
      <c r="AD948" s="22">
        <v>0</v>
      </c>
      <c r="AE948" s="22">
        <v>5</v>
      </c>
      <c r="AF948" s="86">
        <v>85</v>
      </c>
      <c r="AG948" s="22" t="s">
        <v>7596</v>
      </c>
      <c r="AH948" s="225" t="s">
        <v>7606</v>
      </c>
      <c r="AI948" s="226">
        <v>0.4</v>
      </c>
      <c r="AJ948" s="225" t="s">
        <v>7607</v>
      </c>
      <c r="AK948" s="225" t="s">
        <v>7608</v>
      </c>
      <c r="AL948" s="226">
        <v>0.35</v>
      </c>
      <c r="AM948" s="225" t="s">
        <v>7609</v>
      </c>
      <c r="AN948" s="225" t="s">
        <v>7610</v>
      </c>
      <c r="AO948" s="226">
        <v>0.1</v>
      </c>
      <c r="AP948" s="22"/>
      <c r="AQ948" s="22"/>
      <c r="AR948" s="22"/>
      <c r="AS948" s="22"/>
      <c r="AT948" s="22"/>
      <c r="AU948" s="22"/>
      <c r="AV948" s="22"/>
      <c r="AW948" s="22"/>
      <c r="AX948" s="22"/>
      <c r="AY948" s="22"/>
      <c r="AZ948" s="22"/>
      <c r="BA948" s="85"/>
      <c r="BB948" s="32"/>
      <c r="BC948" s="32"/>
      <c r="BD948" s="32"/>
      <c r="BE948" s="32"/>
      <c r="BF948" s="32"/>
      <c r="BG948" s="32"/>
      <c r="BH948" s="32"/>
      <c r="BI948" s="32"/>
      <c r="BJ948" s="32"/>
      <c r="BK948" s="32"/>
      <c r="BL948" s="32"/>
      <c r="BM948" s="32"/>
    </row>
    <row r="949" spans="1:65" ht="120" customHeight="1" x14ac:dyDescent="0.25">
      <c r="A949" s="22">
        <v>481</v>
      </c>
      <c r="B949" s="22" t="s">
        <v>6828</v>
      </c>
      <c r="C949" s="22">
        <v>481</v>
      </c>
      <c r="D949" s="23" t="s">
        <v>7229</v>
      </c>
      <c r="E949" s="22" t="s">
        <v>7470</v>
      </c>
      <c r="F949" s="22">
        <v>10873</v>
      </c>
      <c r="G949" s="22" t="s">
        <v>7611</v>
      </c>
      <c r="H949" s="22">
        <v>2023</v>
      </c>
      <c r="I949" s="22" t="s">
        <v>7612</v>
      </c>
      <c r="J949" s="57">
        <v>266923.8</v>
      </c>
      <c r="K949" s="22" t="s">
        <v>7381</v>
      </c>
      <c r="L949" s="22" t="s">
        <v>7382</v>
      </c>
      <c r="M949" s="22" t="s">
        <v>7383</v>
      </c>
      <c r="N949" s="22" t="s">
        <v>7613</v>
      </c>
      <c r="O949" s="22" t="s">
        <v>7614</v>
      </c>
      <c r="P949" s="22">
        <v>8000271</v>
      </c>
      <c r="Q949" s="22" t="s">
        <v>7615</v>
      </c>
      <c r="R949" s="82" t="s">
        <v>7616</v>
      </c>
      <c r="S949" s="82">
        <v>55</v>
      </c>
      <c r="T949" s="82" t="s">
        <v>6868</v>
      </c>
      <c r="U949" s="82" t="s">
        <v>7617</v>
      </c>
      <c r="V949" s="421">
        <v>30</v>
      </c>
      <c r="W949" s="128">
        <v>48.33</v>
      </c>
      <c r="X949" s="225" t="s">
        <v>7618</v>
      </c>
      <c r="Y949" s="22" t="s">
        <v>7619</v>
      </c>
      <c r="Z949" s="22" t="s">
        <v>7620</v>
      </c>
      <c r="AA949" s="22" t="s">
        <v>7621</v>
      </c>
      <c r="AB949" s="22" t="s">
        <v>7622</v>
      </c>
      <c r="AC949" s="22" t="s">
        <v>7623</v>
      </c>
      <c r="AD949" s="22">
        <v>75.5</v>
      </c>
      <c r="AE949" s="22">
        <v>5</v>
      </c>
      <c r="AF949" s="86">
        <v>25</v>
      </c>
      <c r="AG949" s="22" t="s">
        <v>7229</v>
      </c>
      <c r="AH949" s="22" t="s">
        <v>7624</v>
      </c>
      <c r="AI949" s="22"/>
      <c r="AJ949" s="22"/>
      <c r="AK949" s="22"/>
      <c r="AL949" s="22"/>
      <c r="AM949" s="22"/>
      <c r="AN949" s="22"/>
      <c r="AO949" s="22"/>
      <c r="AP949" s="22"/>
      <c r="AQ949" s="22"/>
      <c r="AR949" s="22"/>
      <c r="AS949" s="22"/>
      <c r="AT949" s="22"/>
      <c r="AU949" s="22"/>
      <c r="AV949" s="22"/>
      <c r="AW949" s="22"/>
      <c r="AX949" s="22"/>
      <c r="AY949" s="22"/>
      <c r="AZ949" s="22"/>
      <c r="BA949" s="85"/>
      <c r="BB949" s="32"/>
      <c r="BC949" s="32"/>
      <c r="BD949" s="32"/>
      <c r="BE949" s="32"/>
      <c r="BF949" s="32"/>
      <c r="BG949" s="32"/>
      <c r="BH949" s="32"/>
      <c r="BI949" s="32"/>
      <c r="BJ949" s="32"/>
      <c r="BK949" s="32"/>
      <c r="BL949" s="32"/>
      <c r="BM949" s="32"/>
    </row>
    <row r="950" spans="1:65" ht="120" customHeight="1" x14ac:dyDescent="0.25">
      <c r="A950" s="22">
        <v>481</v>
      </c>
      <c r="B950" s="22" t="s">
        <v>6828</v>
      </c>
      <c r="C950" s="22">
        <v>481</v>
      </c>
      <c r="D950" s="23" t="s">
        <v>1606</v>
      </c>
      <c r="E950" s="22" t="s">
        <v>7625</v>
      </c>
      <c r="F950" s="22">
        <v>14835</v>
      </c>
      <c r="G950" s="22" t="s">
        <v>7626</v>
      </c>
      <c r="H950" s="22">
        <v>2023</v>
      </c>
      <c r="I950" s="22" t="s">
        <v>7627</v>
      </c>
      <c r="J950" s="57">
        <v>161198.6</v>
      </c>
      <c r="K950" s="22" t="s">
        <v>7381</v>
      </c>
      <c r="L950" s="22" t="s">
        <v>7382</v>
      </c>
      <c r="M950" s="22" t="s">
        <v>7383</v>
      </c>
      <c r="N950" s="22" t="s">
        <v>7628</v>
      </c>
      <c r="O950" s="22" t="s">
        <v>7629</v>
      </c>
      <c r="P950" s="22" t="s">
        <v>7630</v>
      </c>
      <c r="Q950" s="22">
        <v>12.15</v>
      </c>
      <c r="R950" s="82">
        <v>10.15</v>
      </c>
      <c r="S950" s="82">
        <v>2</v>
      </c>
      <c r="T950" s="82">
        <v>19.41</v>
      </c>
      <c r="U950" s="82">
        <f t="shared" si="60"/>
        <v>31.560000000000002</v>
      </c>
      <c r="V950" s="421">
        <v>0</v>
      </c>
      <c r="W950" s="128">
        <v>100</v>
      </c>
      <c r="X950" s="225" t="s">
        <v>7631</v>
      </c>
      <c r="Y950" s="22" t="s">
        <v>7632</v>
      </c>
      <c r="Z950" s="22" t="s">
        <v>7633</v>
      </c>
      <c r="AA950" s="22" t="s">
        <v>7634</v>
      </c>
      <c r="AB950" s="22" t="s">
        <v>7635</v>
      </c>
      <c r="AC950" s="22" t="s">
        <v>7636</v>
      </c>
      <c r="AD950" s="22">
        <v>19.41</v>
      </c>
      <c r="AE950" s="22">
        <v>2</v>
      </c>
      <c r="AF950" s="86">
        <v>90</v>
      </c>
      <c r="AG950" s="22" t="s">
        <v>1606</v>
      </c>
      <c r="AH950" s="22" t="s">
        <v>7637</v>
      </c>
      <c r="AI950" s="22">
        <v>25</v>
      </c>
      <c r="AJ950" s="22" t="s">
        <v>7638</v>
      </c>
      <c r="AK950" s="22" t="s">
        <v>7639</v>
      </c>
      <c r="AL950" s="22">
        <v>40</v>
      </c>
      <c r="AM950" s="22" t="s">
        <v>7640</v>
      </c>
      <c r="AN950" s="22" t="s">
        <v>7641</v>
      </c>
      <c r="AO950" s="22">
        <v>15</v>
      </c>
      <c r="AP950" s="22" t="s">
        <v>7642</v>
      </c>
      <c r="AQ950" s="22" t="s">
        <v>7643</v>
      </c>
      <c r="AR950" s="22">
        <v>8</v>
      </c>
      <c r="AS950" s="22" t="s">
        <v>2252</v>
      </c>
      <c r="AT950" s="22" t="s">
        <v>7644</v>
      </c>
      <c r="AU950" s="22">
        <v>9</v>
      </c>
      <c r="AV950" s="22" t="s">
        <v>7645</v>
      </c>
      <c r="AW950" s="225" t="s">
        <v>7646</v>
      </c>
      <c r="AX950" s="22">
        <v>3</v>
      </c>
      <c r="AY950" s="22"/>
      <c r="AZ950" s="22"/>
      <c r="BA950" s="85"/>
      <c r="BB950" s="32"/>
      <c r="BC950" s="32"/>
      <c r="BD950" s="32"/>
      <c r="BE950" s="32"/>
      <c r="BF950" s="32"/>
      <c r="BG950" s="32"/>
      <c r="BH950" s="32"/>
      <c r="BI950" s="32"/>
      <c r="BJ950" s="32"/>
      <c r="BK950" s="32"/>
      <c r="BL950" s="32"/>
      <c r="BM950" s="32"/>
    </row>
    <row r="951" spans="1:65" ht="120" customHeight="1" x14ac:dyDescent="0.25">
      <c r="A951" s="22">
        <v>481</v>
      </c>
      <c r="B951" s="22" t="s">
        <v>6828</v>
      </c>
      <c r="C951" s="22">
        <v>481</v>
      </c>
      <c r="D951" s="23" t="s">
        <v>4945</v>
      </c>
      <c r="E951" s="22" t="s">
        <v>7647</v>
      </c>
      <c r="F951" s="22">
        <v>5098</v>
      </c>
      <c r="G951" s="22" t="s">
        <v>7648</v>
      </c>
      <c r="H951" s="22">
        <v>2021</v>
      </c>
      <c r="I951" s="22"/>
      <c r="J951" s="57">
        <v>20122.939999999999</v>
      </c>
      <c r="K951" s="22" t="s">
        <v>312</v>
      </c>
      <c r="L951" s="22" t="s">
        <v>7308</v>
      </c>
      <c r="M951" s="22" t="s">
        <v>7649</v>
      </c>
      <c r="N951" s="22" t="s">
        <v>7650</v>
      </c>
      <c r="O951" s="22" t="s">
        <v>7651</v>
      </c>
      <c r="P951" s="22">
        <v>7000128</v>
      </c>
      <c r="Q951" s="22">
        <v>50</v>
      </c>
      <c r="R951" s="82">
        <v>5.6425000000000001</v>
      </c>
      <c r="S951" s="82">
        <v>30</v>
      </c>
      <c r="T951" s="82">
        <v>20</v>
      </c>
      <c r="U951" s="82">
        <f t="shared" si="60"/>
        <v>55.642499999999998</v>
      </c>
      <c r="V951" s="421">
        <v>60</v>
      </c>
      <c r="W951" s="128">
        <v>86.67</v>
      </c>
      <c r="X951" s="225" t="s">
        <v>6839</v>
      </c>
      <c r="Y951" s="22">
        <v>6</v>
      </c>
      <c r="Z951" s="22">
        <v>4</v>
      </c>
      <c r="AA951" s="22">
        <v>7</v>
      </c>
      <c r="AB951" s="22">
        <v>5</v>
      </c>
      <c r="AC951" s="22" t="s">
        <v>7652</v>
      </c>
      <c r="AD951" s="22"/>
      <c r="AE951" s="22">
        <v>5</v>
      </c>
      <c r="AF951" s="86"/>
      <c r="AG951" s="22"/>
      <c r="AH951" s="22"/>
      <c r="AI951" s="22"/>
      <c r="AJ951" s="22"/>
      <c r="AK951" s="22"/>
      <c r="AL951" s="22"/>
      <c r="AM951" s="22"/>
      <c r="AN951" s="22"/>
      <c r="AO951" s="22"/>
      <c r="AP951" s="22"/>
      <c r="AQ951" s="22"/>
      <c r="AR951" s="22"/>
      <c r="AS951" s="22"/>
      <c r="AT951" s="22"/>
      <c r="AU951" s="22"/>
      <c r="AV951" s="22"/>
      <c r="AW951" s="22"/>
      <c r="AX951" s="22"/>
      <c r="AY951" s="22"/>
      <c r="AZ951" s="22"/>
      <c r="BA951" s="85"/>
      <c r="BB951" s="32"/>
      <c r="BC951" s="32"/>
      <c r="BD951" s="32"/>
      <c r="BE951" s="32"/>
      <c r="BF951" s="32"/>
      <c r="BG951" s="32"/>
      <c r="BH951" s="32"/>
      <c r="BI951" s="32"/>
      <c r="BJ951" s="32"/>
      <c r="BK951" s="32"/>
      <c r="BL951" s="32"/>
      <c r="BM951" s="32"/>
    </row>
    <row r="952" spans="1:65" ht="120" customHeight="1" x14ac:dyDescent="0.25">
      <c r="A952" s="22">
        <v>481</v>
      </c>
      <c r="B952" s="22" t="s">
        <v>6828</v>
      </c>
      <c r="C952" s="22">
        <v>481</v>
      </c>
      <c r="D952" s="23" t="s">
        <v>7120</v>
      </c>
      <c r="E952" s="22" t="s">
        <v>7653</v>
      </c>
      <c r="F952" s="22">
        <v>33324</v>
      </c>
      <c r="G952" s="22" t="s">
        <v>7654</v>
      </c>
      <c r="H952" s="22">
        <v>2023</v>
      </c>
      <c r="I952" s="22" t="s">
        <v>7655</v>
      </c>
      <c r="J952" s="57">
        <v>53745.58</v>
      </c>
      <c r="K952" s="22" t="s">
        <v>7381</v>
      </c>
      <c r="L952" s="22" t="s">
        <v>7557</v>
      </c>
      <c r="M952" s="22" t="s">
        <v>7383</v>
      </c>
      <c r="N952" s="22" t="s">
        <v>7656</v>
      </c>
      <c r="O952" s="22" t="s">
        <v>7657</v>
      </c>
      <c r="P952" s="22">
        <v>7000413</v>
      </c>
      <c r="Q952" s="22">
        <v>29.75</v>
      </c>
      <c r="R952" s="82">
        <v>3.25</v>
      </c>
      <c r="S952" s="82">
        <v>26.5</v>
      </c>
      <c r="T952" s="82" t="s">
        <v>6868</v>
      </c>
      <c r="U952" s="82" t="s">
        <v>7658</v>
      </c>
      <c r="V952" s="421">
        <v>80</v>
      </c>
      <c r="W952" s="128">
        <v>46.68</v>
      </c>
      <c r="X952" s="225" t="s">
        <v>7659</v>
      </c>
      <c r="Y952" s="22">
        <v>3</v>
      </c>
      <c r="Z952" s="22">
        <v>11</v>
      </c>
      <c r="AA952" s="22">
        <v>5</v>
      </c>
      <c r="AB952" s="22">
        <v>4</v>
      </c>
      <c r="AC952" s="22" t="s">
        <v>7660</v>
      </c>
      <c r="AD952" s="22" t="s">
        <v>6868</v>
      </c>
      <c r="AE952" s="22">
        <v>5</v>
      </c>
      <c r="AF952" s="86">
        <v>0.4</v>
      </c>
      <c r="AG952" s="22" t="s">
        <v>7120</v>
      </c>
      <c r="AH952" s="22" t="s">
        <v>7661</v>
      </c>
      <c r="AI952" s="102">
        <v>0.3</v>
      </c>
      <c r="AJ952" s="22" t="s">
        <v>7169</v>
      </c>
      <c r="AK952" s="22" t="s">
        <v>7170</v>
      </c>
      <c r="AL952" s="102">
        <v>0.1</v>
      </c>
      <c r="AM952" s="22"/>
      <c r="AN952" s="22"/>
      <c r="AO952" s="22"/>
      <c r="AP952" s="22"/>
      <c r="AQ952" s="22"/>
      <c r="AR952" s="22"/>
      <c r="AS952" s="22"/>
      <c r="AT952" s="22"/>
      <c r="AU952" s="22"/>
      <c r="AV952" s="22"/>
      <c r="AW952" s="22"/>
      <c r="AX952" s="22"/>
      <c r="AY952" s="22"/>
      <c r="AZ952" s="22"/>
      <c r="BA952" s="85"/>
      <c r="BB952" s="32"/>
      <c r="BC952" s="32"/>
      <c r="BD952" s="32"/>
      <c r="BE952" s="32"/>
      <c r="BF952" s="32"/>
      <c r="BG952" s="32"/>
      <c r="BH952" s="32"/>
      <c r="BI952" s="32"/>
      <c r="BJ952" s="32"/>
      <c r="BK952" s="32"/>
      <c r="BL952" s="32"/>
      <c r="BM952" s="32"/>
    </row>
    <row r="953" spans="1:65" ht="120" customHeight="1" x14ac:dyDescent="0.25">
      <c r="A953" s="22">
        <v>481</v>
      </c>
      <c r="B953" s="22" t="s">
        <v>6828</v>
      </c>
      <c r="C953" s="22">
        <v>481</v>
      </c>
      <c r="D953" s="23" t="s">
        <v>6869</v>
      </c>
      <c r="E953" s="22" t="s">
        <v>7662</v>
      </c>
      <c r="F953" s="22">
        <v>50811</v>
      </c>
      <c r="G953" s="22" t="s">
        <v>7663</v>
      </c>
      <c r="H953" s="22">
        <v>2023</v>
      </c>
      <c r="I953" s="22" t="s">
        <v>7664</v>
      </c>
      <c r="J953" s="57">
        <v>55827.199999999997</v>
      </c>
      <c r="K953" s="22" t="s">
        <v>7381</v>
      </c>
      <c r="L953" s="22" t="s">
        <v>7382</v>
      </c>
      <c r="M953" s="22" t="s">
        <v>7383</v>
      </c>
      <c r="N953" s="22" t="s">
        <v>7665</v>
      </c>
      <c r="O953" s="22" t="s">
        <v>7666</v>
      </c>
      <c r="P953" s="22">
        <v>2000327</v>
      </c>
      <c r="Q953" s="22">
        <v>13.08</v>
      </c>
      <c r="R953" s="82">
        <v>5.58</v>
      </c>
      <c r="S953" s="82">
        <v>7.5</v>
      </c>
      <c r="T953" s="82">
        <v>19.41</v>
      </c>
      <c r="U953" s="82">
        <f t="shared" si="60"/>
        <v>32.49</v>
      </c>
      <c r="V953" s="421">
        <v>30</v>
      </c>
      <c r="W953" s="128">
        <v>50</v>
      </c>
      <c r="X953" s="225" t="s">
        <v>7455</v>
      </c>
      <c r="Y953" s="22">
        <v>3</v>
      </c>
      <c r="Z953" s="22">
        <v>12</v>
      </c>
      <c r="AA953" s="22">
        <v>1</v>
      </c>
      <c r="AB953" s="22">
        <v>4</v>
      </c>
      <c r="AC953" s="22" t="s">
        <v>7667</v>
      </c>
      <c r="AD953" s="22">
        <v>18</v>
      </c>
      <c r="AE953" s="22">
        <v>5</v>
      </c>
      <c r="AF953" s="86">
        <v>50</v>
      </c>
      <c r="AG953" s="22" t="s">
        <v>6869</v>
      </c>
      <c r="AH953" s="22" t="s">
        <v>7668</v>
      </c>
      <c r="AI953" s="22">
        <v>25</v>
      </c>
      <c r="AJ953" s="22" t="s">
        <v>6884</v>
      </c>
      <c r="AK953" s="22" t="s">
        <v>7669</v>
      </c>
      <c r="AL953" s="22">
        <v>25</v>
      </c>
      <c r="AM953" s="22"/>
      <c r="AN953" s="22"/>
      <c r="AO953" s="22"/>
      <c r="AP953" s="22"/>
      <c r="AQ953" s="22"/>
      <c r="AR953" s="22"/>
      <c r="AS953" s="22"/>
      <c r="AT953" s="22"/>
      <c r="AU953" s="22"/>
      <c r="AV953" s="22"/>
      <c r="AW953" s="22"/>
      <c r="AX953" s="22"/>
      <c r="AY953" s="22"/>
      <c r="AZ953" s="22"/>
      <c r="BA953" s="85"/>
      <c r="BB953" s="32"/>
      <c r="BC953" s="32"/>
      <c r="BD953" s="32"/>
      <c r="BE953" s="32"/>
      <c r="BF953" s="32"/>
      <c r="BG953" s="32"/>
      <c r="BH953" s="32"/>
      <c r="BI953" s="32"/>
      <c r="BJ953" s="32"/>
      <c r="BK953" s="32"/>
      <c r="BL953" s="32"/>
      <c r="BM953" s="32"/>
    </row>
    <row r="954" spans="1:65" ht="120" customHeight="1" x14ac:dyDescent="0.25">
      <c r="A954" s="22">
        <v>481</v>
      </c>
      <c r="B954" s="22" t="s">
        <v>6828</v>
      </c>
      <c r="C954" s="22">
        <v>481</v>
      </c>
      <c r="D954" s="23" t="s">
        <v>6960</v>
      </c>
      <c r="E954" s="22" t="s">
        <v>7670</v>
      </c>
      <c r="F954" s="22">
        <v>28501</v>
      </c>
      <c r="G954" s="22" t="s">
        <v>7671</v>
      </c>
      <c r="H954" s="22">
        <v>2023</v>
      </c>
      <c r="I954" s="22" t="s">
        <v>7672</v>
      </c>
      <c r="J954" s="57">
        <v>85121.84</v>
      </c>
      <c r="K954" s="22" t="s">
        <v>7381</v>
      </c>
      <c r="L954" s="22" t="s">
        <v>7557</v>
      </c>
      <c r="M954" s="22" t="s">
        <v>7383</v>
      </c>
      <c r="N954" s="22" t="s">
        <v>7673</v>
      </c>
      <c r="O954" s="22" t="s">
        <v>7674</v>
      </c>
      <c r="P954" s="22" t="s">
        <v>7675</v>
      </c>
      <c r="Q954" s="22">
        <v>7.02</v>
      </c>
      <c r="R954" s="82">
        <v>6.82</v>
      </c>
      <c r="S954" s="82">
        <v>0.2</v>
      </c>
      <c r="T954" s="82">
        <v>0</v>
      </c>
      <c r="U954" s="82">
        <f t="shared" si="60"/>
        <v>7.0200000000000005</v>
      </c>
      <c r="V954" s="421">
        <v>30</v>
      </c>
      <c r="W954" s="128">
        <v>45</v>
      </c>
      <c r="X954" s="225" t="s">
        <v>7676</v>
      </c>
      <c r="Y954" s="22">
        <v>6</v>
      </c>
      <c r="Z954" s="22" t="s">
        <v>7677</v>
      </c>
      <c r="AA954" s="22" t="s">
        <v>7678</v>
      </c>
      <c r="AB954" s="22">
        <v>4</v>
      </c>
      <c r="AC954" s="22" t="s">
        <v>7679</v>
      </c>
      <c r="AD954" s="22">
        <v>19.41</v>
      </c>
      <c r="AE954" s="22">
        <v>5</v>
      </c>
      <c r="AF954" s="86"/>
      <c r="AG954" s="22"/>
      <c r="AH954" s="22"/>
      <c r="AI954" s="22"/>
      <c r="AJ954" s="22"/>
      <c r="AK954" s="22"/>
      <c r="AL954" s="22"/>
      <c r="AM954" s="22"/>
      <c r="AN954" s="22"/>
      <c r="AO954" s="22"/>
      <c r="AP954" s="22"/>
      <c r="AQ954" s="22"/>
      <c r="AR954" s="22"/>
      <c r="AS954" s="22"/>
      <c r="AT954" s="22"/>
      <c r="AU954" s="22"/>
      <c r="AV954" s="22"/>
      <c r="AW954" s="22"/>
      <c r="AX954" s="22"/>
      <c r="AY954" s="22"/>
      <c r="AZ954" s="22"/>
      <c r="BA954" s="85"/>
      <c r="BB954" s="32"/>
      <c r="BC954" s="32"/>
      <c r="BD954" s="32"/>
      <c r="BE954" s="32"/>
      <c r="BF954" s="32"/>
      <c r="BG954" s="32"/>
      <c r="BH954" s="32"/>
      <c r="BI954" s="32"/>
      <c r="BJ954" s="32"/>
      <c r="BK954" s="32"/>
      <c r="BL954" s="32"/>
      <c r="BM954" s="32"/>
    </row>
    <row r="955" spans="1:65" ht="120" customHeight="1" x14ac:dyDescent="0.25">
      <c r="A955" s="22">
        <v>481</v>
      </c>
      <c r="B955" s="22" t="s">
        <v>6828</v>
      </c>
      <c r="C955" s="22">
        <v>481</v>
      </c>
      <c r="D955" s="23" t="s">
        <v>6960</v>
      </c>
      <c r="E955" s="22" t="s">
        <v>7680</v>
      </c>
      <c r="F955" s="22">
        <v>26070</v>
      </c>
      <c r="G955" s="22" t="s">
        <v>7681</v>
      </c>
      <c r="H955" s="22">
        <v>2023</v>
      </c>
      <c r="I955" s="22" t="s">
        <v>7681</v>
      </c>
      <c r="J955" s="57">
        <v>97959.84</v>
      </c>
      <c r="K955" s="22" t="s">
        <v>7381</v>
      </c>
      <c r="L955" s="22" t="s">
        <v>7382</v>
      </c>
      <c r="M955" s="22" t="s">
        <v>7383</v>
      </c>
      <c r="N955" s="22" t="s">
        <v>7682</v>
      </c>
      <c r="O955" s="22" t="s">
        <v>7683</v>
      </c>
      <c r="P955" s="22">
        <v>4000253</v>
      </c>
      <c r="Q955" s="22">
        <v>126.19</v>
      </c>
      <c r="R955" s="82">
        <v>10</v>
      </c>
      <c r="S955" s="82">
        <v>116.19</v>
      </c>
      <c r="T955" s="82">
        <v>19.41</v>
      </c>
      <c r="U955" s="82">
        <f t="shared" si="60"/>
        <v>145.6</v>
      </c>
      <c r="V955" s="421">
        <v>20</v>
      </c>
      <c r="W955" s="128">
        <v>48.33</v>
      </c>
      <c r="X955" s="225" t="s">
        <v>7684</v>
      </c>
      <c r="Y955" s="22">
        <v>4</v>
      </c>
      <c r="Z955" s="22">
        <v>6</v>
      </c>
      <c r="AA955" s="22">
        <v>3</v>
      </c>
      <c r="AB955" s="22">
        <v>35</v>
      </c>
      <c r="AC955" s="22" t="s">
        <v>7685</v>
      </c>
      <c r="AD955" s="22">
        <v>19.41</v>
      </c>
      <c r="AE955" s="22">
        <v>5</v>
      </c>
      <c r="AF955" s="86"/>
      <c r="AG955" s="22"/>
      <c r="AH955" s="22"/>
      <c r="AI955" s="22"/>
      <c r="AJ955" s="22"/>
      <c r="AK955" s="22"/>
      <c r="AL955" s="22"/>
      <c r="AM955" s="22"/>
      <c r="AN955" s="22"/>
      <c r="AO955" s="22"/>
      <c r="AP955" s="22"/>
      <c r="AQ955" s="22"/>
      <c r="AR955" s="22"/>
      <c r="AS955" s="22"/>
      <c r="AT955" s="22"/>
      <c r="AU955" s="22"/>
      <c r="AV955" s="22"/>
      <c r="AW955" s="22"/>
      <c r="AX955" s="22"/>
      <c r="AY955" s="22"/>
      <c r="AZ955" s="22"/>
      <c r="BA955" s="85"/>
      <c r="BB955" s="32"/>
      <c r="BC955" s="32"/>
      <c r="BD955" s="32"/>
      <c r="BE955" s="32"/>
      <c r="BF955" s="32"/>
      <c r="BG955" s="32"/>
      <c r="BH955" s="32"/>
      <c r="BI955" s="32"/>
      <c r="BJ955" s="32"/>
      <c r="BK955" s="32"/>
      <c r="BL955" s="32"/>
      <c r="BM955" s="32"/>
    </row>
    <row r="956" spans="1:65" ht="120" customHeight="1" x14ac:dyDescent="0.25">
      <c r="A956" s="22">
        <v>481</v>
      </c>
      <c r="B956" s="22" t="s">
        <v>6828</v>
      </c>
      <c r="C956" s="22">
        <v>481</v>
      </c>
      <c r="D956" s="23" t="s">
        <v>2252</v>
      </c>
      <c r="E956" s="22" t="s">
        <v>7686</v>
      </c>
      <c r="F956" s="22" t="s">
        <v>7687</v>
      </c>
      <c r="G956" s="22" t="s">
        <v>7688</v>
      </c>
      <c r="H956" s="22">
        <v>2023</v>
      </c>
      <c r="I956" s="22" t="s">
        <v>7689</v>
      </c>
      <c r="J956" s="57">
        <v>84180</v>
      </c>
      <c r="K956" s="22" t="s">
        <v>7381</v>
      </c>
      <c r="L956" s="22" t="s">
        <v>7557</v>
      </c>
      <c r="M956" s="22" t="s">
        <v>7383</v>
      </c>
      <c r="N956" s="22" t="s">
        <v>7690</v>
      </c>
      <c r="O956" s="22" t="s">
        <v>7691</v>
      </c>
      <c r="P956" s="22">
        <v>3000440</v>
      </c>
      <c r="Q956" s="22">
        <v>31.85</v>
      </c>
      <c r="R956" s="82">
        <v>6.01</v>
      </c>
      <c r="S956" s="82">
        <v>25.84</v>
      </c>
      <c r="T956" s="82">
        <v>0</v>
      </c>
      <c r="U956" s="82">
        <f t="shared" si="60"/>
        <v>31.85</v>
      </c>
      <c r="V956" s="421">
        <v>80</v>
      </c>
      <c r="W956" s="128">
        <v>43.33</v>
      </c>
      <c r="X956" s="225" t="s">
        <v>7692</v>
      </c>
      <c r="Y956" s="22">
        <v>3</v>
      </c>
      <c r="Z956" s="22">
        <v>4</v>
      </c>
      <c r="AA956" s="22" t="s">
        <v>7693</v>
      </c>
      <c r="AB956" s="22">
        <v>10</v>
      </c>
      <c r="AC956" s="22" t="s">
        <v>7694</v>
      </c>
      <c r="AD956" s="22">
        <v>19.41</v>
      </c>
      <c r="AE956" s="22">
        <v>5</v>
      </c>
      <c r="AF956" s="86">
        <v>80</v>
      </c>
      <c r="AG956" s="22" t="s">
        <v>2252</v>
      </c>
      <c r="AH956" s="22" t="s">
        <v>7695</v>
      </c>
      <c r="AI956" s="22">
        <v>50</v>
      </c>
      <c r="AJ956" s="22" t="s">
        <v>7696</v>
      </c>
      <c r="AK956" s="22" t="s">
        <v>7697</v>
      </c>
      <c r="AL956" s="22">
        <v>30</v>
      </c>
      <c r="AM956" s="22"/>
      <c r="AN956" s="22"/>
      <c r="AO956" s="22"/>
      <c r="AP956" s="22"/>
      <c r="AQ956" s="22"/>
      <c r="AR956" s="22"/>
      <c r="AS956" s="22"/>
      <c r="AT956" s="22"/>
      <c r="AU956" s="22"/>
      <c r="AV956" s="22"/>
      <c r="AW956" s="22"/>
      <c r="AX956" s="22"/>
      <c r="AY956" s="22"/>
      <c r="AZ956" s="22"/>
      <c r="BA956" s="85"/>
      <c r="BB956" s="32"/>
      <c r="BC956" s="32"/>
      <c r="BD956" s="32"/>
      <c r="BE956" s="32"/>
      <c r="BF956" s="32"/>
      <c r="BG956" s="32"/>
      <c r="BH956" s="32"/>
      <c r="BI956" s="32"/>
      <c r="BJ956" s="32"/>
      <c r="BK956" s="32"/>
      <c r="BL956" s="32"/>
      <c r="BM956" s="32"/>
    </row>
    <row r="957" spans="1:65" ht="120" customHeight="1" x14ac:dyDescent="0.25">
      <c r="A957" s="22">
        <v>481</v>
      </c>
      <c r="B957" s="22" t="s">
        <v>6828</v>
      </c>
      <c r="C957" s="22">
        <v>481</v>
      </c>
      <c r="D957" s="23" t="s">
        <v>216</v>
      </c>
      <c r="E957" s="22" t="s">
        <v>6906</v>
      </c>
      <c r="F957" s="22">
        <v>30435</v>
      </c>
      <c r="G957" s="22" t="s">
        <v>7698</v>
      </c>
      <c r="H957" s="22">
        <v>2023</v>
      </c>
      <c r="I957" s="22" t="s">
        <v>7699</v>
      </c>
      <c r="J957" s="57">
        <v>56527.48</v>
      </c>
      <c r="K957" s="22" t="s">
        <v>7381</v>
      </c>
      <c r="L957" s="22" t="s">
        <v>7382</v>
      </c>
      <c r="M957" s="22" t="s">
        <v>7383</v>
      </c>
      <c r="N957" s="22" t="s">
        <v>7700</v>
      </c>
      <c r="O957" s="22" t="s">
        <v>7701</v>
      </c>
      <c r="P957" s="22">
        <v>3000340</v>
      </c>
      <c r="Q957" s="22">
        <v>19.47</v>
      </c>
      <c r="R957" s="82">
        <v>0.5</v>
      </c>
      <c r="S957" s="82">
        <v>10</v>
      </c>
      <c r="T957" s="82">
        <v>5</v>
      </c>
      <c r="U957" s="82">
        <f t="shared" si="60"/>
        <v>15.5</v>
      </c>
      <c r="V957" s="421">
        <v>60</v>
      </c>
      <c r="W957" s="128">
        <v>51.67</v>
      </c>
      <c r="X957" s="225" t="s">
        <v>7702</v>
      </c>
      <c r="Y957" s="22">
        <v>2</v>
      </c>
      <c r="Z957" s="22">
        <v>5</v>
      </c>
      <c r="AA957" s="22">
        <v>1</v>
      </c>
      <c r="AB957" s="22">
        <v>4</v>
      </c>
      <c r="AC957" s="22" t="s">
        <v>7703</v>
      </c>
      <c r="AD957" s="22">
        <v>14.09</v>
      </c>
      <c r="AE957" s="22">
        <v>5</v>
      </c>
      <c r="AF957" s="86"/>
      <c r="AG957" s="22"/>
      <c r="AH957" s="22"/>
      <c r="AI957" s="22"/>
      <c r="AJ957" s="22"/>
      <c r="AK957" s="22"/>
      <c r="AL957" s="22"/>
      <c r="AM957" s="22"/>
      <c r="AN957" s="22"/>
      <c r="AO957" s="22"/>
      <c r="AP957" s="22"/>
      <c r="AQ957" s="22"/>
      <c r="AR957" s="22"/>
      <c r="AS957" s="22"/>
      <c r="AT957" s="22"/>
      <c r="AU957" s="22"/>
      <c r="AV957" s="22"/>
      <c r="AW957" s="22"/>
      <c r="AX957" s="22"/>
      <c r="AY957" s="22"/>
      <c r="AZ957" s="22"/>
      <c r="BA957" s="85"/>
      <c r="BB957" s="32"/>
      <c r="BC957" s="32"/>
      <c r="BD957" s="32"/>
      <c r="BE957" s="32"/>
      <c r="BF957" s="32"/>
      <c r="BG957" s="32"/>
      <c r="BH957" s="32"/>
      <c r="BI957" s="32"/>
      <c r="BJ957" s="32"/>
      <c r="BK957" s="32"/>
      <c r="BL957" s="32"/>
      <c r="BM957" s="32"/>
    </row>
    <row r="958" spans="1:65" ht="120" customHeight="1" x14ac:dyDescent="0.25">
      <c r="A958" s="22">
        <v>481</v>
      </c>
      <c r="B958" s="22" t="s">
        <v>6828</v>
      </c>
      <c r="C958" s="22">
        <v>104</v>
      </c>
      <c r="D958" s="23" t="s">
        <v>6830</v>
      </c>
      <c r="E958" s="22" t="s">
        <v>7704</v>
      </c>
      <c r="F958" s="22">
        <v>8259</v>
      </c>
      <c r="G958" s="22" t="s">
        <v>7705</v>
      </c>
      <c r="H958" s="22">
        <v>2022</v>
      </c>
      <c r="I958" s="22" t="s">
        <v>7706</v>
      </c>
      <c r="J958" s="57">
        <v>233854.84</v>
      </c>
      <c r="K958" s="22" t="s">
        <v>7426</v>
      </c>
      <c r="L958" s="22" t="s">
        <v>7382</v>
      </c>
      <c r="M958" s="22" t="s">
        <v>7383</v>
      </c>
      <c r="N958" s="22" t="s">
        <v>7707</v>
      </c>
      <c r="O958" s="22" t="s">
        <v>7708</v>
      </c>
      <c r="P958" s="22" t="s">
        <v>7709</v>
      </c>
      <c r="Q958" s="22" t="s">
        <v>7710</v>
      </c>
      <c r="R958" s="82" t="s">
        <v>7711</v>
      </c>
      <c r="S958" s="82" t="s">
        <v>7712</v>
      </c>
      <c r="T958" s="82" t="s">
        <v>6868</v>
      </c>
      <c r="U958" s="82" t="s">
        <v>7713</v>
      </c>
      <c r="V958" s="421">
        <v>80</v>
      </c>
      <c r="W958" s="128">
        <v>65</v>
      </c>
      <c r="X958" s="225" t="s">
        <v>7714</v>
      </c>
      <c r="Y958" s="22">
        <v>3</v>
      </c>
      <c r="Z958" s="22">
        <v>2</v>
      </c>
      <c r="AA958" s="22">
        <v>1</v>
      </c>
      <c r="AB958" s="22">
        <v>3</v>
      </c>
      <c r="AC958" s="22" t="s">
        <v>7715</v>
      </c>
      <c r="AD958" s="22"/>
      <c r="AE958" s="22">
        <v>5</v>
      </c>
      <c r="AF958" s="86"/>
      <c r="AG958" s="22"/>
      <c r="AH958" s="22"/>
      <c r="AI958" s="22"/>
      <c r="AJ958" s="22"/>
      <c r="AK958" s="22"/>
      <c r="AL958" s="22"/>
      <c r="AM958" s="22"/>
      <c r="AN958" s="22"/>
      <c r="AO958" s="22"/>
      <c r="AP958" s="22"/>
      <c r="AQ958" s="22"/>
      <c r="AR958" s="22"/>
      <c r="AS958" s="22"/>
      <c r="AT958" s="22"/>
      <c r="AU958" s="22"/>
      <c r="AV958" s="22"/>
      <c r="AW958" s="22"/>
      <c r="AX958" s="22"/>
      <c r="AY958" s="22"/>
      <c r="AZ958" s="22"/>
      <c r="BA958" s="85"/>
      <c r="BB958" s="32"/>
      <c r="BC958" s="32"/>
      <c r="BD958" s="32"/>
      <c r="BE958" s="32"/>
      <c r="BF958" s="32"/>
      <c r="BG958" s="32"/>
      <c r="BH958" s="32"/>
      <c r="BI958" s="32"/>
      <c r="BJ958" s="32"/>
      <c r="BK958" s="32"/>
      <c r="BL958" s="32"/>
      <c r="BM958" s="32"/>
    </row>
    <row r="959" spans="1:65" ht="120" customHeight="1" x14ac:dyDescent="0.25">
      <c r="A959" s="22">
        <v>481</v>
      </c>
      <c r="B959" s="22" t="s">
        <v>6828</v>
      </c>
      <c r="C959" s="22">
        <v>104</v>
      </c>
      <c r="D959" s="23" t="s">
        <v>6830</v>
      </c>
      <c r="E959" s="22" t="s">
        <v>7716</v>
      </c>
      <c r="F959" s="22">
        <v>13073</v>
      </c>
      <c r="G959" s="22" t="s">
        <v>7717</v>
      </c>
      <c r="H959" s="22">
        <v>2023</v>
      </c>
      <c r="I959" s="22" t="s">
        <v>7718</v>
      </c>
      <c r="J959" s="57">
        <v>79951.16</v>
      </c>
      <c r="K959" s="22" t="s">
        <v>7381</v>
      </c>
      <c r="L959" s="22" t="s">
        <v>7719</v>
      </c>
      <c r="M959" s="22" t="s">
        <v>7720</v>
      </c>
      <c r="N959" s="22" t="s">
        <v>7721</v>
      </c>
      <c r="O959" s="22" t="s">
        <v>7722</v>
      </c>
      <c r="P959" s="22">
        <v>2000378</v>
      </c>
      <c r="Q959" s="22" t="s">
        <v>7723</v>
      </c>
      <c r="R959" s="82">
        <v>4</v>
      </c>
      <c r="S959" s="82">
        <v>20.190000000000001</v>
      </c>
      <c r="T959" s="82">
        <v>14.09</v>
      </c>
      <c r="U959" s="82">
        <f t="shared" ref="U959:U995" si="61">R959+S959+T959</f>
        <v>38.28</v>
      </c>
      <c r="V959" s="421">
        <v>5</v>
      </c>
      <c r="W959" s="128">
        <v>41.66</v>
      </c>
      <c r="X959" s="225" t="s">
        <v>6839</v>
      </c>
      <c r="Y959" s="22">
        <v>2</v>
      </c>
      <c r="Z959" s="22">
        <v>1</v>
      </c>
      <c r="AA959" s="22">
        <v>4</v>
      </c>
      <c r="AB959" s="22">
        <v>3</v>
      </c>
      <c r="AC959" s="22"/>
      <c r="AD959" s="22" t="s">
        <v>7724</v>
      </c>
      <c r="AE959" s="22">
        <v>5</v>
      </c>
      <c r="AF959" s="86"/>
      <c r="AG959" s="22"/>
      <c r="AH959" s="22"/>
      <c r="AI959" s="22"/>
      <c r="AJ959" s="22"/>
      <c r="AK959" s="22"/>
      <c r="AL959" s="22"/>
      <c r="AM959" s="22"/>
      <c r="AN959" s="22"/>
      <c r="AO959" s="22"/>
      <c r="AP959" s="22"/>
      <c r="AQ959" s="22"/>
      <c r="AR959" s="22"/>
      <c r="AS959" s="22"/>
      <c r="AT959" s="22"/>
      <c r="AU959" s="22"/>
      <c r="AV959" s="22"/>
      <c r="AW959" s="22"/>
      <c r="AX959" s="22"/>
      <c r="AY959" s="22"/>
      <c r="AZ959" s="22"/>
      <c r="BA959" s="85"/>
      <c r="BB959" s="32"/>
      <c r="BC959" s="32"/>
      <c r="BD959" s="32"/>
      <c r="BE959" s="32"/>
      <c r="BF959" s="32"/>
      <c r="BG959" s="32"/>
      <c r="BH959" s="32"/>
      <c r="BI959" s="32"/>
      <c r="BJ959" s="32"/>
      <c r="BK959" s="32"/>
      <c r="BL959" s="32"/>
      <c r="BM959" s="32"/>
    </row>
    <row r="960" spans="1:65" ht="120" customHeight="1" x14ac:dyDescent="0.25">
      <c r="A960" s="22">
        <v>481</v>
      </c>
      <c r="B960" s="22" t="s">
        <v>6828</v>
      </c>
      <c r="C960" s="22">
        <v>481</v>
      </c>
      <c r="D960" s="23" t="s">
        <v>7203</v>
      </c>
      <c r="E960" s="22" t="s">
        <v>7725</v>
      </c>
      <c r="F960" s="22">
        <v>5733</v>
      </c>
      <c r="G960" s="22" t="s">
        <v>7726</v>
      </c>
      <c r="H960" s="22">
        <v>2023</v>
      </c>
      <c r="I960" s="22" t="s">
        <v>7727</v>
      </c>
      <c r="J960" s="57">
        <v>115508.14</v>
      </c>
      <c r="K960" s="22" t="s">
        <v>7381</v>
      </c>
      <c r="L960" s="22" t="s">
        <v>7557</v>
      </c>
      <c r="M960" s="22" t="s">
        <v>7383</v>
      </c>
      <c r="N960" s="22" t="s">
        <v>7728</v>
      </c>
      <c r="O960" s="22" t="s">
        <v>7729</v>
      </c>
      <c r="P960" s="22">
        <v>8000261</v>
      </c>
      <c r="Q960" s="22">
        <v>20.11</v>
      </c>
      <c r="R960" s="82">
        <v>8.11</v>
      </c>
      <c r="S960" s="82">
        <v>12</v>
      </c>
      <c r="T960" s="82">
        <v>19.41</v>
      </c>
      <c r="U960" s="82">
        <f t="shared" si="61"/>
        <v>39.519999999999996</v>
      </c>
      <c r="V960" s="421">
        <v>30</v>
      </c>
      <c r="W960" s="128">
        <v>46.67</v>
      </c>
      <c r="X960" s="225" t="s">
        <v>6839</v>
      </c>
      <c r="Y960" s="22">
        <v>2</v>
      </c>
      <c r="Z960" s="22">
        <v>2</v>
      </c>
      <c r="AA960" s="22">
        <v>1</v>
      </c>
      <c r="AB960" s="22">
        <v>4</v>
      </c>
      <c r="AC960" s="22" t="s">
        <v>7730</v>
      </c>
      <c r="AD960" s="22" t="s">
        <v>6868</v>
      </c>
      <c r="AE960" s="22">
        <v>5</v>
      </c>
      <c r="AF960" s="86"/>
      <c r="AG960" s="22"/>
      <c r="AH960" s="22"/>
      <c r="AI960" s="22"/>
      <c r="AJ960" s="22"/>
      <c r="AK960" s="22"/>
      <c r="AL960" s="22"/>
      <c r="AM960" s="22"/>
      <c r="AN960" s="22"/>
      <c r="AO960" s="22"/>
      <c r="AP960" s="22"/>
      <c r="AQ960" s="22"/>
      <c r="AR960" s="22"/>
      <c r="AS960" s="22"/>
      <c r="AT960" s="22"/>
      <c r="AU960" s="22"/>
      <c r="AV960" s="22"/>
      <c r="AW960" s="22"/>
      <c r="AX960" s="22"/>
      <c r="AY960" s="22"/>
      <c r="AZ960" s="22"/>
      <c r="BA960" s="85"/>
      <c r="BB960" s="32"/>
      <c r="BC960" s="32"/>
      <c r="BD960" s="32"/>
      <c r="BE960" s="32"/>
      <c r="BF960" s="32"/>
      <c r="BG960" s="32"/>
      <c r="BH960" s="32"/>
      <c r="BI960" s="32"/>
      <c r="BJ960" s="32"/>
      <c r="BK960" s="32"/>
      <c r="BL960" s="32"/>
      <c r="BM960" s="32"/>
    </row>
    <row r="961" spans="1:65" ht="120" customHeight="1" x14ac:dyDescent="0.25">
      <c r="A961" s="22">
        <v>481</v>
      </c>
      <c r="B961" s="22" t="s">
        <v>6828</v>
      </c>
      <c r="C961" s="22">
        <v>481</v>
      </c>
      <c r="D961" s="23" t="s">
        <v>6857</v>
      </c>
      <c r="E961" s="22" t="s">
        <v>7731</v>
      </c>
      <c r="F961" s="22">
        <v>55384</v>
      </c>
      <c r="G961" s="22" t="s">
        <v>7732</v>
      </c>
      <c r="H961" s="22">
        <v>2023</v>
      </c>
      <c r="I961" s="22" t="s">
        <v>7733</v>
      </c>
      <c r="J961" s="57" t="s">
        <v>7734</v>
      </c>
      <c r="K961" s="22" t="s">
        <v>7381</v>
      </c>
      <c r="L961" s="22" t="s">
        <v>7382</v>
      </c>
      <c r="M961" s="22" t="s">
        <v>7383</v>
      </c>
      <c r="N961" s="22" t="s">
        <v>7735</v>
      </c>
      <c r="O961" s="22" t="s">
        <v>7736</v>
      </c>
      <c r="P961" s="22">
        <v>2000325</v>
      </c>
      <c r="Q961" s="22" t="s">
        <v>7737</v>
      </c>
      <c r="R961" s="82" t="s">
        <v>7738</v>
      </c>
      <c r="S961" s="82" t="s">
        <v>7739</v>
      </c>
      <c r="T961" s="82" t="s">
        <v>6868</v>
      </c>
      <c r="U961" s="82" t="s">
        <v>7740</v>
      </c>
      <c r="V961" s="421">
        <v>80</v>
      </c>
      <c r="W961" s="128">
        <v>50</v>
      </c>
      <c r="X961" s="225" t="s">
        <v>7741</v>
      </c>
      <c r="Y961" s="22">
        <v>4</v>
      </c>
      <c r="Z961" s="22">
        <v>9</v>
      </c>
      <c r="AA961" s="22">
        <v>1</v>
      </c>
      <c r="AB961" s="22">
        <v>3</v>
      </c>
      <c r="AC961" s="22" t="s">
        <v>7742</v>
      </c>
      <c r="AD961" s="22" t="s">
        <v>6868</v>
      </c>
      <c r="AE961" s="22">
        <v>5</v>
      </c>
      <c r="AF961" s="86"/>
      <c r="AG961" s="22"/>
      <c r="AH961" s="22"/>
      <c r="AI961" s="22"/>
      <c r="AJ961" s="22"/>
      <c r="AK961" s="22"/>
      <c r="AL961" s="22"/>
      <c r="AM961" s="22"/>
      <c r="AN961" s="22"/>
      <c r="AO961" s="22"/>
      <c r="AP961" s="22"/>
      <c r="AQ961" s="22"/>
      <c r="AR961" s="22"/>
      <c r="AS961" s="22"/>
      <c r="AT961" s="22"/>
      <c r="AU961" s="22"/>
      <c r="AV961" s="22"/>
      <c r="AW961" s="22"/>
      <c r="AX961" s="22"/>
      <c r="AY961" s="22"/>
      <c r="AZ961" s="22"/>
      <c r="BA961" s="85"/>
      <c r="BB961" s="32"/>
      <c r="BC961" s="32"/>
      <c r="BD961" s="32"/>
      <c r="BE961" s="32"/>
      <c r="BF961" s="32"/>
      <c r="BG961" s="32"/>
      <c r="BH961" s="32"/>
      <c r="BI961" s="32"/>
      <c r="BJ961" s="32"/>
      <c r="BK961" s="32"/>
      <c r="BL961" s="32"/>
      <c r="BM961" s="32"/>
    </row>
    <row r="962" spans="1:65" ht="120" customHeight="1" x14ac:dyDescent="0.25">
      <c r="A962" s="22">
        <v>481</v>
      </c>
      <c r="B962" s="22" t="s">
        <v>6828</v>
      </c>
      <c r="C962" s="22">
        <v>481</v>
      </c>
      <c r="D962" s="23" t="s">
        <v>7218</v>
      </c>
      <c r="E962" s="22" t="s">
        <v>7743</v>
      </c>
      <c r="F962" s="22">
        <v>27641</v>
      </c>
      <c r="G962" s="22" t="s">
        <v>7744</v>
      </c>
      <c r="H962" s="22">
        <v>2024</v>
      </c>
      <c r="I962" s="22" t="s">
        <v>7745</v>
      </c>
      <c r="J962" s="57" t="s">
        <v>7746</v>
      </c>
      <c r="K962" s="22" t="s">
        <v>7138</v>
      </c>
      <c r="L962" s="22" t="s">
        <v>7382</v>
      </c>
      <c r="M962" s="22" t="s">
        <v>7383</v>
      </c>
      <c r="N962" s="22" t="s">
        <v>7747</v>
      </c>
      <c r="O962" s="22" t="s">
        <v>7748</v>
      </c>
      <c r="P962" s="22">
        <v>9000831</v>
      </c>
      <c r="Q962" s="22" t="s">
        <v>7749</v>
      </c>
      <c r="R962" s="82">
        <v>9.1300000000000008</v>
      </c>
      <c r="S962" s="82">
        <v>31</v>
      </c>
      <c r="T962" s="82">
        <v>28.35</v>
      </c>
      <c r="U962" s="82">
        <f>R962+S962+T962</f>
        <v>68.48</v>
      </c>
      <c r="V962" s="421">
        <v>5</v>
      </c>
      <c r="W962" s="128">
        <v>28.33</v>
      </c>
      <c r="X962" s="225" t="s">
        <v>6839</v>
      </c>
      <c r="Y962" s="22">
        <v>4</v>
      </c>
      <c r="Z962" s="22">
        <v>6</v>
      </c>
      <c r="AA962" s="22">
        <v>2</v>
      </c>
      <c r="AB962" s="22">
        <v>4</v>
      </c>
      <c r="AC962" s="22" t="s">
        <v>7750</v>
      </c>
      <c r="AD962" s="22">
        <v>28.35</v>
      </c>
      <c r="AE962" s="22">
        <v>5</v>
      </c>
      <c r="AF962" s="86">
        <v>5</v>
      </c>
      <c r="AG962" s="22" t="s">
        <v>7574</v>
      </c>
      <c r="AH962" s="22" t="s">
        <v>7575</v>
      </c>
      <c r="AI962" s="22">
        <v>5</v>
      </c>
      <c r="AJ962" s="22"/>
      <c r="AK962" s="22"/>
      <c r="AL962" s="22"/>
      <c r="AM962" s="22"/>
      <c r="AN962" s="22"/>
      <c r="AO962" s="22"/>
      <c r="AP962" s="22"/>
      <c r="AQ962" s="22"/>
      <c r="AR962" s="22"/>
      <c r="AS962" s="22"/>
      <c r="AT962" s="22"/>
      <c r="AU962" s="22"/>
      <c r="AV962" s="22"/>
      <c r="AW962" s="22"/>
      <c r="AX962" s="22"/>
      <c r="AY962" s="22"/>
      <c r="AZ962" s="22"/>
      <c r="BA962" s="85"/>
      <c r="BB962" s="32"/>
      <c r="BC962" s="32"/>
      <c r="BD962" s="32"/>
      <c r="BE962" s="32"/>
      <c r="BF962" s="32"/>
      <c r="BG962" s="32"/>
      <c r="BH962" s="32"/>
      <c r="BI962" s="32"/>
      <c r="BJ962" s="32"/>
      <c r="BK962" s="32"/>
      <c r="BL962" s="32"/>
      <c r="BM962" s="32"/>
    </row>
    <row r="963" spans="1:65" ht="120" customHeight="1" x14ac:dyDescent="0.25">
      <c r="A963" s="22">
        <v>481</v>
      </c>
      <c r="B963" s="22" t="s">
        <v>6828</v>
      </c>
      <c r="C963" s="22">
        <v>481</v>
      </c>
      <c r="D963" s="23" t="s">
        <v>7218</v>
      </c>
      <c r="E963" s="22" t="s">
        <v>7751</v>
      </c>
      <c r="F963" s="22">
        <v>7030</v>
      </c>
      <c r="G963" s="22" t="s">
        <v>7752</v>
      </c>
      <c r="H963" s="22">
        <v>2024</v>
      </c>
      <c r="I963" s="22" t="s">
        <v>7753</v>
      </c>
      <c r="J963" s="57" t="s">
        <v>7754</v>
      </c>
      <c r="K963" s="22" t="s">
        <v>7138</v>
      </c>
      <c r="L963" s="22" t="s">
        <v>7755</v>
      </c>
      <c r="M963" s="22" t="s">
        <v>7756</v>
      </c>
      <c r="N963" s="22" t="s">
        <v>7757</v>
      </c>
      <c r="O963" s="22" t="s">
        <v>7758</v>
      </c>
      <c r="P963" s="22">
        <v>8000359</v>
      </c>
      <c r="Q963" s="22">
        <v>23.2</v>
      </c>
      <c r="R963" s="82">
        <v>6.73</v>
      </c>
      <c r="S963" s="82">
        <v>23.2</v>
      </c>
      <c r="T963" s="82">
        <f>Q963+R963+S963</f>
        <v>53.129999999999995</v>
      </c>
      <c r="U963" s="82">
        <f t="shared" si="61"/>
        <v>83.06</v>
      </c>
      <c r="V963" s="421">
        <v>75</v>
      </c>
      <c r="W963" s="128">
        <v>30</v>
      </c>
      <c r="X963" s="225" t="s">
        <v>7759</v>
      </c>
      <c r="Y963" s="22">
        <v>2</v>
      </c>
      <c r="Z963" s="22">
        <v>5</v>
      </c>
      <c r="AA963" s="22">
        <v>5</v>
      </c>
      <c r="AB963" s="22">
        <v>4</v>
      </c>
      <c r="AC963" s="22" t="s">
        <v>7760</v>
      </c>
      <c r="AD963" s="22">
        <v>28.35</v>
      </c>
      <c r="AE963" s="22">
        <v>5</v>
      </c>
      <c r="AF963" s="86">
        <v>30</v>
      </c>
      <c r="AG963" s="22" t="s">
        <v>7761</v>
      </c>
      <c r="AH963" s="22" t="s">
        <v>7762</v>
      </c>
      <c r="AI963" s="22">
        <v>10</v>
      </c>
      <c r="AJ963" s="22" t="s">
        <v>7218</v>
      </c>
      <c r="AK963" s="22" t="s">
        <v>7763</v>
      </c>
      <c r="AL963" s="22">
        <v>10</v>
      </c>
      <c r="AM963" s="22" t="s">
        <v>7764</v>
      </c>
      <c r="AN963" s="22" t="s">
        <v>7765</v>
      </c>
      <c r="AO963" s="22">
        <v>10</v>
      </c>
      <c r="AP963" s="22"/>
      <c r="AQ963" s="22"/>
      <c r="AR963" s="22"/>
      <c r="AS963" s="22"/>
      <c r="AT963" s="22"/>
      <c r="AU963" s="22"/>
      <c r="AV963" s="22"/>
      <c r="AW963" s="22"/>
      <c r="AX963" s="22"/>
      <c r="AY963" s="22"/>
      <c r="AZ963" s="22"/>
      <c r="BA963" s="85"/>
      <c r="BB963" s="32"/>
      <c r="BC963" s="32"/>
      <c r="BD963" s="32"/>
      <c r="BE963" s="32"/>
      <c r="BF963" s="32"/>
      <c r="BG963" s="32"/>
      <c r="BH963" s="32"/>
      <c r="BI963" s="32"/>
      <c r="BJ963" s="32"/>
      <c r="BK963" s="32"/>
      <c r="BL963" s="32"/>
      <c r="BM963" s="32"/>
    </row>
    <row r="964" spans="1:65" ht="120" customHeight="1" x14ac:dyDescent="0.25">
      <c r="A964" s="22">
        <v>481</v>
      </c>
      <c r="B964" s="22" t="s">
        <v>6828</v>
      </c>
      <c r="C964" s="22">
        <v>481</v>
      </c>
      <c r="D964" s="23" t="s">
        <v>6980</v>
      </c>
      <c r="E964" s="22" t="s">
        <v>7766</v>
      </c>
      <c r="F964" s="22">
        <v>11223</v>
      </c>
      <c r="G964" s="22" t="s">
        <v>7767</v>
      </c>
      <c r="H964" s="22">
        <v>2024</v>
      </c>
      <c r="I964" s="22" t="s">
        <v>7768</v>
      </c>
      <c r="J964" s="57" t="s">
        <v>7769</v>
      </c>
      <c r="K964" s="22" t="s">
        <v>453</v>
      </c>
      <c r="L964" s="22" t="s">
        <v>7755</v>
      </c>
      <c r="M964" s="22" t="s">
        <v>7756</v>
      </c>
      <c r="N964" s="22" t="s">
        <v>7770</v>
      </c>
      <c r="O964" s="22" t="s">
        <v>7771</v>
      </c>
      <c r="P964" s="22">
        <v>6000214</v>
      </c>
      <c r="Q964" s="22" t="s">
        <v>7772</v>
      </c>
      <c r="R964" s="82" t="s">
        <v>7773</v>
      </c>
      <c r="S964" s="82" t="s">
        <v>7774</v>
      </c>
      <c r="T964" s="82" t="s">
        <v>6868</v>
      </c>
      <c r="U964" s="82" t="s">
        <v>7775</v>
      </c>
      <c r="V964" s="421">
        <v>3</v>
      </c>
      <c r="W964" s="128">
        <v>21.66</v>
      </c>
      <c r="X964" s="225" t="s">
        <v>6839</v>
      </c>
      <c r="Y964" s="22">
        <v>6</v>
      </c>
      <c r="Z964" s="22">
        <v>3</v>
      </c>
      <c r="AA964" s="22">
        <v>6</v>
      </c>
      <c r="AB964" s="22">
        <v>44</v>
      </c>
      <c r="AC964" s="22" t="s">
        <v>7776</v>
      </c>
      <c r="AD964" s="22" t="s">
        <v>6868</v>
      </c>
      <c r="AE964" s="22">
        <v>5</v>
      </c>
      <c r="AF964" s="86"/>
      <c r="AG964" s="22"/>
      <c r="AH964" s="22"/>
      <c r="AI964" s="22"/>
      <c r="AJ964" s="22"/>
      <c r="AK964" s="22"/>
      <c r="AL964" s="22"/>
      <c r="AM964" s="22"/>
      <c r="AN964" s="22"/>
      <c r="AO964" s="22"/>
      <c r="AP964" s="22"/>
      <c r="AQ964" s="22"/>
      <c r="AR964" s="22"/>
      <c r="AS964" s="22"/>
      <c r="AT964" s="22"/>
      <c r="AU964" s="22"/>
      <c r="AV964" s="22"/>
      <c r="AW964" s="22"/>
      <c r="AX964" s="22"/>
      <c r="AY964" s="22"/>
      <c r="AZ964" s="22"/>
      <c r="BA964" s="85"/>
      <c r="BB964" s="32"/>
      <c r="BC964" s="32"/>
      <c r="BD964" s="32"/>
      <c r="BE964" s="32"/>
      <c r="BF964" s="32"/>
      <c r="BG964" s="32"/>
      <c r="BH964" s="32"/>
      <c r="BI964" s="32"/>
      <c r="BJ964" s="32"/>
      <c r="BK964" s="32"/>
      <c r="BL964" s="32"/>
      <c r="BM964" s="32"/>
    </row>
    <row r="965" spans="1:65" ht="120" customHeight="1" x14ac:dyDescent="0.25">
      <c r="A965" s="22">
        <v>481</v>
      </c>
      <c r="B965" s="22" t="s">
        <v>6828</v>
      </c>
      <c r="C965" s="22"/>
      <c r="D965" s="23" t="s">
        <v>4945</v>
      </c>
      <c r="E965" s="22" t="s">
        <v>7777</v>
      </c>
      <c r="F965" s="22">
        <v>15658</v>
      </c>
      <c r="G965" s="22" t="s">
        <v>7778</v>
      </c>
      <c r="H965" s="22">
        <v>2018</v>
      </c>
      <c r="I965" s="22" t="s">
        <v>7779</v>
      </c>
      <c r="J965" s="57">
        <v>34160</v>
      </c>
      <c r="K965" s="22" t="s">
        <v>76</v>
      </c>
      <c r="L965" s="22" t="s">
        <v>7780</v>
      </c>
      <c r="M965" s="22" t="s">
        <v>7781</v>
      </c>
      <c r="N965" s="22" t="s">
        <v>7782</v>
      </c>
      <c r="O965" s="22" t="s">
        <v>7783</v>
      </c>
      <c r="P965" s="22" t="s">
        <v>7784</v>
      </c>
      <c r="Q965" s="22">
        <v>20</v>
      </c>
      <c r="R965" s="82">
        <v>4.09</v>
      </c>
      <c r="S965" s="82">
        <v>4</v>
      </c>
      <c r="T965" s="82">
        <v>10.54</v>
      </c>
      <c r="U965" s="82">
        <f t="shared" si="61"/>
        <v>18.63</v>
      </c>
      <c r="V965" s="421">
        <v>0.9</v>
      </c>
      <c r="W965" s="128">
        <v>100</v>
      </c>
      <c r="X965" s="225" t="s">
        <v>6839</v>
      </c>
      <c r="Y965" s="22">
        <v>6</v>
      </c>
      <c r="Z965" s="22">
        <v>4</v>
      </c>
      <c r="AA965" s="22">
        <v>1</v>
      </c>
      <c r="AB965" s="22">
        <v>4</v>
      </c>
      <c r="AC965" s="22" t="s">
        <v>7785</v>
      </c>
      <c r="AD965" s="22">
        <v>9.75</v>
      </c>
      <c r="AE965" s="22">
        <v>5</v>
      </c>
      <c r="AF965" s="86"/>
      <c r="AG965" s="22"/>
      <c r="AH965" s="22"/>
      <c r="AI965" s="22"/>
      <c r="AJ965" s="22"/>
      <c r="AK965" s="22"/>
      <c r="AL965" s="22"/>
      <c r="AM965" s="22"/>
      <c r="AN965" s="22"/>
      <c r="AO965" s="22"/>
      <c r="AP965" s="22"/>
      <c r="AQ965" s="22"/>
      <c r="AR965" s="22"/>
      <c r="AS965" s="22"/>
      <c r="AT965" s="22"/>
      <c r="AU965" s="22"/>
      <c r="AV965" s="22"/>
      <c r="AW965" s="22"/>
      <c r="AX965" s="22"/>
      <c r="AY965" s="22"/>
      <c r="AZ965" s="22"/>
      <c r="BA965" s="85"/>
      <c r="BB965" s="32"/>
      <c r="BC965" s="32"/>
      <c r="BD965" s="32"/>
      <c r="BE965" s="32"/>
      <c r="BF965" s="32"/>
      <c r="BG965" s="32"/>
      <c r="BH965" s="32"/>
      <c r="BI965" s="32"/>
      <c r="BJ965" s="32"/>
      <c r="BK965" s="32"/>
      <c r="BL965" s="32"/>
      <c r="BM965" s="32"/>
    </row>
    <row r="966" spans="1:65" ht="120" customHeight="1" x14ac:dyDescent="0.25">
      <c r="A966" s="22">
        <v>481</v>
      </c>
      <c r="B966" s="22" t="s">
        <v>6828</v>
      </c>
      <c r="C966" s="22">
        <v>481</v>
      </c>
      <c r="D966" s="23" t="s">
        <v>7218</v>
      </c>
      <c r="E966" s="22" t="s">
        <v>7565</v>
      </c>
      <c r="F966" s="22">
        <v>33177</v>
      </c>
      <c r="G966" s="22" t="s">
        <v>7786</v>
      </c>
      <c r="H966" s="22">
        <v>2024</v>
      </c>
      <c r="I966" s="22" t="s">
        <v>7787</v>
      </c>
      <c r="J966" s="57" t="s">
        <v>7788</v>
      </c>
      <c r="K966" s="22" t="s">
        <v>7138</v>
      </c>
      <c r="L966" s="22" t="s">
        <v>7382</v>
      </c>
      <c r="M966" s="22" t="s">
        <v>7383</v>
      </c>
      <c r="N966" s="22" t="s">
        <v>7789</v>
      </c>
      <c r="O966" s="22" t="s">
        <v>7790</v>
      </c>
      <c r="P966" s="22" t="s">
        <v>7791</v>
      </c>
      <c r="Q966" s="22" t="s">
        <v>7792</v>
      </c>
      <c r="R966" s="82">
        <v>2.4</v>
      </c>
      <c r="S966" s="82">
        <v>35.19</v>
      </c>
      <c r="T966" s="82">
        <v>28.35</v>
      </c>
      <c r="U966" s="82">
        <f>R966+S966+T966</f>
        <v>65.94</v>
      </c>
      <c r="V966" s="421">
        <v>50</v>
      </c>
      <c r="W966" s="128">
        <v>30</v>
      </c>
      <c r="X966" s="225" t="s">
        <v>7759</v>
      </c>
      <c r="Y966" s="22">
        <v>3</v>
      </c>
      <c r="Z966" s="22">
        <v>2</v>
      </c>
      <c r="AA966" s="22">
        <v>1</v>
      </c>
      <c r="AB966" s="22">
        <v>4</v>
      </c>
      <c r="AC966" s="22" t="s">
        <v>7793</v>
      </c>
      <c r="AD966" s="22">
        <v>28.35</v>
      </c>
      <c r="AE966" s="22">
        <v>5</v>
      </c>
      <c r="AF966" s="86">
        <v>50</v>
      </c>
      <c r="AG966" s="22" t="s">
        <v>7571</v>
      </c>
      <c r="AH966" s="22" t="s">
        <v>7794</v>
      </c>
      <c r="AI966" s="22">
        <v>50</v>
      </c>
      <c r="AJ966" s="22"/>
      <c r="AK966" s="22"/>
      <c r="AL966" s="22"/>
      <c r="AM966" s="22"/>
      <c r="AN966" s="22"/>
      <c r="AO966" s="22"/>
      <c r="AP966" s="22"/>
      <c r="AQ966" s="22"/>
      <c r="AR966" s="22"/>
      <c r="AS966" s="22"/>
      <c r="AT966" s="22"/>
      <c r="AU966" s="22"/>
      <c r="AV966" s="22"/>
      <c r="AW966" s="22"/>
      <c r="AX966" s="22"/>
      <c r="AY966" s="22"/>
      <c r="AZ966" s="22"/>
      <c r="BA966" s="85"/>
      <c r="BB966" s="32"/>
      <c r="BC966" s="32"/>
      <c r="BD966" s="32"/>
      <c r="BE966" s="32"/>
      <c r="BF966" s="32"/>
      <c r="BG966" s="32"/>
      <c r="BH966" s="32"/>
      <c r="BI966" s="32"/>
      <c r="BJ966" s="32"/>
      <c r="BK966" s="32"/>
      <c r="BL966" s="32"/>
      <c r="BM966" s="32"/>
    </row>
    <row r="967" spans="1:65" ht="120" customHeight="1" x14ac:dyDescent="0.25">
      <c r="A967" s="22">
        <v>481</v>
      </c>
      <c r="B967" s="22" t="s">
        <v>6828</v>
      </c>
      <c r="C967" s="22">
        <v>481</v>
      </c>
      <c r="D967" s="23" t="s">
        <v>6869</v>
      </c>
      <c r="E967" s="22" t="s">
        <v>7795</v>
      </c>
      <c r="F967" s="22">
        <v>21407</v>
      </c>
      <c r="G967" s="22" t="s">
        <v>7796</v>
      </c>
      <c r="H967" s="22">
        <v>2024</v>
      </c>
      <c r="I967" s="22" t="s">
        <v>7797</v>
      </c>
      <c r="J967" s="57" t="s">
        <v>7798</v>
      </c>
      <c r="K967" s="22" t="s">
        <v>7138</v>
      </c>
      <c r="L967" s="22" t="s">
        <v>7557</v>
      </c>
      <c r="M967" s="22" t="s">
        <v>7383</v>
      </c>
      <c r="N967" s="22" t="s">
        <v>7799</v>
      </c>
      <c r="O967" s="22" t="s">
        <v>7800</v>
      </c>
      <c r="P967" s="22">
        <v>2000515</v>
      </c>
      <c r="Q967" s="22">
        <v>12.27</v>
      </c>
      <c r="R967" s="82">
        <v>8.77</v>
      </c>
      <c r="S967" s="82">
        <v>3.5</v>
      </c>
      <c r="T967" s="82">
        <v>19.41</v>
      </c>
      <c r="U967" s="82">
        <f t="shared" si="61"/>
        <v>31.68</v>
      </c>
      <c r="V967" s="421">
        <v>60</v>
      </c>
      <c r="W967" s="128">
        <v>31.66</v>
      </c>
      <c r="X967" s="225" t="s">
        <v>7801</v>
      </c>
      <c r="Y967" s="22">
        <v>2</v>
      </c>
      <c r="Z967" s="22">
        <v>2</v>
      </c>
      <c r="AA967" s="22">
        <v>2</v>
      </c>
      <c r="AB967" s="22">
        <v>4</v>
      </c>
      <c r="AC967" s="22" t="s">
        <v>7802</v>
      </c>
      <c r="AD967" s="22" t="s">
        <v>6868</v>
      </c>
      <c r="AE967" s="22">
        <v>5</v>
      </c>
      <c r="AF967" s="86">
        <v>60</v>
      </c>
      <c r="AG967" s="22" t="s">
        <v>7458</v>
      </c>
      <c r="AH967" s="22" t="s">
        <v>7459</v>
      </c>
      <c r="AI967" s="22">
        <v>40</v>
      </c>
      <c r="AJ967" s="22" t="s">
        <v>6869</v>
      </c>
      <c r="AK967" s="22" t="s">
        <v>7803</v>
      </c>
      <c r="AL967" s="22">
        <v>20</v>
      </c>
      <c r="AM967" s="22"/>
      <c r="AN967" s="22"/>
      <c r="AO967" s="22"/>
      <c r="AP967" s="22"/>
      <c r="AQ967" s="22"/>
      <c r="AR967" s="22"/>
      <c r="AS967" s="22"/>
      <c r="AT967" s="22"/>
      <c r="AU967" s="22"/>
      <c r="AV967" s="22"/>
      <c r="AW967" s="22"/>
      <c r="AX967" s="22"/>
      <c r="AY967" s="22"/>
      <c r="AZ967" s="22"/>
      <c r="BA967" s="85"/>
      <c r="BB967" s="32"/>
      <c r="BC967" s="32"/>
      <c r="BD967" s="32"/>
      <c r="BE967" s="32"/>
      <c r="BF967" s="32"/>
      <c r="BG967" s="32"/>
      <c r="BH967" s="32"/>
      <c r="BI967" s="32"/>
      <c r="BJ967" s="32"/>
      <c r="BK967" s="32"/>
      <c r="BL967" s="32"/>
      <c r="BM967" s="32"/>
    </row>
    <row r="968" spans="1:65" ht="120" customHeight="1" x14ac:dyDescent="0.25">
      <c r="A968" s="22">
        <v>481</v>
      </c>
      <c r="B968" s="22" t="s">
        <v>6828</v>
      </c>
      <c r="C968" s="22">
        <v>481</v>
      </c>
      <c r="D968" s="23" t="s">
        <v>6869</v>
      </c>
      <c r="E968" s="22" t="s">
        <v>7804</v>
      </c>
      <c r="F968" s="22">
        <v>34332</v>
      </c>
      <c r="G968" s="22" t="s">
        <v>7805</v>
      </c>
      <c r="H968" s="22">
        <v>2024</v>
      </c>
      <c r="I968" s="22" t="s">
        <v>7806</v>
      </c>
      <c r="J968" s="57" t="s">
        <v>7807</v>
      </c>
      <c r="K968" s="22" t="s">
        <v>7138</v>
      </c>
      <c r="L968" s="22" t="s">
        <v>7382</v>
      </c>
      <c r="M968" s="22" t="s">
        <v>7383</v>
      </c>
      <c r="N968" s="22" t="s">
        <v>7808</v>
      </c>
      <c r="O968" s="22" t="s">
        <v>7809</v>
      </c>
      <c r="P968" s="22">
        <v>2000595</v>
      </c>
      <c r="Q968" s="22">
        <v>33.36</v>
      </c>
      <c r="R968" s="82">
        <v>21.61</v>
      </c>
      <c r="S968" s="82">
        <v>7.4</v>
      </c>
      <c r="T968" s="82">
        <v>18</v>
      </c>
      <c r="U968" s="82">
        <f t="shared" si="61"/>
        <v>47.01</v>
      </c>
      <c r="V968" s="421">
        <v>33.299999999999997</v>
      </c>
      <c r="W968" s="128">
        <v>25</v>
      </c>
      <c r="X968" s="225" t="s">
        <v>7455</v>
      </c>
      <c r="Y968" s="22">
        <v>6</v>
      </c>
      <c r="Z968" s="22">
        <v>4</v>
      </c>
      <c r="AA968" s="22">
        <v>4</v>
      </c>
      <c r="AB968" s="22">
        <v>4</v>
      </c>
      <c r="AC968" s="22" t="s">
        <v>7810</v>
      </c>
      <c r="AD968" s="22">
        <v>18</v>
      </c>
      <c r="AE968" s="22">
        <v>5</v>
      </c>
      <c r="AF968" s="86">
        <v>60</v>
      </c>
      <c r="AG968" s="22" t="s">
        <v>6869</v>
      </c>
      <c r="AH968" s="22" t="s">
        <v>7811</v>
      </c>
      <c r="AI968" s="22">
        <v>40</v>
      </c>
      <c r="AJ968" s="22" t="s">
        <v>7533</v>
      </c>
      <c r="AK968" s="22" t="s">
        <v>7532</v>
      </c>
      <c r="AL968" s="22">
        <v>10</v>
      </c>
      <c r="AM968" s="22" t="s">
        <v>6884</v>
      </c>
      <c r="AN968" s="22" t="s">
        <v>6885</v>
      </c>
      <c r="AO968" s="22">
        <v>10</v>
      </c>
      <c r="AP968" s="22"/>
      <c r="AQ968" s="22"/>
      <c r="AR968" s="22"/>
      <c r="AS968" s="22"/>
      <c r="AT968" s="22"/>
      <c r="AU968" s="22"/>
      <c r="AV968" s="22"/>
      <c r="AW968" s="22"/>
      <c r="AX968" s="22"/>
      <c r="AY968" s="22"/>
      <c r="AZ968" s="22"/>
      <c r="BA968" s="85"/>
      <c r="BB968" s="32"/>
      <c r="BC968" s="32"/>
      <c r="BD968" s="32"/>
      <c r="BE968" s="32"/>
      <c r="BF968" s="32"/>
      <c r="BG968" s="32"/>
      <c r="BH968" s="32"/>
      <c r="BI968" s="32"/>
      <c r="BJ968" s="32"/>
      <c r="BK968" s="32"/>
      <c r="BL968" s="32"/>
      <c r="BM968" s="32"/>
    </row>
    <row r="969" spans="1:65" ht="120" customHeight="1" x14ac:dyDescent="0.25">
      <c r="A969" s="22">
        <v>481</v>
      </c>
      <c r="B969" s="22" t="s">
        <v>6828</v>
      </c>
      <c r="C969" s="22">
        <v>481</v>
      </c>
      <c r="D969" s="23" t="s">
        <v>6869</v>
      </c>
      <c r="E969" s="22" t="s">
        <v>7812</v>
      </c>
      <c r="F969" s="22">
        <v>16379</v>
      </c>
      <c r="G969" s="22" t="s">
        <v>7813</v>
      </c>
      <c r="H969" s="22">
        <v>2024</v>
      </c>
      <c r="I969" s="22" t="s">
        <v>7814</v>
      </c>
      <c r="J969" s="57" t="s">
        <v>7815</v>
      </c>
      <c r="K969" s="22" t="s">
        <v>7138</v>
      </c>
      <c r="L969" s="22" t="s">
        <v>7382</v>
      </c>
      <c r="M969" s="22" t="s">
        <v>7383</v>
      </c>
      <c r="N969" s="22" t="s">
        <v>7816</v>
      </c>
      <c r="O969" s="22" t="s">
        <v>7817</v>
      </c>
      <c r="P969" s="22">
        <v>2000587</v>
      </c>
      <c r="Q969" s="22">
        <v>4.2699999999999996</v>
      </c>
      <c r="R969" s="82">
        <v>2.72</v>
      </c>
      <c r="S969" s="82">
        <v>2</v>
      </c>
      <c r="T969" s="82">
        <v>19.41</v>
      </c>
      <c r="U969" s="82">
        <f t="shared" si="61"/>
        <v>24.130000000000003</v>
      </c>
      <c r="V969" s="421">
        <v>30</v>
      </c>
      <c r="W969" s="128">
        <v>25</v>
      </c>
      <c r="X969" s="225" t="s">
        <v>7455</v>
      </c>
      <c r="Y969" s="22">
        <v>2</v>
      </c>
      <c r="Z969" s="22">
        <v>3</v>
      </c>
      <c r="AA969" s="22">
        <v>5</v>
      </c>
      <c r="AB969" s="22">
        <v>4</v>
      </c>
      <c r="AC969" s="22" t="s">
        <v>7818</v>
      </c>
      <c r="AD969" s="22" t="s">
        <v>6868</v>
      </c>
      <c r="AE969" s="22">
        <v>5</v>
      </c>
      <c r="AF969" s="86">
        <v>50</v>
      </c>
      <c r="AG969" s="22" t="s">
        <v>7819</v>
      </c>
      <c r="AH969" s="22" t="s">
        <v>7820</v>
      </c>
      <c r="AI969" s="22">
        <v>40</v>
      </c>
      <c r="AJ969" s="22" t="s">
        <v>6869</v>
      </c>
      <c r="AK969" s="22" t="s">
        <v>7821</v>
      </c>
      <c r="AL969" s="22">
        <v>10</v>
      </c>
      <c r="AM969" s="22"/>
      <c r="AN969" s="22"/>
      <c r="AO969" s="22"/>
      <c r="AP969" s="22"/>
      <c r="AQ969" s="22"/>
      <c r="AR969" s="22"/>
      <c r="AS969" s="22"/>
      <c r="AT969" s="22"/>
      <c r="AU969" s="22"/>
      <c r="AV969" s="22"/>
      <c r="AW969" s="22"/>
      <c r="AX969" s="22"/>
      <c r="AY969" s="22"/>
      <c r="AZ969" s="22"/>
      <c r="BA969" s="85"/>
      <c r="BB969" s="32"/>
      <c r="BC969" s="32"/>
      <c r="BD969" s="32"/>
      <c r="BE969" s="32"/>
      <c r="BF969" s="32"/>
      <c r="BG969" s="32"/>
      <c r="BH969" s="32"/>
      <c r="BI969" s="32"/>
      <c r="BJ969" s="32"/>
      <c r="BK969" s="32"/>
      <c r="BL969" s="32"/>
      <c r="BM969" s="32"/>
    </row>
    <row r="970" spans="1:65" ht="120" customHeight="1" x14ac:dyDescent="0.25">
      <c r="A970" s="22">
        <v>481</v>
      </c>
      <c r="B970" s="22" t="s">
        <v>6828</v>
      </c>
      <c r="C970" s="22">
        <v>481</v>
      </c>
      <c r="D970" s="23" t="s">
        <v>7596</v>
      </c>
      <c r="E970" s="22" t="s">
        <v>7597</v>
      </c>
      <c r="F970" s="22">
        <v>16103</v>
      </c>
      <c r="G970" s="22" t="s">
        <v>7822</v>
      </c>
      <c r="H970" s="22">
        <v>2024</v>
      </c>
      <c r="I970" s="22" t="s">
        <v>7823</v>
      </c>
      <c r="J970" s="57" t="s">
        <v>7824</v>
      </c>
      <c r="K970" s="22" t="s">
        <v>7138</v>
      </c>
      <c r="L970" s="22" t="s">
        <v>7557</v>
      </c>
      <c r="M970" s="22" t="s">
        <v>7383</v>
      </c>
      <c r="N970" s="22" t="s">
        <v>7825</v>
      </c>
      <c r="O970" s="22" t="s">
        <v>7826</v>
      </c>
      <c r="P970" s="22" t="s">
        <v>7827</v>
      </c>
      <c r="Q970" s="22" t="s">
        <v>7828</v>
      </c>
      <c r="R970" s="82" t="s">
        <v>7829</v>
      </c>
      <c r="S970" s="82" t="s">
        <v>7830</v>
      </c>
      <c r="T970" s="82" t="s">
        <v>6868</v>
      </c>
      <c r="U970" s="82" t="s">
        <v>7831</v>
      </c>
      <c r="V970" s="421">
        <v>50</v>
      </c>
      <c r="W970" s="128">
        <v>28.33</v>
      </c>
      <c r="X970" s="225" t="s">
        <v>7832</v>
      </c>
      <c r="Y970" s="22">
        <v>2</v>
      </c>
      <c r="Z970" s="22">
        <v>5</v>
      </c>
      <c r="AA970" s="22">
        <v>6</v>
      </c>
      <c r="AB970" s="22">
        <v>4</v>
      </c>
      <c r="AC970" s="22" t="s">
        <v>7833</v>
      </c>
      <c r="AD970" s="22" t="s">
        <v>6868</v>
      </c>
      <c r="AE970" s="22">
        <v>5</v>
      </c>
      <c r="AF970" s="86">
        <v>70</v>
      </c>
      <c r="AG970" s="22" t="s">
        <v>7596</v>
      </c>
      <c r="AH970" s="22" t="s">
        <v>7834</v>
      </c>
      <c r="AI970" s="22">
        <v>50</v>
      </c>
      <c r="AJ970" s="22" t="s">
        <v>7835</v>
      </c>
      <c r="AK970" s="22" t="s">
        <v>7608</v>
      </c>
      <c r="AL970" s="22">
        <v>10</v>
      </c>
      <c r="AM970" s="22" t="s">
        <v>7836</v>
      </c>
      <c r="AN970" s="22" t="s">
        <v>7837</v>
      </c>
      <c r="AO970" s="22">
        <v>10</v>
      </c>
      <c r="AP970" s="22"/>
      <c r="AQ970" s="22"/>
      <c r="AR970" s="22"/>
      <c r="AS970" s="22"/>
      <c r="AT970" s="22"/>
      <c r="AU970" s="22"/>
      <c r="AV970" s="22"/>
      <c r="AW970" s="22"/>
      <c r="AX970" s="22"/>
      <c r="AY970" s="22"/>
      <c r="AZ970" s="22"/>
      <c r="BA970" s="85"/>
      <c r="BB970" s="32"/>
      <c r="BC970" s="32"/>
      <c r="BD970" s="32"/>
      <c r="BE970" s="32"/>
      <c r="BF970" s="32"/>
      <c r="BG970" s="32"/>
      <c r="BH970" s="32"/>
      <c r="BI970" s="32"/>
      <c r="BJ970" s="32"/>
      <c r="BK970" s="32"/>
      <c r="BL970" s="32"/>
      <c r="BM970" s="32"/>
    </row>
    <row r="971" spans="1:65" ht="120" customHeight="1" x14ac:dyDescent="0.25">
      <c r="A971" s="22">
        <v>481</v>
      </c>
      <c r="B971" s="22" t="s">
        <v>6828</v>
      </c>
      <c r="C971" s="22">
        <v>481</v>
      </c>
      <c r="D971" s="23" t="s">
        <v>7218</v>
      </c>
      <c r="E971" s="22" t="s">
        <v>7838</v>
      </c>
      <c r="F971" s="22">
        <v>22491</v>
      </c>
      <c r="G971" s="22" t="s">
        <v>7839</v>
      </c>
      <c r="H971" s="22">
        <v>2024</v>
      </c>
      <c r="I971" s="22" t="s">
        <v>7840</v>
      </c>
      <c r="J971" s="57" t="s">
        <v>7841</v>
      </c>
      <c r="K971" s="22" t="s">
        <v>7138</v>
      </c>
      <c r="L971" s="22" t="s">
        <v>7557</v>
      </c>
      <c r="M971" s="22" t="s">
        <v>7383</v>
      </c>
      <c r="N971" s="22" t="s">
        <v>7842</v>
      </c>
      <c r="O971" s="22" t="s">
        <v>7843</v>
      </c>
      <c r="P971" s="22">
        <v>8000231</v>
      </c>
      <c r="Q971" s="22">
        <v>2.5</v>
      </c>
      <c r="R971" s="82">
        <v>2.69</v>
      </c>
      <c r="S971" s="82">
        <v>0.2</v>
      </c>
      <c r="T971" s="82">
        <v>0</v>
      </c>
      <c r="U971" s="82">
        <f t="shared" si="61"/>
        <v>2.89</v>
      </c>
      <c r="V971" s="421">
        <v>30</v>
      </c>
      <c r="W971" s="128">
        <v>41.48</v>
      </c>
      <c r="X971" s="225" t="s">
        <v>6839</v>
      </c>
      <c r="Y971" s="22">
        <v>3</v>
      </c>
      <c r="Z971" s="22">
        <v>4</v>
      </c>
      <c r="AA971" s="22">
        <v>7</v>
      </c>
      <c r="AB971" s="22">
        <v>4</v>
      </c>
      <c r="AC971" s="22" t="s">
        <v>7844</v>
      </c>
      <c r="AD971" s="22" t="s">
        <v>7845</v>
      </c>
      <c r="AE971" s="22">
        <v>5</v>
      </c>
      <c r="AF971" s="86">
        <v>30</v>
      </c>
      <c r="AG971" s="22" t="s">
        <v>7846</v>
      </c>
      <c r="AH971" s="22" t="s">
        <v>7847</v>
      </c>
      <c r="AI971" s="22">
        <v>10</v>
      </c>
      <c r="AJ971" s="22" t="s">
        <v>7848</v>
      </c>
      <c r="AK971" s="22" t="s">
        <v>7849</v>
      </c>
      <c r="AL971" s="22">
        <v>10</v>
      </c>
      <c r="AM971" s="22" t="s">
        <v>7764</v>
      </c>
      <c r="AN971" s="93" t="s">
        <v>7765</v>
      </c>
      <c r="AO971" s="22"/>
      <c r="AP971" s="22"/>
      <c r="AQ971" s="22"/>
      <c r="AR971" s="22"/>
      <c r="AS971" s="22"/>
      <c r="AT971" s="22"/>
      <c r="AU971" s="22"/>
      <c r="AV971" s="22"/>
      <c r="AW971" s="22"/>
      <c r="AX971" s="22"/>
      <c r="AY971" s="22"/>
      <c r="AZ971" s="22"/>
      <c r="BA971" s="85"/>
      <c r="BB971" s="32"/>
      <c r="BC971" s="32"/>
      <c r="BD971" s="32"/>
      <c r="BE971" s="32"/>
      <c r="BF971" s="32"/>
      <c r="BG971" s="32"/>
      <c r="BH971" s="32"/>
      <c r="BI971" s="32"/>
      <c r="BJ971" s="32"/>
      <c r="BK971" s="32"/>
      <c r="BL971" s="32"/>
      <c r="BM971" s="32"/>
    </row>
    <row r="972" spans="1:65" ht="120" customHeight="1" x14ac:dyDescent="0.25">
      <c r="A972" s="22">
        <v>481</v>
      </c>
      <c r="B972" s="22" t="s">
        <v>6828</v>
      </c>
      <c r="C972" s="22">
        <v>481</v>
      </c>
      <c r="D972" s="23" t="s">
        <v>6830</v>
      </c>
      <c r="E972" s="22" t="s">
        <v>7850</v>
      </c>
      <c r="F972" s="22">
        <v>24416</v>
      </c>
      <c r="G972" s="22" t="s">
        <v>7851</v>
      </c>
      <c r="H972" s="22">
        <v>2022</v>
      </c>
      <c r="I972" s="22" t="s">
        <v>7852</v>
      </c>
      <c r="J972" s="57">
        <v>115650</v>
      </c>
      <c r="K972" s="22" t="s">
        <v>7426</v>
      </c>
      <c r="L972" s="22" t="s">
        <v>6844</v>
      </c>
      <c r="M972" s="22" t="s">
        <v>6845</v>
      </c>
      <c r="N972" s="22" t="s">
        <v>7853</v>
      </c>
      <c r="O972" s="22" t="s">
        <v>7854</v>
      </c>
      <c r="P972" s="22">
        <v>3406853</v>
      </c>
      <c r="Q972" s="22" t="s">
        <v>7855</v>
      </c>
      <c r="R972" s="82" t="s">
        <v>7856</v>
      </c>
      <c r="S972" s="82">
        <v>4</v>
      </c>
      <c r="T972" s="82">
        <v>10</v>
      </c>
      <c r="U972" s="82" t="s">
        <v>7857</v>
      </c>
      <c r="V972" s="421">
        <v>60</v>
      </c>
      <c r="W972" s="128"/>
      <c r="X972" s="225" t="s">
        <v>7858</v>
      </c>
      <c r="Y972" s="22">
        <v>2</v>
      </c>
      <c r="Z972" s="22">
        <v>5</v>
      </c>
      <c r="AA972" s="22">
        <v>6</v>
      </c>
      <c r="AB972" s="22">
        <v>4</v>
      </c>
      <c r="AC972" s="22"/>
      <c r="AD972" s="22"/>
      <c r="AE972" s="22">
        <v>5</v>
      </c>
      <c r="AF972" s="86"/>
      <c r="AG972" s="22"/>
      <c r="AH972" s="22"/>
      <c r="AI972" s="22"/>
      <c r="AJ972" s="22"/>
      <c r="AK972" s="22"/>
      <c r="AL972" s="22"/>
      <c r="AM972" s="22"/>
      <c r="AN972" s="22"/>
      <c r="AO972" s="22"/>
      <c r="AP972" s="22"/>
      <c r="AQ972" s="22"/>
      <c r="AR972" s="22"/>
      <c r="AS972" s="22"/>
      <c r="AT972" s="22"/>
      <c r="AU972" s="22"/>
      <c r="AV972" s="22"/>
      <c r="AW972" s="22"/>
      <c r="AX972" s="22"/>
      <c r="AY972" s="22"/>
      <c r="AZ972" s="22"/>
      <c r="BA972" s="85"/>
      <c r="BB972" s="32"/>
      <c r="BC972" s="32"/>
      <c r="BD972" s="32"/>
      <c r="BE972" s="32"/>
      <c r="BF972" s="32"/>
      <c r="BG972" s="32"/>
      <c r="BH972" s="32"/>
      <c r="BI972" s="32"/>
      <c r="BJ972" s="32"/>
      <c r="BK972" s="32"/>
      <c r="BL972" s="32"/>
      <c r="BM972" s="32"/>
    </row>
    <row r="973" spans="1:65" ht="120" customHeight="1" x14ac:dyDescent="0.25">
      <c r="A973" s="22">
        <v>481</v>
      </c>
      <c r="B973" s="22" t="s">
        <v>6828</v>
      </c>
      <c r="C973" s="22">
        <v>481</v>
      </c>
      <c r="D973" s="23"/>
      <c r="E973" s="22" t="s">
        <v>7144</v>
      </c>
      <c r="F973" s="22">
        <v>5098</v>
      </c>
      <c r="G973" s="22" t="s">
        <v>7859</v>
      </c>
      <c r="H973" s="22">
        <v>2025</v>
      </c>
      <c r="I973" s="22" t="s">
        <v>7860</v>
      </c>
      <c r="J973" s="57">
        <v>48306.69</v>
      </c>
      <c r="K973" s="22" t="s">
        <v>534</v>
      </c>
      <c r="L973" s="22"/>
      <c r="M973" s="22"/>
      <c r="N973" s="22"/>
      <c r="O973" s="22"/>
      <c r="P973" s="22">
        <v>7000773</v>
      </c>
      <c r="Q973" s="22"/>
      <c r="R973" s="82"/>
      <c r="S973" s="22"/>
      <c r="T973" s="22"/>
      <c r="U973" s="82">
        <f t="shared" si="61"/>
        <v>0</v>
      </c>
      <c r="V973" s="421">
        <v>0</v>
      </c>
      <c r="W973" s="128">
        <v>3.33</v>
      </c>
      <c r="X973" s="225"/>
      <c r="Y973" s="22"/>
      <c r="Z973" s="22"/>
      <c r="AA973" s="22"/>
      <c r="AB973" s="22"/>
      <c r="AC973" s="22" t="s">
        <v>7861</v>
      </c>
      <c r="AD973" s="22"/>
      <c r="AE973" s="22">
        <v>5</v>
      </c>
      <c r="AF973" s="86"/>
      <c r="AG973" s="22"/>
      <c r="AH973" s="22"/>
      <c r="AI973" s="22"/>
      <c r="AJ973" s="22"/>
      <c r="AK973" s="22"/>
      <c r="AL973" s="22"/>
      <c r="AM973" s="22"/>
      <c r="AN973" s="22"/>
      <c r="AO973" s="22"/>
      <c r="AP973" s="22"/>
      <c r="AQ973" s="22"/>
      <c r="AR973" s="22"/>
      <c r="AS973" s="22"/>
      <c r="AT973" s="22"/>
      <c r="AU973" s="22"/>
      <c r="AV973" s="22"/>
      <c r="AW973" s="22"/>
      <c r="AX973" s="22"/>
      <c r="AY973" s="22"/>
      <c r="AZ973" s="22"/>
      <c r="BA973" s="85"/>
      <c r="BB973" s="32"/>
      <c r="BC973" s="32"/>
      <c r="BD973" s="32"/>
      <c r="BE973" s="32"/>
      <c r="BF973" s="32"/>
      <c r="BG973" s="32"/>
      <c r="BH973" s="32"/>
      <c r="BI973" s="32"/>
      <c r="BJ973" s="32"/>
      <c r="BK973" s="32"/>
      <c r="BL973" s="32"/>
      <c r="BM973" s="32"/>
    </row>
    <row r="974" spans="1:65" ht="120" customHeight="1" x14ac:dyDescent="0.25">
      <c r="A974" s="22">
        <v>481</v>
      </c>
      <c r="B974" s="22" t="s">
        <v>6828</v>
      </c>
      <c r="C974" s="22">
        <v>481</v>
      </c>
      <c r="D974" s="23"/>
      <c r="E974" s="22" t="s">
        <v>7367</v>
      </c>
      <c r="F974" s="22">
        <v>15683</v>
      </c>
      <c r="G974" s="22" t="s">
        <v>7862</v>
      </c>
      <c r="H974" s="22">
        <v>2025</v>
      </c>
      <c r="I974" s="22" t="s">
        <v>7863</v>
      </c>
      <c r="J974" s="57">
        <v>156793.54999999999</v>
      </c>
      <c r="K974" s="22" t="s">
        <v>534</v>
      </c>
      <c r="L974" s="22" t="s">
        <v>7382</v>
      </c>
      <c r="M974" s="22" t="s">
        <v>7756</v>
      </c>
      <c r="N974" s="22"/>
      <c r="O974" s="22"/>
      <c r="P974" s="22">
        <v>6000319</v>
      </c>
      <c r="Q974" s="22" t="s">
        <v>7864</v>
      </c>
      <c r="R974" s="82" t="s">
        <v>7865</v>
      </c>
      <c r="S974" s="22" t="s">
        <v>7866</v>
      </c>
      <c r="T974" s="22">
        <v>14</v>
      </c>
      <c r="U974" s="82" t="s">
        <v>7864</v>
      </c>
      <c r="V974" s="421">
        <v>0</v>
      </c>
      <c r="W974" s="128">
        <v>3.33</v>
      </c>
      <c r="X974" s="225"/>
      <c r="Y974" s="22"/>
      <c r="Z974" s="22"/>
      <c r="AA974" s="22"/>
      <c r="AB974" s="22"/>
      <c r="AC974" s="22" t="s">
        <v>7867</v>
      </c>
      <c r="AD974" s="22">
        <v>20</v>
      </c>
      <c r="AE974" s="22">
        <v>5</v>
      </c>
      <c r="AF974" s="86">
        <v>0.7</v>
      </c>
      <c r="AG974" s="22" t="s">
        <v>7366</v>
      </c>
      <c r="AH974" s="22" t="s">
        <v>7868</v>
      </c>
      <c r="AI974" s="22">
        <v>60</v>
      </c>
      <c r="AJ974" s="22"/>
      <c r="AK974" s="22"/>
      <c r="AL974" s="22"/>
      <c r="AM974" s="22"/>
      <c r="AN974" s="22"/>
      <c r="AO974" s="22"/>
      <c r="AP974" s="22"/>
      <c r="AQ974" s="22"/>
      <c r="AR974" s="22"/>
      <c r="AS974" s="22"/>
      <c r="AT974" s="22"/>
      <c r="AU974" s="22"/>
      <c r="AV974" s="22" t="s">
        <v>7091</v>
      </c>
      <c r="AW974" s="22" t="s">
        <v>7869</v>
      </c>
      <c r="AX974" s="22">
        <v>10</v>
      </c>
      <c r="AY974" s="22"/>
      <c r="AZ974" s="22"/>
      <c r="BA974" s="85"/>
      <c r="BB974" s="32"/>
      <c r="BC974" s="32"/>
      <c r="BD974" s="32"/>
      <c r="BE974" s="32"/>
      <c r="BF974" s="32"/>
      <c r="BG974" s="32"/>
      <c r="BH974" s="32"/>
      <c r="BI974" s="32"/>
      <c r="BJ974" s="32"/>
      <c r="BK974" s="32"/>
      <c r="BL974" s="32"/>
      <c r="BM974" s="32"/>
    </row>
    <row r="975" spans="1:65" ht="120" customHeight="1" x14ac:dyDescent="0.25">
      <c r="A975" s="22">
        <v>481</v>
      </c>
      <c r="B975" s="22" t="s">
        <v>6828</v>
      </c>
      <c r="C975" s="22">
        <v>481</v>
      </c>
      <c r="D975" s="23"/>
      <c r="E975" s="22" t="s">
        <v>7870</v>
      </c>
      <c r="F975" s="22">
        <v>28495</v>
      </c>
      <c r="G975" s="22" t="s">
        <v>7871</v>
      </c>
      <c r="H975" s="22">
        <v>2025</v>
      </c>
      <c r="I975" s="22" t="s">
        <v>7872</v>
      </c>
      <c r="J975" s="57">
        <v>39751.26</v>
      </c>
      <c r="K975" s="22" t="s">
        <v>534</v>
      </c>
      <c r="L975" s="22" t="s">
        <v>7382</v>
      </c>
      <c r="M975" s="22" t="s">
        <v>7383</v>
      </c>
      <c r="N975" s="22" t="s">
        <v>7873</v>
      </c>
      <c r="O975" s="22" t="s">
        <v>7874</v>
      </c>
      <c r="P975" s="22" t="s">
        <v>7875</v>
      </c>
      <c r="Q975" s="22"/>
      <c r="R975" s="82"/>
      <c r="S975" s="22"/>
      <c r="T975" s="22"/>
      <c r="U975" s="82">
        <f t="shared" si="61"/>
        <v>0</v>
      </c>
      <c r="V975" s="421">
        <v>0</v>
      </c>
      <c r="W975" s="128">
        <v>15</v>
      </c>
      <c r="X975" s="225"/>
      <c r="Y975" s="22">
        <v>3</v>
      </c>
      <c r="Z975" s="22">
        <v>12</v>
      </c>
      <c r="AA975" s="22">
        <v>3</v>
      </c>
      <c r="AB975" s="22"/>
      <c r="AC975" s="22" t="s">
        <v>7876</v>
      </c>
      <c r="AD975" s="22"/>
      <c r="AE975" s="22">
        <v>5</v>
      </c>
      <c r="AF975" s="86">
        <v>100</v>
      </c>
      <c r="AG975" s="22" t="s">
        <v>6830</v>
      </c>
      <c r="AH975" s="22" t="s">
        <v>7877</v>
      </c>
      <c r="AI975" s="22">
        <v>100</v>
      </c>
      <c r="AJ975" s="22"/>
      <c r="AK975" s="22"/>
      <c r="AL975" s="22"/>
      <c r="AM975" s="22"/>
      <c r="AN975" s="22"/>
      <c r="AO975" s="22"/>
      <c r="AP975" s="22"/>
      <c r="AQ975" s="22"/>
      <c r="AR975" s="22"/>
      <c r="AS975" s="22"/>
      <c r="AT975" s="22"/>
      <c r="AU975" s="22"/>
      <c r="AV975" s="22"/>
      <c r="AW975" s="22"/>
      <c r="AX975" s="22"/>
      <c r="AY975" s="22"/>
      <c r="AZ975" s="22"/>
      <c r="BA975" s="85"/>
      <c r="BB975" s="32"/>
      <c r="BC975" s="32"/>
      <c r="BD975" s="32"/>
      <c r="BE975" s="32"/>
      <c r="BF975" s="32"/>
      <c r="BG975" s="32"/>
      <c r="BH975" s="32"/>
      <c r="BI975" s="32"/>
      <c r="BJ975" s="32"/>
      <c r="BK975" s="32"/>
      <c r="BL975" s="32"/>
      <c r="BM975" s="32"/>
    </row>
    <row r="976" spans="1:65" ht="120" customHeight="1" x14ac:dyDescent="0.25">
      <c r="A976" s="22">
        <v>481</v>
      </c>
      <c r="B976" s="22" t="s">
        <v>6828</v>
      </c>
      <c r="C976" s="22">
        <v>481</v>
      </c>
      <c r="D976" s="23"/>
      <c r="E976" s="22" t="s">
        <v>7878</v>
      </c>
      <c r="F976" s="22">
        <v>5935</v>
      </c>
      <c r="G976" s="22" t="s">
        <v>7879</v>
      </c>
      <c r="H976" s="22">
        <v>2025</v>
      </c>
      <c r="I976" s="22" t="s">
        <v>7880</v>
      </c>
      <c r="J976" s="57">
        <v>31021.62</v>
      </c>
      <c r="K976" s="22" t="s">
        <v>534</v>
      </c>
      <c r="L976" s="22" t="s">
        <v>7382</v>
      </c>
      <c r="M976" s="22" t="s">
        <v>7383</v>
      </c>
      <c r="N976" s="22" t="s">
        <v>7881</v>
      </c>
      <c r="O976" s="22" t="s">
        <v>7882</v>
      </c>
      <c r="P976" s="22" t="s">
        <v>7883</v>
      </c>
      <c r="Q976" s="22"/>
      <c r="R976" s="82"/>
      <c r="S976" s="22"/>
      <c r="T976" s="22"/>
      <c r="U976" s="82">
        <f t="shared" si="61"/>
        <v>0</v>
      </c>
      <c r="V976" s="421">
        <v>1</v>
      </c>
      <c r="W976" s="128">
        <v>3.33</v>
      </c>
      <c r="X976" s="225"/>
      <c r="Y976" s="22"/>
      <c r="Z976" s="22"/>
      <c r="AA976" s="22"/>
      <c r="AB976" s="22"/>
      <c r="AC976" s="22" t="s">
        <v>7884</v>
      </c>
      <c r="AD976" s="22"/>
      <c r="AE976" s="22">
        <v>5</v>
      </c>
      <c r="AF976" s="86">
        <v>1</v>
      </c>
      <c r="AG976" s="22" t="s">
        <v>7885</v>
      </c>
      <c r="AH976" s="22" t="s">
        <v>7886</v>
      </c>
      <c r="AI976" s="22">
        <v>10</v>
      </c>
      <c r="AJ976" s="22" t="s">
        <v>7609</v>
      </c>
      <c r="AK976" s="22" t="s">
        <v>7887</v>
      </c>
      <c r="AL976" s="22">
        <v>20</v>
      </c>
      <c r="AM976" s="22" t="s">
        <v>7888</v>
      </c>
      <c r="AN976" s="22" t="s">
        <v>7889</v>
      </c>
      <c r="AO976" s="22">
        <v>20</v>
      </c>
      <c r="AP976" s="22" t="s">
        <v>7890</v>
      </c>
      <c r="AQ976" s="22" t="s">
        <v>7891</v>
      </c>
      <c r="AR976" s="22">
        <v>20</v>
      </c>
      <c r="AS976" s="22" t="s">
        <v>7892</v>
      </c>
      <c r="AT976" s="22" t="s">
        <v>7893</v>
      </c>
      <c r="AU976" s="22">
        <v>20</v>
      </c>
      <c r="AV976" s="22" t="s">
        <v>7894</v>
      </c>
      <c r="AW976" s="22" t="s">
        <v>7895</v>
      </c>
      <c r="AX976" s="22">
        <v>10</v>
      </c>
      <c r="AY976" s="22"/>
      <c r="AZ976" s="22"/>
      <c r="BA976" s="85"/>
      <c r="BB976" s="32"/>
      <c r="BC976" s="32"/>
      <c r="BD976" s="32"/>
      <c r="BE976" s="32"/>
      <c r="BF976" s="32"/>
      <c r="BG976" s="32"/>
      <c r="BH976" s="32"/>
      <c r="BI976" s="32"/>
      <c r="BJ976" s="32"/>
      <c r="BK976" s="32"/>
      <c r="BL976" s="32"/>
      <c r="BM976" s="32"/>
    </row>
    <row r="977" spans="1:65" ht="120" customHeight="1" x14ac:dyDescent="0.25">
      <c r="A977" s="22">
        <v>481</v>
      </c>
      <c r="B977" s="22" t="s">
        <v>6828</v>
      </c>
      <c r="C977" s="22">
        <v>481</v>
      </c>
      <c r="D977" s="23"/>
      <c r="E977" s="22" t="s">
        <v>7896</v>
      </c>
      <c r="F977" s="22">
        <v>10412</v>
      </c>
      <c r="G977" s="22" t="s">
        <v>7897</v>
      </c>
      <c r="H977" s="22">
        <v>2025</v>
      </c>
      <c r="I977" s="22" t="s">
        <v>7898</v>
      </c>
      <c r="J977" s="57">
        <v>112227.8</v>
      </c>
      <c r="K977" s="22" t="s">
        <v>534</v>
      </c>
      <c r="L977" s="22" t="s">
        <v>7899</v>
      </c>
      <c r="M977" s="22" t="s">
        <v>7756</v>
      </c>
      <c r="N977" s="22" t="s">
        <v>7900</v>
      </c>
      <c r="O977" s="22" t="s">
        <v>7901</v>
      </c>
      <c r="P977" s="22">
        <v>7000723</v>
      </c>
      <c r="Q977" s="22">
        <v>113.53</v>
      </c>
      <c r="R977" s="357">
        <v>10</v>
      </c>
      <c r="S977" s="225">
        <v>105</v>
      </c>
      <c r="T977" s="225">
        <v>28.35</v>
      </c>
      <c r="U977" s="227">
        <v>143.35</v>
      </c>
      <c r="V977" s="423">
        <v>0</v>
      </c>
      <c r="W977" s="465">
        <v>8.33</v>
      </c>
      <c r="X977" s="225" t="s">
        <v>6839</v>
      </c>
      <c r="Y977" s="225">
        <v>4</v>
      </c>
      <c r="Z977" s="225">
        <v>7</v>
      </c>
      <c r="AA977" s="225">
        <v>4</v>
      </c>
      <c r="AB977" s="22"/>
      <c r="AC977" s="22" t="s">
        <v>7902</v>
      </c>
      <c r="AD977" s="22"/>
      <c r="AE977" s="22">
        <v>5</v>
      </c>
      <c r="AF977" s="86"/>
      <c r="AG977" s="22" t="s">
        <v>7903</v>
      </c>
      <c r="AH977" s="22" t="s">
        <v>7904</v>
      </c>
      <c r="AI977" s="22">
        <v>100</v>
      </c>
      <c r="AJ977" s="22"/>
      <c r="AK977" s="22"/>
      <c r="AL977" s="22"/>
      <c r="AM977" s="22"/>
      <c r="AN977" s="22"/>
      <c r="AO977" s="22"/>
      <c r="AP977" s="22"/>
      <c r="AQ977" s="22"/>
      <c r="AR977" s="22"/>
      <c r="AS977" s="22"/>
      <c r="AT977" s="22"/>
      <c r="AU977" s="22"/>
      <c r="AV977" s="22"/>
      <c r="AW977" s="22"/>
      <c r="AX977" s="22"/>
      <c r="AY977" s="22"/>
      <c r="AZ977" s="22"/>
      <c r="BA977" s="85"/>
      <c r="BB977" s="32"/>
      <c r="BC977" s="32"/>
      <c r="BD977" s="32"/>
      <c r="BE977" s="32"/>
      <c r="BF977" s="32"/>
      <c r="BG977" s="32"/>
      <c r="BH977" s="32"/>
      <c r="BI977" s="32"/>
      <c r="BJ977" s="32"/>
      <c r="BK977" s="32"/>
      <c r="BL977" s="32"/>
      <c r="BM977" s="32"/>
    </row>
    <row r="978" spans="1:65" ht="120" customHeight="1" x14ac:dyDescent="0.25">
      <c r="A978" s="22">
        <v>481</v>
      </c>
      <c r="B978" s="22" t="s">
        <v>6828</v>
      </c>
      <c r="C978" s="22">
        <v>481</v>
      </c>
      <c r="D978" s="23"/>
      <c r="E978" s="22" t="s">
        <v>6981</v>
      </c>
      <c r="F978" s="22">
        <v>19106</v>
      </c>
      <c r="G978" s="22" t="s">
        <v>7905</v>
      </c>
      <c r="H978" s="22">
        <v>2025</v>
      </c>
      <c r="I978" s="22" t="s">
        <v>7906</v>
      </c>
      <c r="J978" s="57">
        <v>325618.78999999998</v>
      </c>
      <c r="K978" s="22" t="s">
        <v>534</v>
      </c>
      <c r="L978" s="22" t="s">
        <v>7382</v>
      </c>
      <c r="M978" s="22"/>
      <c r="N978" s="22"/>
      <c r="O978" s="22"/>
      <c r="P978" s="22">
        <v>6000320</v>
      </c>
      <c r="Q978" s="22">
        <f>SUM(R978:U978)</f>
        <v>164</v>
      </c>
      <c r="R978" s="82">
        <v>58</v>
      </c>
      <c r="S978" s="22">
        <v>10</v>
      </c>
      <c r="T978" s="22">
        <v>14</v>
      </c>
      <c r="U978" s="82">
        <f t="shared" si="61"/>
        <v>82</v>
      </c>
      <c r="V978" s="421">
        <v>0</v>
      </c>
      <c r="W978" s="128">
        <v>3.33</v>
      </c>
      <c r="X978" s="225" t="s">
        <v>7907</v>
      </c>
      <c r="Y978" s="22">
        <v>3</v>
      </c>
      <c r="Z978" s="22">
        <v>1</v>
      </c>
      <c r="AA978" s="22">
        <v>7</v>
      </c>
      <c r="AB978" s="22">
        <v>4</v>
      </c>
      <c r="AC978" s="22" t="s">
        <v>7908</v>
      </c>
      <c r="AD978" s="22">
        <v>19.399999999999999</v>
      </c>
      <c r="AE978" s="22">
        <v>5</v>
      </c>
      <c r="AF978" s="304">
        <f>SUM(AI978,AL978,AO978,AR978,AU978,AX978,BA975)</f>
        <v>100</v>
      </c>
      <c r="AG978" s="228" t="s">
        <v>6980</v>
      </c>
      <c r="AH978" s="228" t="s">
        <v>7088</v>
      </c>
      <c r="AI978" s="228">
        <v>35</v>
      </c>
      <c r="AJ978" s="228" t="s">
        <v>6996</v>
      </c>
      <c r="AK978" s="228" t="s">
        <v>7089</v>
      </c>
      <c r="AL978" s="228">
        <v>5</v>
      </c>
      <c r="AM978" s="228" t="s">
        <v>6460</v>
      </c>
      <c r="AN978" s="228" t="s">
        <v>6998</v>
      </c>
      <c r="AO978" s="228">
        <v>5</v>
      </c>
      <c r="AP978" s="228" t="s">
        <v>7015</v>
      </c>
      <c r="AQ978" s="228" t="s">
        <v>7909</v>
      </c>
      <c r="AR978" s="228">
        <v>15</v>
      </c>
      <c r="AS978" s="228"/>
      <c r="AT978" s="228"/>
      <c r="AU978" s="228"/>
      <c r="AV978" s="228" t="s">
        <v>7091</v>
      </c>
      <c r="AW978" s="228" t="s">
        <v>7092</v>
      </c>
      <c r="AX978" s="228">
        <v>40</v>
      </c>
      <c r="AY978" s="22"/>
      <c r="AZ978" s="22"/>
      <c r="BA978" s="85"/>
      <c r="BB978" s="32"/>
      <c r="BC978" s="32"/>
      <c r="BD978" s="32"/>
      <c r="BE978" s="32"/>
      <c r="BF978" s="32"/>
      <c r="BG978" s="32"/>
      <c r="BH978" s="32"/>
      <c r="BI978" s="32"/>
      <c r="BJ978" s="32"/>
      <c r="BK978" s="32"/>
      <c r="BL978" s="32"/>
      <c r="BM978" s="32"/>
    </row>
    <row r="979" spans="1:65" ht="120" customHeight="1" x14ac:dyDescent="0.25">
      <c r="A979" s="22">
        <v>481</v>
      </c>
      <c r="B979" s="22" t="s">
        <v>6828</v>
      </c>
      <c r="C979" s="22">
        <v>481</v>
      </c>
      <c r="D979" s="23"/>
      <c r="E979" s="22" t="s">
        <v>7910</v>
      </c>
      <c r="F979" s="22">
        <v>16379</v>
      </c>
      <c r="G979" s="22" t="s">
        <v>7911</v>
      </c>
      <c r="H979" s="22">
        <v>2025</v>
      </c>
      <c r="I979" s="22" t="s">
        <v>7912</v>
      </c>
      <c r="J979" s="57">
        <v>472672.4</v>
      </c>
      <c r="K979" s="22" t="s">
        <v>534</v>
      </c>
      <c r="L979" s="93" t="s">
        <v>7382</v>
      </c>
      <c r="M979" s="22" t="s">
        <v>7383</v>
      </c>
      <c r="N979" s="22" t="s">
        <v>7913</v>
      </c>
      <c r="O979" s="22" t="s">
        <v>7914</v>
      </c>
      <c r="P979" s="22" t="s">
        <v>7915</v>
      </c>
      <c r="Q979" s="22">
        <v>49.07</v>
      </c>
      <c r="R979" s="82">
        <v>47.08</v>
      </c>
      <c r="S979" s="22">
        <v>2</v>
      </c>
      <c r="T979" s="22">
        <v>19.399999999999999</v>
      </c>
      <c r="U979" s="82">
        <f t="shared" si="61"/>
        <v>68.47999999999999</v>
      </c>
      <c r="V979" s="421">
        <v>10</v>
      </c>
      <c r="W979" s="128">
        <v>1.66</v>
      </c>
      <c r="X979" s="225" t="s">
        <v>7916</v>
      </c>
      <c r="Y979" s="22">
        <v>4</v>
      </c>
      <c r="Z979" s="22">
        <v>5</v>
      </c>
      <c r="AA979" s="22">
        <v>5</v>
      </c>
      <c r="AB979" s="22">
        <v>4</v>
      </c>
      <c r="AC979" s="22" t="s">
        <v>7917</v>
      </c>
      <c r="AD979" s="22"/>
      <c r="AE979" s="22">
        <v>5</v>
      </c>
      <c r="AF979" s="86">
        <v>30</v>
      </c>
      <c r="AG979" s="22" t="s">
        <v>6869</v>
      </c>
      <c r="AH979" s="22" t="s">
        <v>7918</v>
      </c>
      <c r="AI979" s="22">
        <v>10</v>
      </c>
      <c r="AJ979" s="22" t="s">
        <v>6830</v>
      </c>
      <c r="AK979" s="22" t="s">
        <v>7919</v>
      </c>
      <c r="AL979" s="22">
        <v>10</v>
      </c>
      <c r="AM979" s="22" t="s">
        <v>6857</v>
      </c>
      <c r="AN979" s="22" t="s">
        <v>7920</v>
      </c>
      <c r="AO979" s="22">
        <v>10</v>
      </c>
      <c r="AP979" s="22"/>
      <c r="AQ979" s="22"/>
      <c r="AR979" s="22"/>
      <c r="AS979" s="22"/>
      <c r="AT979" s="22"/>
      <c r="AU979" s="22"/>
      <c r="AV979" s="22"/>
      <c r="AW979" s="22"/>
      <c r="AX979" s="22"/>
      <c r="AY979" s="22"/>
      <c r="AZ979" s="22"/>
      <c r="BA979" s="85"/>
      <c r="BB979" s="32"/>
      <c r="BC979" s="32"/>
      <c r="BD979" s="32"/>
      <c r="BE979" s="32"/>
      <c r="BF979" s="32"/>
      <c r="BG979" s="32"/>
      <c r="BH979" s="32"/>
      <c r="BI979" s="32"/>
      <c r="BJ979" s="32"/>
      <c r="BK979" s="32"/>
      <c r="BL979" s="32"/>
      <c r="BM979" s="32"/>
    </row>
    <row r="980" spans="1:65" ht="120" customHeight="1" x14ac:dyDescent="0.25">
      <c r="A980" s="22">
        <v>481</v>
      </c>
      <c r="B980" s="22" t="s">
        <v>6828</v>
      </c>
      <c r="C980" s="22">
        <v>481</v>
      </c>
      <c r="D980" s="23"/>
      <c r="E980" s="22" t="s">
        <v>7343</v>
      </c>
      <c r="F980" s="22">
        <v>10873</v>
      </c>
      <c r="G980" s="22" t="s">
        <v>7921</v>
      </c>
      <c r="H980" s="22">
        <v>2025</v>
      </c>
      <c r="I980" s="22" t="s">
        <v>7922</v>
      </c>
      <c r="J980" s="57">
        <v>379541.12</v>
      </c>
      <c r="K980" s="22" t="s">
        <v>534</v>
      </c>
      <c r="L980" s="22" t="s">
        <v>7923</v>
      </c>
      <c r="M980" s="22" t="s">
        <v>7756</v>
      </c>
      <c r="N980" s="22" t="s">
        <v>7924</v>
      </c>
      <c r="O980" s="22" t="s">
        <v>7925</v>
      </c>
      <c r="P980" s="22">
        <v>8000460</v>
      </c>
      <c r="Q980" s="22">
        <v>123.36</v>
      </c>
      <c r="R980" s="82" t="s">
        <v>7926</v>
      </c>
      <c r="S980" s="22">
        <v>50</v>
      </c>
      <c r="T980" s="22" t="s">
        <v>7267</v>
      </c>
      <c r="U980" s="82">
        <v>84</v>
      </c>
      <c r="V980" s="421">
        <v>10</v>
      </c>
      <c r="W980" s="128">
        <v>1.66</v>
      </c>
      <c r="X980" s="225" t="s">
        <v>7927</v>
      </c>
      <c r="Y980" s="22">
        <v>3</v>
      </c>
      <c r="Z980" s="22">
        <v>6</v>
      </c>
      <c r="AA980" s="22">
        <v>1</v>
      </c>
      <c r="AB980" s="22">
        <v>5</v>
      </c>
      <c r="AC980" s="22" t="s">
        <v>7928</v>
      </c>
      <c r="AD980" s="22" t="s">
        <v>7929</v>
      </c>
      <c r="AE980" s="22">
        <v>5</v>
      </c>
      <c r="AF980" s="86">
        <v>20</v>
      </c>
      <c r="AG980" s="22" t="s">
        <v>7229</v>
      </c>
      <c r="AH980" s="22" t="s">
        <v>7930</v>
      </c>
      <c r="AI980" s="22">
        <v>10</v>
      </c>
      <c r="AJ980" s="22"/>
      <c r="AK980" s="22"/>
      <c r="AL980" s="22"/>
      <c r="AM980" s="22"/>
      <c r="AN980" s="22"/>
      <c r="AO980" s="22"/>
      <c r="AP980" s="22"/>
      <c r="AQ980" s="22"/>
      <c r="AR980" s="22"/>
      <c r="AS980" s="22"/>
      <c r="AT980" s="22"/>
      <c r="AU980" s="22"/>
      <c r="AV980" s="22"/>
      <c r="AW980" s="22"/>
      <c r="AX980" s="22"/>
      <c r="AY980" s="22"/>
      <c r="AZ980" s="22"/>
      <c r="BA980" s="85"/>
      <c r="BB980" s="32"/>
      <c r="BC980" s="32"/>
      <c r="BD980" s="32"/>
      <c r="BE980" s="32"/>
      <c r="BF980" s="32"/>
      <c r="BG980" s="32"/>
      <c r="BH980" s="32"/>
      <c r="BI980" s="32"/>
      <c r="BJ980" s="32"/>
      <c r="BK980" s="32"/>
      <c r="BL980" s="32"/>
      <c r="BM980" s="32"/>
    </row>
    <row r="981" spans="1:65" ht="120" customHeight="1" x14ac:dyDescent="0.25">
      <c r="A981" s="22">
        <v>481</v>
      </c>
      <c r="B981" s="22" t="s">
        <v>6828</v>
      </c>
      <c r="C981" s="22">
        <v>481</v>
      </c>
      <c r="D981" s="23"/>
      <c r="E981" s="22" t="s">
        <v>7931</v>
      </c>
      <c r="F981" s="22">
        <v>12041</v>
      </c>
      <c r="G981" s="22" t="s">
        <v>7932</v>
      </c>
      <c r="H981" s="22">
        <v>2025</v>
      </c>
      <c r="I981" s="22" t="s">
        <v>7933</v>
      </c>
      <c r="J981" s="57">
        <v>68930</v>
      </c>
      <c r="K981" s="22" t="s">
        <v>534</v>
      </c>
      <c r="L981" s="22" t="s">
        <v>7934</v>
      </c>
      <c r="M981" s="22" t="s">
        <v>7935</v>
      </c>
      <c r="N981" s="22" t="s">
        <v>7936</v>
      </c>
      <c r="O981" s="22" t="s">
        <v>7937</v>
      </c>
      <c r="P981" s="22">
        <v>6000318</v>
      </c>
      <c r="Q981" s="22">
        <v>83</v>
      </c>
      <c r="R981" s="82" t="s">
        <v>7938</v>
      </c>
      <c r="S981" s="22">
        <v>110</v>
      </c>
      <c r="T981" s="22" t="s">
        <v>7267</v>
      </c>
      <c r="U981" s="82" t="s">
        <v>7939</v>
      </c>
      <c r="V981" s="421">
        <v>0</v>
      </c>
      <c r="W981" s="128">
        <v>3.33</v>
      </c>
      <c r="X981" s="225" t="s">
        <v>7927</v>
      </c>
      <c r="Y981" s="22">
        <v>3</v>
      </c>
      <c r="Z981" s="22">
        <v>12</v>
      </c>
      <c r="AA981" s="22">
        <v>5</v>
      </c>
      <c r="AB981" s="22">
        <v>5</v>
      </c>
      <c r="AC981" s="22" t="s">
        <v>7940</v>
      </c>
      <c r="AD981" s="22" t="s">
        <v>7267</v>
      </c>
      <c r="AE981" s="22">
        <v>5</v>
      </c>
      <c r="AF981" s="86"/>
      <c r="AG981" s="22"/>
      <c r="AH981" s="22"/>
      <c r="AI981" s="22"/>
      <c r="AJ981" s="22"/>
      <c r="AK981" s="22"/>
      <c r="AL981" s="22"/>
      <c r="AM981" s="22"/>
      <c r="AN981" s="22"/>
      <c r="AO981" s="22"/>
      <c r="AP981" s="22"/>
      <c r="AQ981" s="22"/>
      <c r="AR981" s="22"/>
      <c r="AS981" s="22"/>
      <c r="AT981" s="22"/>
      <c r="AU981" s="22"/>
      <c r="AV981" s="22"/>
      <c r="AW981" s="22"/>
      <c r="AX981" s="22"/>
      <c r="AY981" s="22"/>
      <c r="AZ981" s="22"/>
      <c r="BA981" s="85"/>
      <c r="BB981" s="32"/>
      <c r="BC981" s="32"/>
      <c r="BD981" s="32"/>
      <c r="BE981" s="32"/>
      <c r="BF981" s="32"/>
      <c r="BG981" s="32"/>
      <c r="BH981" s="32"/>
      <c r="BI981" s="32"/>
      <c r="BJ981" s="32"/>
      <c r="BK981" s="32"/>
      <c r="BL981" s="32"/>
      <c r="BM981" s="32"/>
    </row>
    <row r="982" spans="1:65" ht="120" customHeight="1" x14ac:dyDescent="0.25">
      <c r="A982" s="22">
        <v>481</v>
      </c>
      <c r="B982" s="22" t="s">
        <v>6828</v>
      </c>
      <c r="C982" s="22">
        <v>481</v>
      </c>
      <c r="D982" s="23"/>
      <c r="E982" s="22" t="s">
        <v>7941</v>
      </c>
      <c r="F982" s="22">
        <v>886</v>
      </c>
      <c r="G982" s="22" t="s">
        <v>7942</v>
      </c>
      <c r="H982" s="22">
        <v>2025</v>
      </c>
      <c r="I982" s="22" t="s">
        <v>7943</v>
      </c>
      <c r="J982" s="57">
        <v>27378.75</v>
      </c>
      <c r="K982" s="22" t="s">
        <v>534</v>
      </c>
      <c r="L982" s="22" t="s">
        <v>7944</v>
      </c>
      <c r="M982" s="22" t="s">
        <v>7945</v>
      </c>
      <c r="N982" s="22" t="s">
        <v>7946</v>
      </c>
      <c r="O982" s="22" t="s">
        <v>7947</v>
      </c>
      <c r="P982" s="22" t="s">
        <v>7948</v>
      </c>
      <c r="Q982" s="22">
        <v>50.28</v>
      </c>
      <c r="R982" s="82">
        <v>2.74</v>
      </c>
      <c r="S982" s="22">
        <v>40</v>
      </c>
      <c r="T982" s="22">
        <v>26.46</v>
      </c>
      <c r="U982" s="82">
        <f>+R982+S982+T982</f>
        <v>69.2</v>
      </c>
      <c r="V982" s="421">
        <v>90</v>
      </c>
      <c r="W982" s="128">
        <v>8.33</v>
      </c>
      <c r="X982" s="225" t="s">
        <v>7949</v>
      </c>
      <c r="Y982" s="22">
        <v>2</v>
      </c>
      <c r="Z982" s="22">
        <v>1</v>
      </c>
      <c r="AA982" s="22">
        <v>4</v>
      </c>
      <c r="AB982" s="22">
        <v>5</v>
      </c>
      <c r="AC982" s="22" t="s">
        <v>7950</v>
      </c>
      <c r="AD982" s="22">
        <v>19.41</v>
      </c>
      <c r="AE982" s="22">
        <v>5</v>
      </c>
      <c r="AF982" s="86">
        <v>90</v>
      </c>
      <c r="AG982" s="22" t="s">
        <v>7120</v>
      </c>
      <c r="AH982" s="22" t="s">
        <v>7129</v>
      </c>
      <c r="AI982" s="22">
        <v>30</v>
      </c>
      <c r="AJ982" s="22"/>
      <c r="AK982" s="22"/>
      <c r="AL982" s="22"/>
      <c r="AM982" s="22"/>
      <c r="AN982" s="22"/>
      <c r="AO982" s="22"/>
      <c r="AP982" s="22"/>
      <c r="AQ982" s="22"/>
      <c r="AR982" s="22"/>
      <c r="AS982" s="22"/>
      <c r="AT982" s="22"/>
      <c r="AU982" s="22"/>
      <c r="AV982" s="22" t="s">
        <v>7951</v>
      </c>
      <c r="AW982" s="22" t="s">
        <v>7952</v>
      </c>
      <c r="AX982" s="22">
        <v>60</v>
      </c>
      <c r="AY982" s="22"/>
      <c r="AZ982" s="22"/>
      <c r="BA982" s="85"/>
      <c r="BB982" s="32"/>
      <c r="BC982" s="32"/>
      <c r="BD982" s="32"/>
      <c r="BE982" s="32"/>
      <c r="BF982" s="32"/>
      <c r="BG982" s="32"/>
      <c r="BH982" s="32"/>
      <c r="BI982" s="32"/>
      <c r="BJ982" s="32"/>
      <c r="BK982" s="32"/>
      <c r="BL982" s="32"/>
      <c r="BM982" s="32"/>
    </row>
    <row r="983" spans="1:65" ht="120" customHeight="1" x14ac:dyDescent="0.25">
      <c r="A983" s="22">
        <v>481</v>
      </c>
      <c r="B983" s="22" t="s">
        <v>6828</v>
      </c>
      <c r="C983" s="22">
        <v>481</v>
      </c>
      <c r="D983" s="23"/>
      <c r="E983" s="22" t="s">
        <v>7953</v>
      </c>
      <c r="F983" s="22">
        <v>15328</v>
      </c>
      <c r="G983" s="22" t="s">
        <v>7954</v>
      </c>
      <c r="H983" s="22">
        <v>2025</v>
      </c>
      <c r="I983" s="22" t="s">
        <v>7955</v>
      </c>
      <c r="J983" s="57">
        <v>481548.09</v>
      </c>
      <c r="K983" s="22" t="s">
        <v>534</v>
      </c>
      <c r="L983" s="22" t="s">
        <v>7956</v>
      </c>
      <c r="M983" s="22" t="s">
        <v>6919</v>
      </c>
      <c r="N983" s="22" t="s">
        <v>6920</v>
      </c>
      <c r="O983" s="22" t="s">
        <v>6912</v>
      </c>
      <c r="P983" s="22">
        <v>3000982</v>
      </c>
      <c r="Q983" s="22">
        <v>35</v>
      </c>
      <c r="R983" s="82">
        <v>50</v>
      </c>
      <c r="S983" s="22">
        <v>20</v>
      </c>
      <c r="T983" s="22">
        <v>20.18</v>
      </c>
      <c r="U983" s="82">
        <f t="shared" si="61"/>
        <v>90.18</v>
      </c>
      <c r="V983" s="421">
        <v>50</v>
      </c>
      <c r="W983" s="128">
        <v>5</v>
      </c>
      <c r="X983" s="225" t="s">
        <v>6839</v>
      </c>
      <c r="Y983" s="22">
        <v>4</v>
      </c>
      <c r="Z983" s="22">
        <v>5</v>
      </c>
      <c r="AA983" s="22">
        <v>2</v>
      </c>
      <c r="AB983" s="22">
        <v>5</v>
      </c>
      <c r="AC983" s="22" t="s">
        <v>7957</v>
      </c>
      <c r="AD983" s="22">
        <v>10.93</v>
      </c>
      <c r="AE983" s="22">
        <v>5</v>
      </c>
      <c r="AF983" s="86">
        <v>80</v>
      </c>
      <c r="AG983" s="22"/>
      <c r="AH983" s="22"/>
      <c r="AI983" s="22"/>
      <c r="AJ983" s="22" t="s">
        <v>7958</v>
      </c>
      <c r="AK983" s="22" t="s">
        <v>6915</v>
      </c>
      <c r="AL983" s="22">
        <v>10</v>
      </c>
      <c r="AM983" s="22" t="s">
        <v>6925</v>
      </c>
      <c r="AN983" s="22" t="s">
        <v>6906</v>
      </c>
      <c r="AO983" s="22">
        <v>40</v>
      </c>
      <c r="AP983" s="22"/>
      <c r="AQ983" s="22"/>
      <c r="AR983" s="22"/>
      <c r="AS983" s="22"/>
      <c r="AT983" s="22"/>
      <c r="AU983" s="22"/>
      <c r="AV983" s="22" t="s">
        <v>7959</v>
      </c>
      <c r="AW983" s="22" t="s">
        <v>7960</v>
      </c>
      <c r="AX983" s="22">
        <v>50</v>
      </c>
      <c r="AY983" s="22"/>
      <c r="AZ983" s="22"/>
      <c r="BA983" s="85"/>
      <c r="BB983" s="32"/>
      <c r="BC983" s="32"/>
      <c r="BD983" s="32"/>
      <c r="BE983" s="32"/>
      <c r="BF983" s="32"/>
      <c r="BG983" s="32"/>
      <c r="BH983" s="32"/>
      <c r="BI983" s="32"/>
      <c r="BJ983" s="32"/>
      <c r="BK983" s="32"/>
      <c r="BL983" s="32"/>
      <c r="BM983" s="32"/>
    </row>
    <row r="984" spans="1:65" ht="120" customHeight="1" x14ac:dyDescent="0.25">
      <c r="A984" s="22">
        <v>481</v>
      </c>
      <c r="B984" s="22" t="s">
        <v>6828</v>
      </c>
      <c r="C984" s="22">
        <v>481</v>
      </c>
      <c r="D984" s="23"/>
      <c r="E984" s="22" t="s">
        <v>7961</v>
      </c>
      <c r="F984" s="22">
        <v>37804</v>
      </c>
      <c r="G984" s="22" t="s">
        <v>7962</v>
      </c>
      <c r="H984" s="22">
        <v>2025</v>
      </c>
      <c r="I984" s="22" t="s">
        <v>7963</v>
      </c>
      <c r="J984" s="57">
        <v>219974</v>
      </c>
      <c r="K984" s="22" t="s">
        <v>534</v>
      </c>
      <c r="L984" s="22" t="s">
        <v>7964</v>
      </c>
      <c r="M984" s="93" t="s">
        <v>7965</v>
      </c>
      <c r="N984" s="93" t="s">
        <v>7966</v>
      </c>
      <c r="O984" s="93" t="s">
        <v>7967</v>
      </c>
      <c r="P984" s="22">
        <v>6000315</v>
      </c>
      <c r="Q984" s="22">
        <v>35</v>
      </c>
      <c r="R984" s="82">
        <v>24</v>
      </c>
      <c r="S984" s="22">
        <v>20</v>
      </c>
      <c r="T984" s="22">
        <v>28.35</v>
      </c>
      <c r="U984" s="82">
        <f>R984+S984+T984</f>
        <v>72.349999999999994</v>
      </c>
      <c r="V984" s="421">
        <v>50</v>
      </c>
      <c r="W984" s="128">
        <v>8.33</v>
      </c>
      <c r="X984" s="225" t="s">
        <v>6839</v>
      </c>
      <c r="Y984" s="22">
        <v>3</v>
      </c>
      <c r="Z984" s="22">
        <v>3</v>
      </c>
      <c r="AA984" s="22">
        <v>2</v>
      </c>
      <c r="AB984" s="22">
        <v>4</v>
      </c>
      <c r="AC984" s="22" t="s">
        <v>7968</v>
      </c>
      <c r="AD984" s="22">
        <v>19.41</v>
      </c>
      <c r="AE984" s="22">
        <v>5</v>
      </c>
      <c r="AF984" s="126">
        <v>65</v>
      </c>
      <c r="AG984" s="62" t="s">
        <v>6453</v>
      </c>
      <c r="AH984" s="22" t="s">
        <v>7969</v>
      </c>
      <c r="AI984" s="22">
        <v>15</v>
      </c>
      <c r="AJ984" s="22" t="s">
        <v>6980</v>
      </c>
      <c r="AK984" s="22" t="s">
        <v>7970</v>
      </c>
      <c r="AL984" s="22">
        <v>15</v>
      </c>
      <c r="AM984" s="22"/>
      <c r="AN984" s="22"/>
      <c r="AO984" s="22"/>
      <c r="AP984" s="22"/>
      <c r="AQ984" s="22"/>
      <c r="AR984" s="22"/>
      <c r="AS984" s="22"/>
      <c r="AT984" s="22"/>
      <c r="AU984" s="22"/>
      <c r="AV984" s="22" t="s">
        <v>7971</v>
      </c>
      <c r="AW984" s="22" t="s">
        <v>7972</v>
      </c>
      <c r="AX984" s="22">
        <v>35</v>
      </c>
      <c r="AY984" s="22"/>
      <c r="AZ984" s="22"/>
      <c r="BA984" s="85"/>
      <c r="BB984" s="32"/>
      <c r="BC984" s="32"/>
      <c r="BD984" s="32"/>
      <c r="BE984" s="32"/>
      <c r="BF984" s="32"/>
      <c r="BG984" s="32"/>
      <c r="BH984" s="32"/>
      <c r="BI984" s="32"/>
      <c r="BJ984" s="32"/>
      <c r="BK984" s="32"/>
      <c r="BL984" s="32"/>
      <c r="BM984" s="32"/>
    </row>
    <row r="985" spans="1:65" ht="120" customHeight="1" x14ac:dyDescent="0.25">
      <c r="A985" s="22">
        <v>481</v>
      </c>
      <c r="B985" s="22" t="s">
        <v>6828</v>
      </c>
      <c r="C985" s="22">
        <v>481</v>
      </c>
      <c r="D985" s="23"/>
      <c r="E985" s="22" t="s">
        <v>6939</v>
      </c>
      <c r="F985" s="22">
        <v>16381</v>
      </c>
      <c r="G985" s="22" t="s">
        <v>7973</v>
      </c>
      <c r="H985" s="22">
        <v>2025</v>
      </c>
      <c r="I985" s="22" t="s">
        <v>7974</v>
      </c>
      <c r="J985" s="57">
        <v>726582.35</v>
      </c>
      <c r="K985" s="22" t="s">
        <v>534</v>
      </c>
      <c r="L985" s="22" t="s">
        <v>7975</v>
      </c>
      <c r="M985" s="22" t="s">
        <v>7976</v>
      </c>
      <c r="N985" s="22" t="s">
        <v>7977</v>
      </c>
      <c r="O985" s="22" t="s">
        <v>7978</v>
      </c>
      <c r="P985" s="22">
        <v>3000948</v>
      </c>
      <c r="Q985" s="22">
        <v>126</v>
      </c>
      <c r="R985" s="82">
        <v>72.66</v>
      </c>
      <c r="S985" s="22">
        <v>25</v>
      </c>
      <c r="T985" s="22">
        <v>28.35</v>
      </c>
      <c r="U985" s="82">
        <v>97.66</v>
      </c>
      <c r="V985" s="421">
        <v>90</v>
      </c>
      <c r="W985" s="128">
        <v>8.33</v>
      </c>
      <c r="X985" s="225" t="s">
        <v>7979</v>
      </c>
      <c r="Y985" s="22">
        <v>3</v>
      </c>
      <c r="Z985" s="22">
        <v>5</v>
      </c>
      <c r="AA985" s="22">
        <v>2</v>
      </c>
      <c r="AB985" s="22">
        <v>4</v>
      </c>
      <c r="AC985" s="22" t="s">
        <v>7980</v>
      </c>
      <c r="AD985" s="22">
        <v>28.35</v>
      </c>
      <c r="AE985" s="22">
        <v>5</v>
      </c>
      <c r="AF985" s="86">
        <v>90</v>
      </c>
      <c r="AG985" s="22" t="s">
        <v>1606</v>
      </c>
      <c r="AH985" s="22" t="s">
        <v>7981</v>
      </c>
      <c r="AI985" s="22">
        <v>90</v>
      </c>
      <c r="AJ985" s="22"/>
      <c r="AK985" s="22"/>
      <c r="AL985" s="22"/>
      <c r="AM985" s="22"/>
      <c r="AN985" s="22"/>
      <c r="AO985" s="22"/>
      <c r="AP985" s="22"/>
      <c r="AQ985" s="22"/>
      <c r="AR985" s="22"/>
      <c r="AS985" s="22"/>
      <c r="AT985" s="22"/>
      <c r="AU985" s="22"/>
      <c r="AV985" s="22"/>
      <c r="AW985" s="22"/>
      <c r="AX985" s="22"/>
      <c r="AY985" s="22"/>
      <c r="AZ985" s="22"/>
      <c r="BA985" s="85"/>
      <c r="BB985" s="32"/>
      <c r="BC985" s="32"/>
      <c r="BD985" s="32"/>
      <c r="BE985" s="32"/>
      <c r="BF985" s="32"/>
      <c r="BG985" s="32"/>
      <c r="BH985" s="32"/>
      <c r="BI985" s="32"/>
      <c r="BJ985" s="32"/>
      <c r="BK985" s="32"/>
      <c r="BL985" s="32"/>
      <c r="BM985" s="32"/>
    </row>
    <row r="986" spans="1:65" ht="120" customHeight="1" x14ac:dyDescent="0.25">
      <c r="A986" s="22">
        <v>481</v>
      </c>
      <c r="B986" s="22" t="s">
        <v>6828</v>
      </c>
      <c r="C986" s="22">
        <v>481</v>
      </c>
      <c r="D986" s="23"/>
      <c r="E986" s="22" t="s">
        <v>7354</v>
      </c>
      <c r="F986" s="22">
        <v>5993</v>
      </c>
      <c r="G986" s="22" t="s">
        <v>7982</v>
      </c>
      <c r="H986" s="22">
        <v>2025</v>
      </c>
      <c r="I986" s="22" t="s">
        <v>7983</v>
      </c>
      <c r="J986" s="57">
        <v>820608.5</v>
      </c>
      <c r="K986" s="22" t="s">
        <v>453</v>
      </c>
      <c r="L986" s="22" t="s">
        <v>7984</v>
      </c>
      <c r="M986" s="229" t="s">
        <v>7985</v>
      </c>
      <c r="N986" s="22" t="s">
        <v>7986</v>
      </c>
      <c r="O986" s="229" t="s">
        <v>7987</v>
      </c>
      <c r="P986" s="22">
        <v>9000950</v>
      </c>
      <c r="Q986" s="22">
        <v>82.28</v>
      </c>
      <c r="R986" s="82">
        <v>83.56</v>
      </c>
      <c r="S986" s="22">
        <v>25</v>
      </c>
      <c r="T986" s="22">
        <v>28.35</v>
      </c>
      <c r="U986" s="82">
        <f t="shared" si="61"/>
        <v>136.91</v>
      </c>
      <c r="V986" s="421">
        <v>20</v>
      </c>
      <c r="W986" s="128">
        <v>11.66</v>
      </c>
      <c r="X986" s="225" t="s">
        <v>6839</v>
      </c>
      <c r="Y986" s="22">
        <v>3</v>
      </c>
      <c r="Z986" s="22">
        <v>4</v>
      </c>
      <c r="AA986" s="22">
        <v>1</v>
      </c>
      <c r="AB986" s="22">
        <v>47</v>
      </c>
      <c r="AC986" s="22" t="s">
        <v>7988</v>
      </c>
      <c r="AD986" s="22">
        <v>28.35</v>
      </c>
      <c r="AE986" s="22">
        <v>5</v>
      </c>
      <c r="AF986" s="86">
        <v>20</v>
      </c>
      <c r="AG986" s="22" t="s">
        <v>7218</v>
      </c>
      <c r="AH986" s="22" t="s">
        <v>7361</v>
      </c>
      <c r="AI986" s="22">
        <v>20</v>
      </c>
      <c r="AJ986" s="22"/>
      <c r="AK986" s="22"/>
      <c r="AL986" s="22"/>
      <c r="AM986" s="22"/>
      <c r="AN986" s="22"/>
      <c r="AO986" s="22"/>
      <c r="AP986" s="22"/>
      <c r="AQ986" s="22"/>
      <c r="AR986" s="22"/>
      <c r="AS986" s="22"/>
      <c r="AT986" s="22"/>
      <c r="AU986" s="22"/>
      <c r="AV986" s="22"/>
      <c r="AW986" s="22"/>
      <c r="AX986" s="22"/>
      <c r="AY986" s="22"/>
      <c r="AZ986" s="22"/>
      <c r="BA986" s="85"/>
      <c r="BB986" s="32"/>
      <c r="BC986" s="32"/>
      <c r="BD986" s="32"/>
      <c r="BE986" s="32"/>
      <c r="BF986" s="32"/>
      <c r="BG986" s="32"/>
      <c r="BH986" s="32"/>
      <c r="BI986" s="32"/>
      <c r="BJ986" s="32"/>
      <c r="BK986" s="32"/>
      <c r="BL986" s="32"/>
      <c r="BM986" s="32"/>
    </row>
    <row r="987" spans="1:65" ht="120" customHeight="1" x14ac:dyDescent="0.25">
      <c r="A987" s="86">
        <v>482</v>
      </c>
      <c r="B987" s="22" t="s">
        <v>7989</v>
      </c>
      <c r="C987" s="22"/>
      <c r="D987" s="23"/>
      <c r="E987" s="22" t="s">
        <v>7990</v>
      </c>
      <c r="F987" s="22">
        <v>18684</v>
      </c>
      <c r="G987" s="22" t="s">
        <v>7991</v>
      </c>
      <c r="H987" s="22">
        <v>2004</v>
      </c>
      <c r="I987" s="22" t="s">
        <v>7992</v>
      </c>
      <c r="J987" s="57">
        <v>58593.15</v>
      </c>
      <c r="K987" s="22" t="s">
        <v>56</v>
      </c>
      <c r="L987" s="22" t="s">
        <v>7993</v>
      </c>
      <c r="M987" s="22" t="s">
        <v>7994</v>
      </c>
      <c r="N987" s="22" t="s">
        <v>7995</v>
      </c>
      <c r="O987" s="22" t="s">
        <v>7996</v>
      </c>
      <c r="P987" s="22" t="s">
        <v>7997</v>
      </c>
      <c r="Q987" s="22">
        <v>23.355977011494254</v>
      </c>
      <c r="R987" s="82">
        <v>0</v>
      </c>
      <c r="S987" s="82">
        <v>8.0459770114942533</v>
      </c>
      <c r="T987" s="82">
        <v>15.31</v>
      </c>
      <c r="U987" s="82">
        <f t="shared" si="61"/>
        <v>23.355977011494254</v>
      </c>
      <c r="V987" s="421">
        <v>55</v>
      </c>
      <c r="W987" s="128">
        <v>100</v>
      </c>
      <c r="X987" s="225" t="s">
        <v>7998</v>
      </c>
      <c r="Y987" s="22">
        <v>2</v>
      </c>
      <c r="Z987" s="22">
        <v>2</v>
      </c>
      <c r="AA987" s="22">
        <v>2</v>
      </c>
      <c r="AB987" s="22">
        <v>4</v>
      </c>
      <c r="AC987" s="22"/>
      <c r="AD987" s="22"/>
      <c r="AE987" s="22">
        <v>5</v>
      </c>
      <c r="AF987" s="86">
        <v>65</v>
      </c>
      <c r="AG987" s="22" t="s">
        <v>7999</v>
      </c>
      <c r="AH987" s="22" t="s">
        <v>8000</v>
      </c>
      <c r="AI987" s="22">
        <v>20</v>
      </c>
      <c r="AJ987" s="22" t="s">
        <v>8001</v>
      </c>
      <c r="AK987" s="22" t="s">
        <v>8002</v>
      </c>
      <c r="AL987" s="22">
        <v>20</v>
      </c>
      <c r="AM987" s="22" t="s">
        <v>8003</v>
      </c>
      <c r="AN987" s="22" t="s">
        <v>8002</v>
      </c>
      <c r="AO987" s="22">
        <v>25</v>
      </c>
      <c r="AP987" s="22"/>
      <c r="AQ987" s="22"/>
      <c r="AR987" s="22"/>
      <c r="AS987" s="22"/>
      <c r="AT987" s="22"/>
      <c r="AU987" s="22"/>
      <c r="AV987" s="22"/>
      <c r="AW987" s="22"/>
      <c r="AX987" s="22"/>
      <c r="AY987" s="22"/>
      <c r="AZ987" s="22"/>
      <c r="BA987" s="85"/>
      <c r="BB987" s="32"/>
      <c r="BC987" s="32"/>
      <c r="BD987" s="32"/>
      <c r="BE987" s="32"/>
      <c r="BF987" s="32"/>
      <c r="BG987" s="32"/>
      <c r="BH987" s="32"/>
      <c r="BI987" s="32"/>
      <c r="BJ987" s="32"/>
      <c r="BK987" s="32"/>
      <c r="BL987" s="32"/>
      <c r="BM987" s="32"/>
    </row>
    <row r="988" spans="1:65" ht="120" customHeight="1" x14ac:dyDescent="0.25">
      <c r="A988" s="86">
        <v>482</v>
      </c>
      <c r="B988" s="22" t="s">
        <v>7989</v>
      </c>
      <c r="C988" s="22">
        <v>4</v>
      </c>
      <c r="D988" s="23"/>
      <c r="E988" s="22" t="s">
        <v>8004</v>
      </c>
      <c r="F988" s="22">
        <v>23574</v>
      </c>
      <c r="G988" s="22" t="s">
        <v>8005</v>
      </c>
      <c r="H988" s="22">
        <v>2006</v>
      </c>
      <c r="I988" s="22" t="s">
        <v>8006</v>
      </c>
      <c r="J988" s="57">
        <v>71505</v>
      </c>
      <c r="K988" s="22" t="s">
        <v>155</v>
      </c>
      <c r="L988" s="22" t="s">
        <v>8007</v>
      </c>
      <c r="M988" s="22" t="s">
        <v>8008</v>
      </c>
      <c r="N988" s="22" t="s">
        <v>8009</v>
      </c>
      <c r="O988" s="22" t="s">
        <v>8010</v>
      </c>
      <c r="P988" s="22">
        <v>3787</v>
      </c>
      <c r="Q988" s="22">
        <v>24.10655172413793</v>
      </c>
      <c r="R988" s="82">
        <v>0</v>
      </c>
      <c r="S988" s="82">
        <v>6.8965517241379306</v>
      </c>
      <c r="T988" s="82">
        <v>17.21</v>
      </c>
      <c r="U988" s="82">
        <f t="shared" si="61"/>
        <v>24.10655172413793</v>
      </c>
      <c r="V988" s="421">
        <v>30</v>
      </c>
      <c r="W988" s="128">
        <v>100</v>
      </c>
      <c r="X988" s="225" t="s">
        <v>7998</v>
      </c>
      <c r="Y988" s="22">
        <v>2</v>
      </c>
      <c r="Z988" s="22">
        <v>2</v>
      </c>
      <c r="AA988" s="22">
        <v>1</v>
      </c>
      <c r="AB988" s="22">
        <v>4</v>
      </c>
      <c r="AC988" s="22"/>
      <c r="AD988" s="22"/>
      <c r="AE988" s="22">
        <v>5</v>
      </c>
      <c r="AF988" s="303">
        <v>15</v>
      </c>
      <c r="AG988" s="22" t="s">
        <v>7999</v>
      </c>
      <c r="AH988" s="22" t="s">
        <v>8011</v>
      </c>
      <c r="AI988" s="22">
        <v>15</v>
      </c>
      <c r="AJ988" s="22"/>
      <c r="AK988" s="22"/>
      <c r="AL988" s="22"/>
      <c r="AM988" s="22"/>
      <c r="AN988" s="22"/>
      <c r="AO988" s="22"/>
      <c r="AP988" s="22"/>
      <c r="AQ988" s="22"/>
      <c r="AR988" s="22"/>
      <c r="AS988" s="22"/>
      <c r="AT988" s="22"/>
      <c r="AU988" s="22"/>
      <c r="AV988" s="22"/>
      <c r="AW988" s="22"/>
      <c r="AX988" s="22"/>
      <c r="AY988" s="22"/>
      <c r="AZ988" s="22"/>
      <c r="BA988" s="85"/>
      <c r="BB988" s="32"/>
      <c r="BC988" s="32"/>
      <c r="BD988" s="32"/>
      <c r="BE988" s="32"/>
      <c r="BF988" s="32"/>
      <c r="BG988" s="32"/>
      <c r="BH988" s="32"/>
      <c r="BI988" s="32"/>
      <c r="BJ988" s="32"/>
      <c r="BK988" s="32"/>
      <c r="BL988" s="32"/>
      <c r="BM988" s="32"/>
    </row>
    <row r="989" spans="1:65" ht="120" customHeight="1" x14ac:dyDescent="0.25">
      <c r="A989" s="86">
        <v>482</v>
      </c>
      <c r="B989" s="22" t="s">
        <v>7989</v>
      </c>
      <c r="C989" s="22"/>
      <c r="D989" s="23"/>
      <c r="E989" s="22" t="s">
        <v>8004</v>
      </c>
      <c r="F989" s="22">
        <v>23574</v>
      </c>
      <c r="G989" s="22" t="s">
        <v>8012</v>
      </c>
      <c r="H989" s="22">
        <v>2016</v>
      </c>
      <c r="I989" s="22" t="s">
        <v>8013</v>
      </c>
      <c r="J989" s="57">
        <v>23759.27</v>
      </c>
      <c r="K989" s="22" t="s">
        <v>8014</v>
      </c>
      <c r="L989" s="22" t="s">
        <v>8007</v>
      </c>
      <c r="M989" s="22" t="s">
        <v>8008</v>
      </c>
      <c r="N989" s="22" t="s">
        <v>8015</v>
      </c>
      <c r="O989" s="22" t="s">
        <v>8016</v>
      </c>
      <c r="P989" s="22">
        <v>8201</v>
      </c>
      <c r="Q989" s="22">
        <v>40.269999999999996</v>
      </c>
      <c r="R989" s="82">
        <v>2.27</v>
      </c>
      <c r="S989" s="82">
        <v>18</v>
      </c>
      <c r="T989" s="82">
        <v>20</v>
      </c>
      <c r="U989" s="82">
        <f t="shared" si="61"/>
        <v>40.269999999999996</v>
      </c>
      <c r="V989" s="421">
        <v>40</v>
      </c>
      <c r="W989" s="128">
        <v>90</v>
      </c>
      <c r="X989" s="225" t="s">
        <v>7998</v>
      </c>
      <c r="Y989" s="22">
        <v>2</v>
      </c>
      <c r="Z989" s="22">
        <v>5</v>
      </c>
      <c r="AA989" s="22">
        <v>5</v>
      </c>
      <c r="AB989" s="22">
        <v>4</v>
      </c>
      <c r="AC989" s="22"/>
      <c r="AD989" s="22"/>
      <c r="AE989" s="22">
        <v>5</v>
      </c>
      <c r="AF989" s="86">
        <v>92</v>
      </c>
      <c r="AG989" s="22" t="s">
        <v>7999</v>
      </c>
      <c r="AH989" s="22" t="s">
        <v>8017</v>
      </c>
      <c r="AI989" s="22">
        <v>70</v>
      </c>
      <c r="AJ989" s="22" t="s">
        <v>8018</v>
      </c>
      <c r="AK989" s="22" t="s">
        <v>8019</v>
      </c>
      <c r="AL989" s="22">
        <v>2</v>
      </c>
      <c r="AM989" s="22"/>
      <c r="AN989" s="22"/>
      <c r="AO989" s="22"/>
      <c r="AP989" s="22"/>
      <c r="AQ989" s="22"/>
      <c r="AR989" s="22"/>
      <c r="AS989" s="22"/>
      <c r="AT989" s="22"/>
      <c r="AU989" s="22"/>
      <c r="AV989" s="22" t="s">
        <v>8020</v>
      </c>
      <c r="AW989" s="22" t="s">
        <v>8021</v>
      </c>
      <c r="AX989" s="22">
        <v>20</v>
      </c>
      <c r="AY989" s="22"/>
      <c r="AZ989" s="22"/>
      <c r="BA989" s="85"/>
      <c r="BB989" s="32"/>
      <c r="BC989" s="32"/>
      <c r="BD989" s="32"/>
      <c r="BE989" s="32"/>
      <c r="BF989" s="32"/>
      <c r="BG989" s="32"/>
      <c r="BH989" s="32"/>
      <c r="BI989" s="32"/>
      <c r="BJ989" s="32"/>
      <c r="BK989" s="32"/>
      <c r="BL989" s="32"/>
      <c r="BM989" s="32"/>
    </row>
    <row r="990" spans="1:65" ht="120" customHeight="1" x14ac:dyDescent="0.25">
      <c r="A990" s="86">
        <v>482</v>
      </c>
      <c r="B990" s="22" t="s">
        <v>7989</v>
      </c>
      <c r="C990" s="22"/>
      <c r="D990" s="23" t="s">
        <v>7999</v>
      </c>
      <c r="E990" s="22" t="s">
        <v>8022</v>
      </c>
      <c r="F990" s="22">
        <v>25025</v>
      </c>
      <c r="G990" s="22" t="s">
        <v>8023</v>
      </c>
      <c r="H990" s="22">
        <v>2017</v>
      </c>
      <c r="I990" s="22" t="s">
        <v>8024</v>
      </c>
      <c r="J990" s="57">
        <v>48381.81</v>
      </c>
      <c r="K990" s="22" t="s">
        <v>8014</v>
      </c>
      <c r="L990" s="22" t="s">
        <v>8025</v>
      </c>
      <c r="M990" s="22" t="s">
        <v>8026</v>
      </c>
      <c r="N990" s="22" t="s">
        <v>8027</v>
      </c>
      <c r="O990" s="22" t="s">
        <v>8028</v>
      </c>
      <c r="P990" s="22">
        <v>8293</v>
      </c>
      <c r="Q990" s="22">
        <v>30</v>
      </c>
      <c r="R990" s="82">
        <v>2</v>
      </c>
      <c r="S990" s="82">
        <v>10</v>
      </c>
      <c r="T990" s="82">
        <v>20</v>
      </c>
      <c r="U990" s="82">
        <f t="shared" si="61"/>
        <v>32</v>
      </c>
      <c r="V990" s="421">
        <v>60</v>
      </c>
      <c r="W990" s="128">
        <v>76</v>
      </c>
      <c r="X990" s="225" t="s">
        <v>8029</v>
      </c>
      <c r="Y990" s="22">
        <v>6</v>
      </c>
      <c r="Z990" s="22">
        <v>4</v>
      </c>
      <c r="AA990" s="22">
        <v>4</v>
      </c>
      <c r="AB990" s="22">
        <v>5</v>
      </c>
      <c r="AC990" s="22" t="s">
        <v>8030</v>
      </c>
      <c r="AD990" s="22"/>
      <c r="AE990" s="22">
        <v>5</v>
      </c>
      <c r="AF990" s="86">
        <v>25</v>
      </c>
      <c r="AG990" s="22"/>
      <c r="AH990" s="22"/>
      <c r="AI990" s="22"/>
      <c r="AJ990" s="22"/>
      <c r="AK990" s="22"/>
      <c r="AL990" s="22"/>
      <c r="AM990" s="22"/>
      <c r="AN990" s="22"/>
      <c r="AO990" s="22"/>
      <c r="AP990" s="22"/>
      <c r="AQ990" s="22"/>
      <c r="AR990" s="22"/>
      <c r="AS990" s="22"/>
      <c r="AT990" s="22"/>
      <c r="AU990" s="22"/>
      <c r="AV990" s="22" t="s">
        <v>8031</v>
      </c>
      <c r="AW990" s="22" t="s">
        <v>8032</v>
      </c>
      <c r="AX990" s="22">
        <v>25</v>
      </c>
      <c r="AY990" s="22"/>
      <c r="AZ990" s="22"/>
      <c r="BA990" s="85"/>
      <c r="BB990" s="32"/>
      <c r="BC990" s="32"/>
      <c r="BD990" s="32"/>
      <c r="BE990" s="32"/>
      <c r="BF990" s="32"/>
      <c r="BG990" s="32"/>
      <c r="BH990" s="32"/>
      <c r="BI990" s="32"/>
      <c r="BJ990" s="32"/>
      <c r="BK990" s="32"/>
      <c r="BL990" s="32"/>
      <c r="BM990" s="32"/>
    </row>
    <row r="991" spans="1:65" ht="120" customHeight="1" x14ac:dyDescent="0.25">
      <c r="A991" s="86">
        <v>482</v>
      </c>
      <c r="B991" s="22" t="s">
        <v>7989</v>
      </c>
      <c r="C991" s="22"/>
      <c r="D991" s="23"/>
      <c r="E991" s="22" t="s">
        <v>8033</v>
      </c>
      <c r="F991" s="22"/>
      <c r="G991" s="22" t="s">
        <v>8034</v>
      </c>
      <c r="H991" s="22">
        <v>2018</v>
      </c>
      <c r="I991" s="22" t="s">
        <v>8035</v>
      </c>
      <c r="J991" s="57">
        <v>24102.880000000001</v>
      </c>
      <c r="K991" s="22" t="s">
        <v>8014</v>
      </c>
      <c r="L991" s="22" t="s">
        <v>8007</v>
      </c>
      <c r="M991" s="22" t="s">
        <v>8036</v>
      </c>
      <c r="N991" s="22" t="s">
        <v>8037</v>
      </c>
      <c r="O991" s="22" t="s">
        <v>8038</v>
      </c>
      <c r="P991" s="22">
        <v>8374</v>
      </c>
      <c r="Q991" s="22">
        <v>50</v>
      </c>
      <c r="R991" s="82">
        <v>5</v>
      </c>
      <c r="S991" s="82">
        <v>20</v>
      </c>
      <c r="T991" s="82">
        <v>25</v>
      </c>
      <c r="U991" s="82">
        <f t="shared" si="61"/>
        <v>50</v>
      </c>
      <c r="V991" s="421">
        <v>90</v>
      </c>
      <c r="W991" s="128">
        <v>56</v>
      </c>
      <c r="X991" s="225" t="s">
        <v>8039</v>
      </c>
      <c r="Y991" s="22">
        <v>4</v>
      </c>
      <c r="Z991" s="22">
        <v>6</v>
      </c>
      <c r="AA991" s="22">
        <v>2</v>
      </c>
      <c r="AB991" s="22">
        <v>35</v>
      </c>
      <c r="AC991" s="22"/>
      <c r="AD991" s="22"/>
      <c r="AE991" s="22">
        <v>5</v>
      </c>
      <c r="AF991" s="86">
        <v>60</v>
      </c>
      <c r="AG991" s="22" t="s">
        <v>7999</v>
      </c>
      <c r="AH991" s="22" t="s">
        <v>8040</v>
      </c>
      <c r="AI991" s="22">
        <v>30</v>
      </c>
      <c r="AJ991" s="22" t="s">
        <v>8018</v>
      </c>
      <c r="AK991" s="22" t="s">
        <v>8019</v>
      </c>
      <c r="AL991" s="22">
        <v>10</v>
      </c>
      <c r="AM991" s="22"/>
      <c r="AN991" s="22"/>
      <c r="AO991" s="22"/>
      <c r="AP991" s="22"/>
      <c r="AQ991" s="22"/>
      <c r="AR991" s="22"/>
      <c r="AS991" s="22"/>
      <c r="AT991" s="22"/>
      <c r="AU991" s="22"/>
      <c r="AV991" s="22" t="s">
        <v>8020</v>
      </c>
      <c r="AW991" s="22" t="s">
        <v>8021</v>
      </c>
      <c r="AX991" s="22">
        <v>20</v>
      </c>
      <c r="AY991" s="22"/>
      <c r="AZ991" s="22"/>
      <c r="BA991" s="85"/>
      <c r="BB991" s="32"/>
      <c r="BC991" s="32"/>
      <c r="BD991" s="32"/>
      <c r="BE991" s="32"/>
      <c r="BF991" s="32"/>
      <c r="BG991" s="32"/>
      <c r="BH991" s="32"/>
      <c r="BI991" s="32"/>
      <c r="BJ991" s="32"/>
      <c r="BK991" s="32"/>
      <c r="BL991" s="32"/>
      <c r="BM991" s="32"/>
    </row>
    <row r="992" spans="1:65" ht="120" customHeight="1" x14ac:dyDescent="0.25">
      <c r="A992" s="86">
        <v>482</v>
      </c>
      <c r="B992" s="22" t="s">
        <v>7989</v>
      </c>
      <c r="C992" s="22"/>
      <c r="D992" s="23"/>
      <c r="E992" s="22" t="s">
        <v>8041</v>
      </c>
      <c r="F992" s="22">
        <v>55339</v>
      </c>
      <c r="G992" s="22" t="s">
        <v>8042</v>
      </c>
      <c r="H992" s="22">
        <v>2020</v>
      </c>
      <c r="I992" s="22" t="s">
        <v>8043</v>
      </c>
      <c r="J992" s="57">
        <v>21833.71</v>
      </c>
      <c r="K992" s="22" t="s">
        <v>8014</v>
      </c>
      <c r="L992" s="22" t="s">
        <v>8007</v>
      </c>
      <c r="M992" s="22" t="s">
        <v>8036</v>
      </c>
      <c r="N992" s="22" t="s">
        <v>8044</v>
      </c>
      <c r="O992" s="22" t="s">
        <v>8045</v>
      </c>
      <c r="P992" s="22">
        <v>8581</v>
      </c>
      <c r="Q992" s="22">
        <v>50</v>
      </c>
      <c r="R992" s="82">
        <v>2</v>
      </c>
      <c r="S992" s="82">
        <v>10</v>
      </c>
      <c r="T992" s="82">
        <v>25</v>
      </c>
      <c r="U992" s="82">
        <f t="shared" si="61"/>
        <v>37</v>
      </c>
      <c r="V992" s="421">
        <v>60</v>
      </c>
      <c r="W992" s="128">
        <v>13</v>
      </c>
      <c r="X992" s="225" t="s">
        <v>8039</v>
      </c>
      <c r="Y992" s="22">
        <v>4</v>
      </c>
      <c r="Z992" s="22">
        <v>5</v>
      </c>
      <c r="AA992" s="22">
        <v>5</v>
      </c>
      <c r="AB992" s="22">
        <v>35</v>
      </c>
      <c r="AC992" s="22"/>
      <c r="AD992" s="22">
        <v>25</v>
      </c>
      <c r="AE992" s="22">
        <v>5</v>
      </c>
      <c r="AF992" s="86">
        <v>35</v>
      </c>
      <c r="AG992" s="22" t="s">
        <v>7999</v>
      </c>
      <c r="AH992" s="22" t="s">
        <v>8046</v>
      </c>
      <c r="AI992" s="22">
        <v>30</v>
      </c>
      <c r="AJ992" s="22"/>
      <c r="AK992" s="22"/>
      <c r="AL992" s="22"/>
      <c r="AM992" s="22"/>
      <c r="AN992" s="22"/>
      <c r="AO992" s="22"/>
      <c r="AP992" s="22"/>
      <c r="AQ992" s="22"/>
      <c r="AR992" s="22"/>
      <c r="AS992" s="22"/>
      <c r="AT992" s="22"/>
      <c r="AU992" s="22"/>
      <c r="AV992" s="22" t="s">
        <v>8047</v>
      </c>
      <c r="AW992" s="22" t="s">
        <v>8048</v>
      </c>
      <c r="AX992" s="22">
        <v>5</v>
      </c>
      <c r="AY992" s="22"/>
      <c r="AZ992" s="22"/>
      <c r="BA992" s="85"/>
      <c r="BB992" s="32"/>
      <c r="BC992" s="32"/>
      <c r="BD992" s="32"/>
      <c r="BE992" s="32"/>
      <c r="BF992" s="32"/>
      <c r="BG992" s="32"/>
      <c r="BH992" s="32"/>
      <c r="BI992" s="32"/>
      <c r="BJ992" s="32"/>
      <c r="BK992" s="32"/>
      <c r="BL992" s="32"/>
      <c r="BM992" s="32"/>
    </row>
    <row r="993" spans="1:65" ht="120" customHeight="1" x14ac:dyDescent="0.25">
      <c r="A993" s="96">
        <v>501</v>
      </c>
      <c r="B993" s="97" t="s">
        <v>8049</v>
      </c>
      <c r="C993" s="97">
        <v>1</v>
      </c>
      <c r="D993" s="98" t="s">
        <v>8050</v>
      </c>
      <c r="E993" s="97" t="s">
        <v>8051</v>
      </c>
      <c r="F993" s="97">
        <v>16350</v>
      </c>
      <c r="G993" s="97" t="s">
        <v>8052</v>
      </c>
      <c r="H993" s="97">
        <v>2020</v>
      </c>
      <c r="I993" s="97" t="s">
        <v>8053</v>
      </c>
      <c r="J993" s="380">
        <v>18000</v>
      </c>
      <c r="K993" s="97" t="s">
        <v>8014</v>
      </c>
      <c r="L993" s="97" t="s">
        <v>8054</v>
      </c>
      <c r="M993" s="97" t="s">
        <v>8055</v>
      </c>
      <c r="N993" s="97" t="s">
        <v>8056</v>
      </c>
      <c r="O993" s="97" t="s">
        <v>8057</v>
      </c>
      <c r="P993" s="97">
        <v>101961</v>
      </c>
      <c r="Q993" s="97"/>
      <c r="R993" s="59"/>
      <c r="S993" s="59">
        <v>50</v>
      </c>
      <c r="T993" s="59">
        <v>50</v>
      </c>
      <c r="U993" s="59">
        <f t="shared" si="61"/>
        <v>100</v>
      </c>
      <c r="V993" s="424">
        <v>100</v>
      </c>
      <c r="W993" s="466">
        <v>100</v>
      </c>
      <c r="X993" s="447" t="s">
        <v>8058</v>
      </c>
      <c r="Y993" s="97">
        <v>6</v>
      </c>
      <c r="Z993" s="97">
        <v>1</v>
      </c>
      <c r="AA993" s="97">
        <v>1</v>
      </c>
      <c r="AB993" s="97">
        <v>24</v>
      </c>
      <c r="AC993" s="97">
        <v>2</v>
      </c>
      <c r="AD993" s="97">
        <v>0</v>
      </c>
      <c r="AE993" s="97">
        <v>5</v>
      </c>
      <c r="AF993" s="96">
        <v>100</v>
      </c>
      <c r="AG993" s="97" t="s">
        <v>8050</v>
      </c>
      <c r="AH993" s="97" t="s">
        <v>8059</v>
      </c>
      <c r="AI993" s="97">
        <v>27</v>
      </c>
      <c r="AJ993" s="97" t="s">
        <v>8060</v>
      </c>
      <c r="AK993" s="97" t="s">
        <v>8061</v>
      </c>
      <c r="AL993" s="97">
        <v>11</v>
      </c>
      <c r="AM993" s="97" t="s">
        <v>8062</v>
      </c>
      <c r="AN993" s="97" t="s">
        <v>8063</v>
      </c>
      <c r="AO993" s="97">
        <v>24</v>
      </c>
      <c r="AP993" s="97" t="s">
        <v>8064</v>
      </c>
      <c r="AQ993" s="97" t="s">
        <v>8065</v>
      </c>
      <c r="AR993" s="97">
        <v>28</v>
      </c>
      <c r="AS993" s="97" t="s">
        <v>8066</v>
      </c>
      <c r="AT993" s="97" t="s">
        <v>8067</v>
      </c>
      <c r="AU993" s="97">
        <v>10</v>
      </c>
      <c r="AV993" s="97"/>
      <c r="AW993" s="97"/>
      <c r="AX993" s="97"/>
      <c r="AY993" s="97"/>
      <c r="AZ993" s="97"/>
      <c r="BA993" s="99"/>
      <c r="BB993" s="32"/>
      <c r="BC993" s="32"/>
      <c r="BD993" s="32"/>
      <c r="BE993" s="32"/>
      <c r="BF993" s="32"/>
      <c r="BG993" s="32"/>
      <c r="BH993" s="32"/>
      <c r="BI993" s="32"/>
      <c r="BJ993" s="32"/>
      <c r="BK993" s="32"/>
      <c r="BL993" s="32"/>
      <c r="BM993" s="32"/>
    </row>
    <row r="994" spans="1:65" ht="120" customHeight="1" x14ac:dyDescent="0.25">
      <c r="A994" s="96">
        <v>501</v>
      </c>
      <c r="B994" s="97" t="s">
        <v>8049</v>
      </c>
      <c r="C994" s="97">
        <v>1</v>
      </c>
      <c r="D994" s="98" t="s">
        <v>8050</v>
      </c>
      <c r="E994" s="97" t="s">
        <v>8051</v>
      </c>
      <c r="F994" s="97">
        <v>16350</v>
      </c>
      <c r="G994" s="97" t="s">
        <v>8068</v>
      </c>
      <c r="H994" s="97">
        <v>2015</v>
      </c>
      <c r="I994" s="97" t="s">
        <v>8053</v>
      </c>
      <c r="J994" s="380">
        <v>17449.66</v>
      </c>
      <c r="K994" s="97" t="s">
        <v>8014</v>
      </c>
      <c r="L994" s="97" t="s">
        <v>8054</v>
      </c>
      <c r="M994" s="97" t="s">
        <v>8055</v>
      </c>
      <c r="N994" s="97" t="s">
        <v>8056</v>
      </c>
      <c r="O994" s="97" t="s">
        <v>8057</v>
      </c>
      <c r="P994" s="97">
        <v>101099</v>
      </c>
      <c r="Q994" s="97"/>
      <c r="R994" s="59"/>
      <c r="S994" s="59">
        <v>50</v>
      </c>
      <c r="T994" s="59">
        <v>50</v>
      </c>
      <c r="U994" s="59">
        <f t="shared" si="61"/>
        <v>100</v>
      </c>
      <c r="V994" s="424">
        <v>100</v>
      </c>
      <c r="W994" s="466">
        <v>100</v>
      </c>
      <c r="X994" s="447" t="s">
        <v>8069</v>
      </c>
      <c r="Y994" s="97">
        <v>6</v>
      </c>
      <c r="Z994" s="97">
        <v>1</v>
      </c>
      <c r="AA994" s="97">
        <v>1</v>
      </c>
      <c r="AB994" s="97">
        <v>24</v>
      </c>
      <c r="AC994" s="97">
        <v>2</v>
      </c>
      <c r="AD994" s="97">
        <v>0</v>
      </c>
      <c r="AE994" s="97">
        <v>5</v>
      </c>
      <c r="AF994" s="96">
        <v>100</v>
      </c>
      <c r="AG994" s="97" t="s">
        <v>8050</v>
      </c>
      <c r="AH994" s="97" t="s">
        <v>8059</v>
      </c>
      <c r="AI994" s="97">
        <v>27</v>
      </c>
      <c r="AJ994" s="97" t="s">
        <v>8060</v>
      </c>
      <c r="AK994" s="97" t="s">
        <v>8061</v>
      </c>
      <c r="AL994" s="97">
        <v>11</v>
      </c>
      <c r="AM994" s="97" t="s">
        <v>8062</v>
      </c>
      <c r="AN994" s="97" t="s">
        <v>8063</v>
      </c>
      <c r="AO994" s="97">
        <v>24</v>
      </c>
      <c r="AP994" s="97" t="s">
        <v>8064</v>
      </c>
      <c r="AQ994" s="97" t="s">
        <v>8065</v>
      </c>
      <c r="AR994" s="97">
        <v>28</v>
      </c>
      <c r="AS994" s="97" t="s">
        <v>8066</v>
      </c>
      <c r="AT994" s="97" t="s">
        <v>8067</v>
      </c>
      <c r="AU994" s="97">
        <v>10</v>
      </c>
      <c r="AV994" s="97"/>
      <c r="AW994" s="97"/>
      <c r="AX994" s="97"/>
      <c r="AY994" s="97"/>
      <c r="AZ994" s="97"/>
      <c r="BA994" s="99"/>
      <c r="BB994" s="32"/>
      <c r="BC994" s="32"/>
      <c r="BD994" s="32"/>
      <c r="BE994" s="32"/>
      <c r="BF994" s="32"/>
      <c r="BG994" s="32"/>
      <c r="BH994" s="32"/>
      <c r="BI994" s="32"/>
      <c r="BJ994" s="32"/>
      <c r="BK994" s="32"/>
      <c r="BL994" s="32"/>
      <c r="BM994" s="32"/>
    </row>
    <row r="995" spans="1:65" ht="120" customHeight="1" x14ac:dyDescent="0.25">
      <c r="A995" s="96">
        <v>501</v>
      </c>
      <c r="B995" s="97" t="s">
        <v>8049</v>
      </c>
      <c r="C995" s="22">
        <v>1</v>
      </c>
      <c r="D995" s="23"/>
      <c r="E995" s="22" t="s">
        <v>8070</v>
      </c>
      <c r="F995" s="22"/>
      <c r="G995" s="22" t="s">
        <v>8071</v>
      </c>
      <c r="H995" s="22">
        <v>2025</v>
      </c>
      <c r="I995" s="22" t="s">
        <v>8072</v>
      </c>
      <c r="J995" s="57">
        <v>47214</v>
      </c>
      <c r="K995" s="22" t="s">
        <v>534</v>
      </c>
      <c r="L995" s="22" t="s">
        <v>8073</v>
      </c>
      <c r="M995" s="22" t="s">
        <v>8074</v>
      </c>
      <c r="N995" s="22" t="s">
        <v>8075</v>
      </c>
      <c r="O995" s="22" t="s">
        <v>8076</v>
      </c>
      <c r="P995" s="22">
        <v>102390</v>
      </c>
      <c r="Q995" s="22">
        <v>42.44</v>
      </c>
      <c r="R995" s="82">
        <v>5.85</v>
      </c>
      <c r="S995" s="22">
        <v>4.7</v>
      </c>
      <c r="T995" s="22">
        <v>31.89</v>
      </c>
      <c r="U995" s="59">
        <f t="shared" si="61"/>
        <v>42.44</v>
      </c>
      <c r="V995" s="424">
        <v>100</v>
      </c>
      <c r="W995" s="466">
        <v>20</v>
      </c>
      <c r="X995" s="225" t="s">
        <v>8077</v>
      </c>
      <c r="Y995" s="22">
        <v>6</v>
      </c>
      <c r="Z995" s="22">
        <v>1</v>
      </c>
      <c r="AA995" s="22">
        <v>1</v>
      </c>
      <c r="AB995" s="22">
        <v>26</v>
      </c>
      <c r="AC995" s="22">
        <v>23</v>
      </c>
      <c r="AD995" s="22"/>
      <c r="AE995" s="22">
        <v>2</v>
      </c>
      <c r="AF995" s="96">
        <v>100</v>
      </c>
      <c r="AG995" s="97" t="s">
        <v>8066</v>
      </c>
      <c r="AH995" s="97" t="s">
        <v>8067</v>
      </c>
      <c r="AI995" s="97">
        <v>25</v>
      </c>
      <c r="AJ995" s="97" t="s">
        <v>8078</v>
      </c>
      <c r="AK995" s="97" t="s">
        <v>8079</v>
      </c>
      <c r="AL995" s="97">
        <v>29</v>
      </c>
      <c r="AM995" s="97" t="s">
        <v>8080</v>
      </c>
      <c r="AN995" s="97" t="s">
        <v>8081</v>
      </c>
      <c r="AO995" s="97">
        <v>9</v>
      </c>
      <c r="AP995" s="97" t="s">
        <v>8082</v>
      </c>
      <c r="AQ995" s="97" t="s">
        <v>8083</v>
      </c>
      <c r="AR995" s="97">
        <v>9</v>
      </c>
      <c r="AS995" s="97" t="s">
        <v>8060</v>
      </c>
      <c r="AT995" s="97" t="s">
        <v>8061</v>
      </c>
      <c r="AU995" s="97">
        <v>28</v>
      </c>
      <c r="AV995" s="97"/>
      <c r="AW995" s="97"/>
      <c r="AX995" s="97"/>
      <c r="AY995" s="97"/>
      <c r="AZ995" s="97"/>
      <c r="BA995" s="99"/>
      <c r="BB995" s="32"/>
      <c r="BC995" s="32"/>
      <c r="BD995" s="32"/>
      <c r="BE995" s="32"/>
      <c r="BF995" s="32"/>
      <c r="BG995" s="32"/>
      <c r="BH995" s="32"/>
      <c r="BI995" s="32"/>
      <c r="BJ995" s="32"/>
      <c r="BK995" s="32"/>
      <c r="BL995" s="32"/>
      <c r="BM995" s="32"/>
    </row>
    <row r="996" spans="1:65" ht="120" customHeight="1" x14ac:dyDescent="0.25">
      <c r="A996" s="96">
        <v>501</v>
      </c>
      <c r="B996" s="97" t="s">
        <v>8049</v>
      </c>
      <c r="C996" s="22">
        <v>1</v>
      </c>
      <c r="D996" s="23"/>
      <c r="E996" s="22" t="s">
        <v>8084</v>
      </c>
      <c r="F996" s="22"/>
      <c r="G996" s="22" t="s">
        <v>8085</v>
      </c>
      <c r="H996" s="22">
        <v>2025</v>
      </c>
      <c r="I996" s="22"/>
      <c r="J996" s="57">
        <f>36072.82+4258.55</f>
        <v>40331.370000000003</v>
      </c>
      <c r="K996" s="22" t="s">
        <v>534</v>
      </c>
      <c r="L996" s="22" t="s">
        <v>8086</v>
      </c>
      <c r="M996" s="22" t="s">
        <v>8087</v>
      </c>
      <c r="N996" s="22" t="s">
        <v>8088</v>
      </c>
      <c r="O996" s="22" t="s">
        <v>8089</v>
      </c>
      <c r="P996" s="22" t="s">
        <v>8090</v>
      </c>
      <c r="Q996" s="22">
        <v>35.590000000000003</v>
      </c>
      <c r="R996" s="82">
        <v>2.09</v>
      </c>
      <c r="S996" s="22">
        <v>1.61</v>
      </c>
      <c r="T996" s="22">
        <v>31.89</v>
      </c>
      <c r="U996" s="59">
        <f>R996+S996+T996</f>
        <v>35.590000000000003</v>
      </c>
      <c r="V996" s="424">
        <v>90</v>
      </c>
      <c r="W996" s="466">
        <v>20</v>
      </c>
      <c r="X996" s="225" t="s">
        <v>8091</v>
      </c>
      <c r="Y996" s="22">
        <v>6</v>
      </c>
      <c r="Z996" s="22">
        <v>1</v>
      </c>
      <c r="AA996" s="22">
        <v>5</v>
      </c>
      <c r="AB996" s="22">
        <v>25</v>
      </c>
      <c r="AC996" s="22">
        <v>23</v>
      </c>
      <c r="AD996" s="22"/>
      <c r="AE996" s="22">
        <v>5</v>
      </c>
      <c r="AF996" s="96">
        <v>89</v>
      </c>
      <c r="AG996" s="97" t="s">
        <v>8066</v>
      </c>
      <c r="AH996" s="97" t="s">
        <v>8067</v>
      </c>
      <c r="AI996" s="97">
        <v>13</v>
      </c>
      <c r="AJ996" s="97" t="s">
        <v>8078</v>
      </c>
      <c r="AK996" s="97" t="s">
        <v>8079</v>
      </c>
      <c r="AL996" s="97">
        <v>15</v>
      </c>
      <c r="AM996" s="97" t="s">
        <v>8080</v>
      </c>
      <c r="AN996" s="97" t="s">
        <v>8081</v>
      </c>
      <c r="AO996" s="97">
        <v>5</v>
      </c>
      <c r="AP996" s="97" t="s">
        <v>8082</v>
      </c>
      <c r="AQ996" s="97" t="s">
        <v>8083</v>
      </c>
      <c r="AR996" s="97">
        <v>5</v>
      </c>
      <c r="AS996" s="97" t="s">
        <v>8092</v>
      </c>
      <c r="AT996" s="97" t="s">
        <v>8093</v>
      </c>
      <c r="AU996" s="97">
        <v>51</v>
      </c>
      <c r="AV996" s="97"/>
      <c r="AW996" s="97"/>
      <c r="AX996" s="97"/>
      <c r="AY996" s="97"/>
      <c r="AZ996" s="97"/>
      <c r="BA996" s="99"/>
      <c r="BB996" s="32"/>
      <c r="BC996" s="32"/>
      <c r="BD996" s="32"/>
      <c r="BE996" s="32"/>
      <c r="BF996" s="32"/>
      <c r="BG996" s="32"/>
      <c r="BH996" s="32"/>
      <c r="BI996" s="32"/>
      <c r="BJ996" s="32"/>
      <c r="BK996" s="32"/>
      <c r="BL996" s="32"/>
      <c r="BM996" s="32"/>
    </row>
    <row r="997" spans="1:65" ht="120" customHeight="1" x14ac:dyDescent="0.25">
      <c r="A997" s="86">
        <v>505</v>
      </c>
      <c r="B997" s="22" t="s">
        <v>8094</v>
      </c>
      <c r="C997" s="22">
        <v>1</v>
      </c>
      <c r="D997" s="23" t="s">
        <v>8095</v>
      </c>
      <c r="E997" s="22" t="s">
        <v>8096</v>
      </c>
      <c r="F997" s="22">
        <v>19273</v>
      </c>
      <c r="G997" s="22" t="s">
        <v>8097</v>
      </c>
      <c r="H997" s="22">
        <v>2018</v>
      </c>
      <c r="I997" s="22" t="s">
        <v>8098</v>
      </c>
      <c r="J997" s="57">
        <v>166757.57</v>
      </c>
      <c r="K997" s="22" t="s">
        <v>8014</v>
      </c>
      <c r="L997" s="22" t="s">
        <v>8099</v>
      </c>
      <c r="M997" s="22" t="s">
        <v>8100</v>
      </c>
      <c r="N997" s="22" t="s">
        <v>8101</v>
      </c>
      <c r="O997" s="22" t="s">
        <v>8102</v>
      </c>
      <c r="P997" s="22" t="s">
        <v>8103</v>
      </c>
      <c r="Q997" s="22">
        <v>4.4000000000000004</v>
      </c>
      <c r="R997" s="82">
        <v>2.6</v>
      </c>
      <c r="S997" s="82">
        <v>1.4</v>
      </c>
      <c r="T997" s="82">
        <v>0.4</v>
      </c>
      <c r="U997" s="82">
        <f t="shared" ref="U997" si="62">R997+S997+T997</f>
        <v>4.4000000000000004</v>
      </c>
      <c r="V997" s="421">
        <v>80</v>
      </c>
      <c r="W997" s="128">
        <v>77</v>
      </c>
      <c r="X997" s="225" t="s">
        <v>8104</v>
      </c>
      <c r="Y997" s="22">
        <v>6</v>
      </c>
      <c r="Z997" s="22">
        <v>1</v>
      </c>
      <c r="AA997" s="22">
        <v>1</v>
      </c>
      <c r="AB997" s="22">
        <v>60</v>
      </c>
      <c r="AC997" s="22">
        <v>14</v>
      </c>
      <c r="AD997" s="22">
        <v>24.91</v>
      </c>
      <c r="AE997" s="22">
        <v>3</v>
      </c>
      <c r="AF997" s="86">
        <v>82</v>
      </c>
      <c r="AG997" s="230" t="s">
        <v>8105</v>
      </c>
      <c r="AH997" s="230" t="s">
        <v>8106</v>
      </c>
      <c r="AI997" s="230">
        <v>30</v>
      </c>
      <c r="AJ997" s="22" t="s">
        <v>8107</v>
      </c>
      <c r="AK997" s="22" t="s">
        <v>8108</v>
      </c>
      <c r="AL997" s="22">
        <v>30</v>
      </c>
      <c r="AM997" s="22">
        <v>25020</v>
      </c>
      <c r="AN997" s="22" t="s">
        <v>8109</v>
      </c>
      <c r="AO997" s="22">
        <v>20</v>
      </c>
      <c r="AP997" s="22" t="s">
        <v>8110</v>
      </c>
      <c r="AQ997" s="22" t="s">
        <v>8111</v>
      </c>
      <c r="AR997" s="22">
        <v>2</v>
      </c>
      <c r="AS997" s="22"/>
      <c r="AT997" s="22"/>
      <c r="AU997" s="22"/>
      <c r="AV997" s="22"/>
      <c r="AW997" s="22"/>
      <c r="AX997" s="22"/>
      <c r="AY997" s="22"/>
      <c r="AZ997" s="22"/>
      <c r="BA997" s="85"/>
      <c r="BB997" s="32"/>
      <c r="BC997" s="32"/>
      <c r="BD997" s="32"/>
      <c r="BE997" s="32"/>
      <c r="BF997" s="32"/>
      <c r="BG997" s="32"/>
      <c r="BH997" s="32"/>
      <c r="BI997" s="32"/>
      <c r="BJ997" s="32"/>
      <c r="BK997" s="32"/>
      <c r="BL997" s="32"/>
      <c r="BM997" s="32"/>
    </row>
    <row r="998" spans="1:65" ht="120" customHeight="1" x14ac:dyDescent="0.25">
      <c r="A998" s="86">
        <v>581</v>
      </c>
      <c r="B998" s="22" t="s">
        <v>8112</v>
      </c>
      <c r="C998" s="22" t="s">
        <v>8113</v>
      </c>
      <c r="D998" s="23" t="s">
        <v>8114</v>
      </c>
      <c r="E998" s="22" t="s">
        <v>8115</v>
      </c>
      <c r="F998" s="22">
        <v>33815</v>
      </c>
      <c r="G998" s="22" t="s">
        <v>8116</v>
      </c>
      <c r="H998" s="22">
        <v>2024</v>
      </c>
      <c r="I998" s="22" t="s">
        <v>8117</v>
      </c>
      <c r="J998" s="57">
        <v>23431.31</v>
      </c>
      <c r="K998" s="22" t="s">
        <v>453</v>
      </c>
      <c r="L998" s="22" t="s">
        <v>8118</v>
      </c>
      <c r="M998" s="22" t="s">
        <v>8119</v>
      </c>
      <c r="N998" s="22" t="s">
        <v>8120</v>
      </c>
      <c r="O998" s="22" t="s">
        <v>8121</v>
      </c>
      <c r="P998" s="22">
        <v>131788</v>
      </c>
      <c r="Q998" s="214">
        <v>15.129999999999999</v>
      </c>
      <c r="R998" s="214">
        <v>3.36</v>
      </c>
      <c r="S998" s="214">
        <v>10.27</v>
      </c>
      <c r="T998" s="214">
        <v>1.5</v>
      </c>
      <c r="U998" s="214">
        <v>15.129999999999999</v>
      </c>
      <c r="V998" s="421">
        <v>55</v>
      </c>
      <c r="W998" s="128">
        <v>28.33</v>
      </c>
      <c r="X998" s="225" t="s">
        <v>8122</v>
      </c>
      <c r="Y998" s="22">
        <v>4</v>
      </c>
      <c r="Z998" s="22">
        <v>7</v>
      </c>
      <c r="AA998" s="22">
        <v>4</v>
      </c>
      <c r="AB998" s="22">
        <v>17</v>
      </c>
      <c r="AC998" s="22" t="s">
        <v>8123</v>
      </c>
      <c r="AD998" s="22">
        <v>48.73</v>
      </c>
      <c r="AE998" s="22">
        <v>5</v>
      </c>
      <c r="AF998" s="86">
        <v>16</v>
      </c>
      <c r="AG998" s="22" t="s">
        <v>8124</v>
      </c>
      <c r="AH998" s="22" t="s">
        <v>8125</v>
      </c>
      <c r="AI998" s="22">
        <v>16</v>
      </c>
      <c r="AJ998" s="22"/>
      <c r="AK998" s="22"/>
      <c r="AL998" s="22"/>
      <c r="AM998" s="22"/>
      <c r="AN998" s="22"/>
      <c r="AO998" s="22"/>
      <c r="AP998" s="22"/>
      <c r="AQ998" s="22"/>
      <c r="AR998" s="22"/>
      <c r="AS998" s="22"/>
      <c r="AT998" s="22"/>
      <c r="AU998" s="22"/>
      <c r="AV998" s="22"/>
      <c r="AW998" s="22"/>
      <c r="AX998" s="22"/>
      <c r="AY998" s="22"/>
      <c r="AZ998" s="22"/>
      <c r="BA998" s="85"/>
      <c r="BB998" s="32"/>
      <c r="BC998" s="32"/>
      <c r="BD998" s="32"/>
      <c r="BE998" s="32"/>
      <c r="BF998" s="32"/>
      <c r="BG998" s="32"/>
      <c r="BH998" s="32"/>
      <c r="BI998" s="32"/>
      <c r="BJ998" s="32"/>
      <c r="BK998" s="32"/>
      <c r="BL998" s="32"/>
      <c r="BM998" s="32"/>
    </row>
    <row r="999" spans="1:65" ht="120" customHeight="1" x14ac:dyDescent="0.25">
      <c r="A999" s="86">
        <v>581</v>
      </c>
      <c r="B999" s="22" t="s">
        <v>8112</v>
      </c>
      <c r="C999" s="22" t="s">
        <v>8126</v>
      </c>
      <c r="D999" s="23" t="s">
        <v>8127</v>
      </c>
      <c r="E999" s="22" t="s">
        <v>8128</v>
      </c>
      <c r="F999" s="22">
        <v>38076</v>
      </c>
      <c r="G999" s="22" t="s">
        <v>8129</v>
      </c>
      <c r="H999" s="22">
        <v>2024</v>
      </c>
      <c r="I999" s="22" t="s">
        <v>8130</v>
      </c>
      <c r="J999" s="57">
        <v>56844.06</v>
      </c>
      <c r="K999" s="22" t="s">
        <v>8131</v>
      </c>
      <c r="L999" s="22" t="s">
        <v>8132</v>
      </c>
      <c r="M999" s="22" t="s">
        <v>8133</v>
      </c>
      <c r="N999" s="22" t="s">
        <v>8134</v>
      </c>
      <c r="O999" s="22" t="s">
        <v>8135</v>
      </c>
      <c r="P999" s="22">
        <v>132194</v>
      </c>
      <c r="Q999" s="214">
        <v>11.55</v>
      </c>
      <c r="R999" s="214">
        <v>6.67</v>
      </c>
      <c r="S999" s="214">
        <v>3.38</v>
      </c>
      <c r="T999" s="214">
        <v>1.5</v>
      </c>
      <c r="U999" s="214">
        <v>11.55</v>
      </c>
      <c r="V999" s="421">
        <v>65</v>
      </c>
      <c r="W999" s="128">
        <v>25</v>
      </c>
      <c r="X999" s="225" t="s">
        <v>8122</v>
      </c>
      <c r="Y999" s="22">
        <v>3</v>
      </c>
      <c r="Z999" s="22">
        <v>4</v>
      </c>
      <c r="AA999" s="22">
        <v>4</v>
      </c>
      <c r="AB999" s="22">
        <v>4</v>
      </c>
      <c r="AC999" s="22"/>
      <c r="AD999" s="22">
        <v>26.56</v>
      </c>
      <c r="AE999" s="22">
        <v>5</v>
      </c>
      <c r="AF999" s="86">
        <v>4.5999999999999996</v>
      </c>
      <c r="AG999" s="22" t="s">
        <v>8127</v>
      </c>
      <c r="AH999" s="22" t="s">
        <v>8128</v>
      </c>
      <c r="AI999" s="22">
        <v>4.5999999999999996</v>
      </c>
      <c r="AJ999" s="22"/>
      <c r="AK999" s="22"/>
      <c r="AL999" s="22"/>
      <c r="AM999" s="22"/>
      <c r="AN999" s="22"/>
      <c r="AO999" s="22"/>
      <c r="AP999" s="22"/>
      <c r="AQ999" s="22"/>
      <c r="AR999" s="22"/>
      <c r="AS999" s="22"/>
      <c r="AT999" s="22"/>
      <c r="AU999" s="22"/>
      <c r="AV999" s="22"/>
      <c r="AW999" s="22"/>
      <c r="AX999" s="22"/>
      <c r="AY999" s="22"/>
      <c r="AZ999" s="22"/>
      <c r="BA999" s="85"/>
      <c r="BB999" s="32"/>
      <c r="BC999" s="32"/>
      <c r="BD999" s="32"/>
      <c r="BE999" s="32"/>
      <c r="BF999" s="32"/>
      <c r="BG999" s="32"/>
      <c r="BH999" s="32"/>
      <c r="BI999" s="32"/>
      <c r="BJ999" s="32"/>
      <c r="BK999" s="32"/>
      <c r="BL999" s="32"/>
      <c r="BM999" s="32"/>
    </row>
    <row r="1000" spans="1:65" ht="120" customHeight="1" x14ac:dyDescent="0.25">
      <c r="A1000" s="86">
        <v>581</v>
      </c>
      <c r="B1000" s="22" t="s">
        <v>8112</v>
      </c>
      <c r="C1000" s="22" t="s">
        <v>8126</v>
      </c>
      <c r="D1000" s="23" t="s">
        <v>8136</v>
      </c>
      <c r="E1000" s="22" t="s">
        <v>8137</v>
      </c>
      <c r="F1000" s="22">
        <v>17893</v>
      </c>
      <c r="G1000" s="22" t="s">
        <v>8138</v>
      </c>
      <c r="H1000" s="22">
        <v>2022</v>
      </c>
      <c r="I1000" s="22" t="s">
        <v>8139</v>
      </c>
      <c r="J1000" s="57">
        <v>23725.34</v>
      </c>
      <c r="K1000" s="22" t="s">
        <v>8131</v>
      </c>
      <c r="L1000" s="22" t="s">
        <v>8140</v>
      </c>
      <c r="M1000" s="22" t="s">
        <v>8141</v>
      </c>
      <c r="N1000" s="22" t="s">
        <v>8142</v>
      </c>
      <c r="O1000" s="22" t="s">
        <v>8143</v>
      </c>
      <c r="P1000" s="22">
        <v>130705</v>
      </c>
      <c r="Q1000" s="214">
        <v>0</v>
      </c>
      <c r="R1000" s="16">
        <v>0</v>
      </c>
      <c r="S1000" s="16">
        <v>0</v>
      </c>
      <c r="T1000" s="16">
        <v>0</v>
      </c>
      <c r="U1000" s="214">
        <v>0</v>
      </c>
      <c r="V1000" s="421">
        <v>100</v>
      </c>
      <c r="W1000" s="128">
        <v>100</v>
      </c>
      <c r="X1000" s="225" t="s">
        <v>8122</v>
      </c>
      <c r="Y1000" s="22">
        <v>6</v>
      </c>
      <c r="Z1000" s="22">
        <v>1</v>
      </c>
      <c r="AA1000" s="22">
        <v>1</v>
      </c>
      <c r="AB1000" s="22">
        <v>23</v>
      </c>
      <c r="AC1000" s="22"/>
      <c r="AD1000" s="22">
        <v>0</v>
      </c>
      <c r="AE1000" s="22">
        <v>2</v>
      </c>
      <c r="AF1000" s="86">
        <v>100</v>
      </c>
      <c r="AG1000" s="22" t="s">
        <v>8144</v>
      </c>
      <c r="AH1000" s="22" t="s">
        <v>8145</v>
      </c>
      <c r="AI1000" s="22">
        <v>50</v>
      </c>
      <c r="AJ1000" s="22" t="s">
        <v>8136</v>
      </c>
      <c r="AK1000" s="22" t="s">
        <v>8146</v>
      </c>
      <c r="AL1000" s="22">
        <v>50</v>
      </c>
      <c r="AM1000" s="22"/>
      <c r="AN1000" s="22"/>
      <c r="AO1000" s="22"/>
      <c r="AP1000" s="22"/>
      <c r="AQ1000" s="22"/>
      <c r="AR1000" s="22"/>
      <c r="AS1000" s="22"/>
      <c r="AT1000" s="22"/>
      <c r="AU1000" s="22"/>
      <c r="AV1000" s="22"/>
      <c r="AW1000" s="22"/>
      <c r="AX1000" s="22"/>
      <c r="AY1000" s="22"/>
      <c r="AZ1000" s="22"/>
      <c r="BA1000" s="85"/>
      <c r="BB1000" s="32"/>
      <c r="BC1000" s="32"/>
      <c r="BD1000" s="32"/>
      <c r="BE1000" s="32"/>
      <c r="BF1000" s="32"/>
      <c r="BG1000" s="32"/>
      <c r="BH1000" s="32"/>
      <c r="BI1000" s="32"/>
      <c r="BJ1000" s="32"/>
      <c r="BK1000" s="32"/>
      <c r="BL1000" s="32"/>
      <c r="BM1000" s="32"/>
    </row>
    <row r="1001" spans="1:65" ht="120" customHeight="1" x14ac:dyDescent="0.25">
      <c r="A1001" s="86">
        <v>581</v>
      </c>
      <c r="B1001" s="22" t="s">
        <v>8112</v>
      </c>
      <c r="C1001" s="22" t="s">
        <v>8126</v>
      </c>
      <c r="D1001" s="23" t="s">
        <v>8147</v>
      </c>
      <c r="E1001" s="22" t="s">
        <v>8148</v>
      </c>
      <c r="F1001" s="22">
        <v>27941</v>
      </c>
      <c r="G1001" s="22" t="s">
        <v>8149</v>
      </c>
      <c r="H1001" s="22">
        <v>2022</v>
      </c>
      <c r="I1001" s="22" t="s">
        <v>8150</v>
      </c>
      <c r="J1001" s="57">
        <v>35403.97</v>
      </c>
      <c r="K1001" s="22" t="s">
        <v>8131</v>
      </c>
      <c r="L1001" s="22" t="s">
        <v>8151</v>
      </c>
      <c r="M1001" s="22" t="s">
        <v>8152</v>
      </c>
      <c r="N1001" s="22" t="s">
        <v>8153</v>
      </c>
      <c r="O1001" s="22" t="s">
        <v>8154</v>
      </c>
      <c r="P1001" s="22">
        <v>130665</v>
      </c>
      <c r="Q1001" s="214">
        <v>12.57</v>
      </c>
      <c r="R1001" s="214">
        <v>4.2</v>
      </c>
      <c r="S1001" s="214">
        <v>4.24</v>
      </c>
      <c r="T1001" s="214">
        <v>4.13</v>
      </c>
      <c r="U1001" s="214">
        <v>12.57</v>
      </c>
      <c r="V1001" s="421">
        <v>65</v>
      </c>
      <c r="W1001" s="128">
        <v>65</v>
      </c>
      <c r="X1001" s="225" t="s">
        <v>8122</v>
      </c>
      <c r="Y1001" s="22">
        <v>4</v>
      </c>
      <c r="Z1001" s="22">
        <v>5</v>
      </c>
      <c r="AA1001" s="22">
        <v>5</v>
      </c>
      <c r="AB1001" s="22">
        <v>56</v>
      </c>
      <c r="AC1001" s="22"/>
      <c r="AD1001" s="22">
        <v>43.18</v>
      </c>
      <c r="AE1001" s="22">
        <v>5</v>
      </c>
      <c r="AF1001" s="86">
        <v>0</v>
      </c>
      <c r="AG1001" s="22"/>
      <c r="AH1001" s="22"/>
      <c r="AI1001" s="22"/>
      <c r="AJ1001" s="22"/>
      <c r="AK1001" s="22"/>
      <c r="AL1001" s="22"/>
      <c r="AM1001" s="22"/>
      <c r="AN1001" s="22"/>
      <c r="AO1001" s="22"/>
      <c r="AP1001" s="22"/>
      <c r="AQ1001" s="22"/>
      <c r="AR1001" s="22"/>
      <c r="AS1001" s="22"/>
      <c r="AT1001" s="22"/>
      <c r="AU1001" s="22"/>
      <c r="AV1001" s="22"/>
      <c r="AW1001" s="22"/>
      <c r="AX1001" s="22"/>
      <c r="AY1001" s="22"/>
      <c r="AZ1001" s="22"/>
      <c r="BA1001" s="85"/>
      <c r="BB1001" s="32"/>
      <c r="BC1001" s="32"/>
      <c r="BD1001" s="32"/>
      <c r="BE1001" s="32"/>
      <c r="BF1001" s="32"/>
      <c r="BG1001" s="32"/>
      <c r="BH1001" s="32"/>
      <c r="BI1001" s="32"/>
      <c r="BJ1001" s="32"/>
      <c r="BK1001" s="32"/>
      <c r="BL1001" s="32"/>
      <c r="BM1001" s="32"/>
    </row>
    <row r="1002" spans="1:65" ht="120" customHeight="1" x14ac:dyDescent="0.25">
      <c r="A1002" s="86">
        <v>581</v>
      </c>
      <c r="B1002" s="22" t="s">
        <v>8112</v>
      </c>
      <c r="C1002" s="22" t="s">
        <v>8126</v>
      </c>
      <c r="D1002" s="23" t="s">
        <v>8127</v>
      </c>
      <c r="E1002" s="22" t="s">
        <v>8155</v>
      </c>
      <c r="F1002" s="22">
        <v>20950</v>
      </c>
      <c r="G1002" s="22" t="s">
        <v>8156</v>
      </c>
      <c r="H1002" s="22">
        <v>2021</v>
      </c>
      <c r="I1002" s="22" t="s">
        <v>8157</v>
      </c>
      <c r="J1002" s="57">
        <v>32393.439999999999</v>
      </c>
      <c r="K1002" s="22" t="s">
        <v>8131</v>
      </c>
      <c r="L1002" s="22" t="s">
        <v>8158</v>
      </c>
      <c r="M1002" s="22" t="s">
        <v>8159</v>
      </c>
      <c r="N1002" s="22" t="s">
        <v>8160</v>
      </c>
      <c r="O1002" s="22" t="s">
        <v>8161</v>
      </c>
      <c r="P1002" s="22">
        <v>130051</v>
      </c>
      <c r="Q1002" s="214">
        <v>9.1999999999999993</v>
      </c>
      <c r="R1002" s="214">
        <v>3.81</v>
      </c>
      <c r="S1002" s="214">
        <v>1.98</v>
      </c>
      <c r="T1002" s="214">
        <v>3.41</v>
      </c>
      <c r="U1002" s="214">
        <v>9.1999999999999993</v>
      </c>
      <c r="V1002" s="421">
        <v>45</v>
      </c>
      <c r="W1002" s="128">
        <v>88.33</v>
      </c>
      <c r="X1002" s="225" t="s">
        <v>8122</v>
      </c>
      <c r="Y1002" s="22">
        <v>3</v>
      </c>
      <c r="Z1002" s="22">
        <v>9</v>
      </c>
      <c r="AA1002" s="22">
        <v>3</v>
      </c>
      <c r="AB1002" s="22">
        <v>36</v>
      </c>
      <c r="AC1002" s="22"/>
      <c r="AD1002" s="22">
        <v>34.520000000000003</v>
      </c>
      <c r="AE1002" s="22">
        <v>5</v>
      </c>
      <c r="AF1002" s="86">
        <v>0</v>
      </c>
      <c r="AG1002" s="22"/>
      <c r="AH1002" s="22"/>
      <c r="AI1002" s="22"/>
      <c r="AJ1002" s="22"/>
      <c r="AK1002" s="22"/>
      <c r="AL1002" s="22"/>
      <c r="AM1002" s="22"/>
      <c r="AN1002" s="22"/>
      <c r="AO1002" s="22"/>
      <c r="AP1002" s="22"/>
      <c r="AQ1002" s="22"/>
      <c r="AR1002" s="22"/>
      <c r="AS1002" s="22"/>
      <c r="AT1002" s="22"/>
      <c r="AU1002" s="22"/>
      <c r="AV1002" s="22"/>
      <c r="AW1002" s="22"/>
      <c r="AX1002" s="22"/>
      <c r="AY1002" s="22"/>
      <c r="AZ1002" s="22"/>
      <c r="BA1002" s="85"/>
      <c r="BB1002" s="32"/>
      <c r="BC1002" s="32"/>
      <c r="BD1002" s="32"/>
      <c r="BE1002" s="32"/>
      <c r="BF1002" s="32"/>
      <c r="BG1002" s="32"/>
      <c r="BH1002" s="32"/>
      <c r="BI1002" s="32"/>
      <c r="BJ1002" s="32"/>
      <c r="BK1002" s="32"/>
      <c r="BL1002" s="32"/>
      <c r="BM1002" s="32"/>
    </row>
    <row r="1003" spans="1:65" ht="120" customHeight="1" x14ac:dyDescent="0.25">
      <c r="A1003" s="86">
        <v>581</v>
      </c>
      <c r="B1003" s="22" t="s">
        <v>8112</v>
      </c>
      <c r="C1003" s="22" t="s">
        <v>8126</v>
      </c>
      <c r="D1003" s="23" t="s">
        <v>8162</v>
      </c>
      <c r="E1003" s="22" t="s">
        <v>8137</v>
      </c>
      <c r="F1003" s="22">
        <v>17893</v>
      </c>
      <c r="G1003" s="22" t="s">
        <v>8163</v>
      </c>
      <c r="H1003" s="22">
        <v>2020</v>
      </c>
      <c r="I1003" s="22" t="s">
        <v>8164</v>
      </c>
      <c r="J1003" s="57">
        <v>69296</v>
      </c>
      <c r="K1003" s="22" t="s">
        <v>306</v>
      </c>
      <c r="L1003" s="22" t="s">
        <v>8165</v>
      </c>
      <c r="M1003" s="22" t="s">
        <v>8166</v>
      </c>
      <c r="N1003" s="22" t="s">
        <v>8167</v>
      </c>
      <c r="O1003" s="22" t="s">
        <v>8168</v>
      </c>
      <c r="P1003" s="22">
        <v>129750</v>
      </c>
      <c r="Q1003" s="214">
        <v>8.15</v>
      </c>
      <c r="R1003" s="214">
        <v>8.15</v>
      </c>
      <c r="S1003" s="214">
        <v>0</v>
      </c>
      <c r="T1003" s="214">
        <v>0</v>
      </c>
      <c r="U1003" s="214">
        <v>8.15</v>
      </c>
      <c r="V1003" s="421">
        <v>45</v>
      </c>
      <c r="W1003" s="128">
        <v>100</v>
      </c>
      <c r="X1003" s="225" t="s">
        <v>8122</v>
      </c>
      <c r="Y1003" s="22">
        <v>6</v>
      </c>
      <c r="Z1003" s="22">
        <v>1</v>
      </c>
      <c r="AA1003" s="22">
        <v>2</v>
      </c>
      <c r="AB1003" s="22">
        <v>63</v>
      </c>
      <c r="AC1003" s="22" t="s">
        <v>8169</v>
      </c>
      <c r="AD1003" s="22">
        <v>0</v>
      </c>
      <c r="AE1003" s="22">
        <v>5</v>
      </c>
      <c r="AF1003" s="305">
        <v>0</v>
      </c>
      <c r="AG1003" s="100"/>
      <c r="AH1003" s="100"/>
      <c r="AI1003" s="100"/>
      <c r="AJ1003" s="100"/>
      <c r="AK1003" s="100"/>
      <c r="AL1003" s="100"/>
      <c r="AM1003" s="100"/>
      <c r="AN1003" s="100"/>
      <c r="AO1003" s="100"/>
      <c r="AP1003" s="100"/>
      <c r="AQ1003" s="100"/>
      <c r="AR1003" s="100"/>
      <c r="AS1003" s="100"/>
      <c r="AT1003" s="100"/>
      <c r="AU1003" s="100"/>
      <c r="AV1003" s="100"/>
      <c r="AW1003" s="100"/>
      <c r="AX1003" s="100"/>
      <c r="AY1003" s="100"/>
      <c r="AZ1003" s="100"/>
      <c r="BA1003" s="101"/>
      <c r="BB1003" s="32"/>
      <c r="BC1003" s="32"/>
      <c r="BD1003" s="32"/>
      <c r="BE1003" s="32"/>
      <c r="BF1003" s="32"/>
      <c r="BG1003" s="32"/>
      <c r="BH1003" s="32"/>
      <c r="BI1003" s="32"/>
      <c r="BJ1003" s="32"/>
      <c r="BK1003" s="32"/>
      <c r="BL1003" s="32"/>
      <c r="BM1003" s="32"/>
    </row>
    <row r="1004" spans="1:65" ht="120" customHeight="1" x14ac:dyDescent="0.25">
      <c r="A1004" s="86">
        <v>581</v>
      </c>
      <c r="B1004" s="22" t="s">
        <v>8112</v>
      </c>
      <c r="C1004" s="22" t="s">
        <v>8170</v>
      </c>
      <c r="D1004" s="23" t="s">
        <v>8127</v>
      </c>
      <c r="E1004" s="22" t="s">
        <v>8171</v>
      </c>
      <c r="F1004" s="22">
        <v>22585</v>
      </c>
      <c r="G1004" s="22" t="s">
        <v>8172</v>
      </c>
      <c r="H1004" s="22">
        <v>2018</v>
      </c>
      <c r="I1004" s="22" t="s">
        <v>8173</v>
      </c>
      <c r="J1004" s="57">
        <v>62184.38</v>
      </c>
      <c r="K1004" s="22" t="s">
        <v>76</v>
      </c>
      <c r="L1004" s="22" t="s">
        <v>8174</v>
      </c>
      <c r="M1004" s="22" t="s">
        <v>8175</v>
      </c>
      <c r="N1004" s="22" t="s">
        <v>8176</v>
      </c>
      <c r="O1004" s="22" t="s">
        <v>8177</v>
      </c>
      <c r="P1004" s="22" t="s">
        <v>8178</v>
      </c>
      <c r="Q1004" s="214">
        <v>33.35</v>
      </c>
      <c r="R1004" s="16">
        <v>0</v>
      </c>
      <c r="S1004" s="16">
        <v>30.93</v>
      </c>
      <c r="T1004" s="16">
        <v>2.42</v>
      </c>
      <c r="U1004" s="214">
        <v>33.35</v>
      </c>
      <c r="V1004" s="421">
        <v>60</v>
      </c>
      <c r="W1004" s="128">
        <v>100</v>
      </c>
      <c r="X1004" s="225" t="s">
        <v>8122</v>
      </c>
      <c r="Y1004" s="22">
        <v>3</v>
      </c>
      <c r="Z1004" s="22">
        <v>4</v>
      </c>
      <c r="AA1004" s="22">
        <v>3</v>
      </c>
      <c r="AB1004" s="22">
        <v>4</v>
      </c>
      <c r="AC1004" s="22" t="s">
        <v>8179</v>
      </c>
      <c r="AD1004" s="22">
        <v>36.64</v>
      </c>
      <c r="AE1004" s="22">
        <v>5</v>
      </c>
      <c r="AF1004" s="86">
        <v>33.06</v>
      </c>
      <c r="AG1004" s="22" t="s">
        <v>8127</v>
      </c>
      <c r="AH1004" s="22" t="s">
        <v>8128</v>
      </c>
      <c r="AI1004" s="22">
        <v>33.06</v>
      </c>
      <c r="AJ1004" s="22"/>
      <c r="AK1004" s="22"/>
      <c r="AL1004" s="22"/>
      <c r="AM1004" s="22"/>
      <c r="AN1004" s="22"/>
      <c r="AO1004" s="22"/>
      <c r="AP1004" s="22"/>
      <c r="AQ1004" s="22"/>
      <c r="AR1004" s="22"/>
      <c r="AS1004" s="22"/>
      <c r="AT1004" s="22"/>
      <c r="AU1004" s="22"/>
      <c r="AV1004" s="22"/>
      <c r="AW1004" s="22"/>
      <c r="AX1004" s="22"/>
      <c r="AY1004" s="22"/>
      <c r="AZ1004" s="22"/>
      <c r="BA1004" s="85"/>
      <c r="BB1004" s="32"/>
      <c r="BC1004" s="32"/>
      <c r="BD1004" s="32"/>
      <c r="BE1004" s="32"/>
      <c r="BF1004" s="32"/>
      <c r="BG1004" s="32"/>
      <c r="BH1004" s="32"/>
      <c r="BI1004" s="32"/>
      <c r="BJ1004" s="32"/>
      <c r="BK1004" s="32"/>
      <c r="BL1004" s="32"/>
      <c r="BM1004" s="32"/>
    </row>
    <row r="1005" spans="1:65" ht="120" customHeight="1" x14ac:dyDescent="0.25">
      <c r="A1005" s="86">
        <v>581</v>
      </c>
      <c r="B1005" s="22" t="s">
        <v>8112</v>
      </c>
      <c r="C1005" s="22" t="s">
        <v>8126</v>
      </c>
      <c r="D1005" s="23" t="s">
        <v>8136</v>
      </c>
      <c r="E1005" s="22" t="s">
        <v>8137</v>
      </c>
      <c r="F1005" s="22">
        <v>17893</v>
      </c>
      <c r="G1005" s="22" t="s">
        <v>8180</v>
      </c>
      <c r="H1005" s="22">
        <v>2018</v>
      </c>
      <c r="I1005" s="22" t="s">
        <v>8181</v>
      </c>
      <c r="J1005" s="57">
        <v>49500.28</v>
      </c>
      <c r="K1005" s="22" t="s">
        <v>76</v>
      </c>
      <c r="L1005" s="22" t="s">
        <v>8182</v>
      </c>
      <c r="M1005" s="22" t="s">
        <v>8183</v>
      </c>
      <c r="N1005" s="22" t="s">
        <v>8184</v>
      </c>
      <c r="O1005" s="22" t="s">
        <v>8185</v>
      </c>
      <c r="P1005" s="22">
        <v>128780</v>
      </c>
      <c r="Q1005" s="208">
        <v>24.45</v>
      </c>
      <c r="R1005" s="214">
        <v>0</v>
      </c>
      <c r="S1005" s="214">
        <v>22</v>
      </c>
      <c r="T1005" s="214">
        <v>2.4500000000000002</v>
      </c>
      <c r="U1005" s="214">
        <v>24.45</v>
      </c>
      <c r="V1005" s="421">
        <v>50</v>
      </c>
      <c r="W1005" s="128">
        <v>100</v>
      </c>
      <c r="X1005" s="225" t="s">
        <v>8122</v>
      </c>
      <c r="Y1005" s="22">
        <v>4</v>
      </c>
      <c r="Z1005" s="22">
        <v>4.07</v>
      </c>
      <c r="AA1005" s="22">
        <v>4.0704000000000002</v>
      </c>
      <c r="AB1005" s="22">
        <v>10</v>
      </c>
      <c r="AC1005" s="22" t="s">
        <v>8186</v>
      </c>
      <c r="AD1005" s="22">
        <v>43.07</v>
      </c>
      <c r="AE1005" s="22">
        <v>5</v>
      </c>
      <c r="AF1005" s="86">
        <v>0</v>
      </c>
      <c r="AG1005" s="22"/>
      <c r="AH1005" s="22"/>
      <c r="AI1005" s="22"/>
      <c r="AJ1005" s="22"/>
      <c r="AK1005" s="22"/>
      <c r="AL1005" s="22"/>
      <c r="AM1005" s="22"/>
      <c r="AN1005" s="22"/>
      <c r="AO1005" s="22"/>
      <c r="AP1005" s="22"/>
      <c r="AQ1005" s="22"/>
      <c r="AR1005" s="22"/>
      <c r="AS1005" s="22"/>
      <c r="AT1005" s="22"/>
      <c r="AU1005" s="22"/>
      <c r="AV1005" s="22"/>
      <c r="AW1005" s="22"/>
      <c r="AX1005" s="22"/>
      <c r="AY1005" s="22"/>
      <c r="AZ1005" s="22"/>
      <c r="BA1005" s="85"/>
      <c r="BB1005" s="32"/>
      <c r="BC1005" s="32"/>
      <c r="BD1005" s="32"/>
      <c r="BE1005" s="32"/>
      <c r="BF1005" s="32"/>
      <c r="BG1005" s="32"/>
      <c r="BH1005" s="32"/>
      <c r="BI1005" s="32"/>
      <c r="BJ1005" s="32"/>
      <c r="BK1005" s="32"/>
      <c r="BL1005" s="32"/>
      <c r="BM1005" s="32"/>
    </row>
    <row r="1006" spans="1:65" ht="120" customHeight="1" x14ac:dyDescent="0.25">
      <c r="A1006" s="86">
        <v>581</v>
      </c>
      <c r="B1006" s="22" t="s">
        <v>8112</v>
      </c>
      <c r="C1006" s="22" t="s">
        <v>8170</v>
      </c>
      <c r="D1006" s="23" t="s">
        <v>8187</v>
      </c>
      <c r="E1006" s="22" t="s">
        <v>8188</v>
      </c>
      <c r="F1006" s="22">
        <v>39169</v>
      </c>
      <c r="G1006" s="22" t="s">
        <v>8189</v>
      </c>
      <c r="H1006" s="22">
        <v>2025</v>
      </c>
      <c r="I1006" s="22" t="s">
        <v>8190</v>
      </c>
      <c r="J1006" s="57">
        <v>17197.759999999998</v>
      </c>
      <c r="K1006" s="22" t="s">
        <v>8131</v>
      </c>
      <c r="L1006" s="22" t="s">
        <v>8191</v>
      </c>
      <c r="M1006" s="22" t="s">
        <v>8192</v>
      </c>
      <c r="N1006" s="22" t="s">
        <v>8193</v>
      </c>
      <c r="O1006" s="22" t="s">
        <v>8194</v>
      </c>
      <c r="P1006" s="22">
        <v>132425</v>
      </c>
      <c r="Q1006" s="208">
        <v>28.759999999999998</v>
      </c>
      <c r="R1006" s="82">
        <v>15.43</v>
      </c>
      <c r="S1006" s="22">
        <v>13.33</v>
      </c>
      <c r="T1006" s="82">
        <v>0</v>
      </c>
      <c r="U1006" s="214">
        <v>28.759999999999998</v>
      </c>
      <c r="V1006" s="421">
        <v>40</v>
      </c>
      <c r="W1006" s="128">
        <v>15</v>
      </c>
      <c r="X1006" s="225" t="s">
        <v>8122</v>
      </c>
      <c r="Y1006" s="22">
        <v>6</v>
      </c>
      <c r="Z1006" s="22">
        <v>3</v>
      </c>
      <c r="AA1006" s="22">
        <v>2</v>
      </c>
      <c r="AB1006" s="22">
        <v>60</v>
      </c>
      <c r="AC1006" s="22"/>
      <c r="AD1006" s="22">
        <v>25.66</v>
      </c>
      <c r="AE1006" s="22">
        <v>5</v>
      </c>
      <c r="AF1006" s="86">
        <v>0.09</v>
      </c>
      <c r="AG1006" s="22" t="s">
        <v>8195</v>
      </c>
      <c r="AH1006" s="22" t="s">
        <v>8188</v>
      </c>
      <c r="AI1006" s="102">
        <v>0.09</v>
      </c>
      <c r="AJ1006" s="22"/>
      <c r="AK1006" s="22"/>
      <c r="AL1006" s="22"/>
      <c r="AM1006" s="22"/>
      <c r="AN1006" s="22"/>
      <c r="AO1006" s="22"/>
      <c r="AP1006" s="22"/>
      <c r="AQ1006" s="22"/>
      <c r="AR1006" s="22"/>
      <c r="AS1006" s="22"/>
      <c r="AT1006" s="22"/>
      <c r="AU1006" s="22"/>
      <c r="AV1006" s="22"/>
      <c r="AW1006" s="22"/>
      <c r="AX1006" s="22"/>
      <c r="AY1006" s="22"/>
      <c r="AZ1006" s="22"/>
      <c r="BA1006" s="85"/>
      <c r="BB1006" s="32"/>
      <c r="BC1006" s="32"/>
      <c r="BD1006" s="32"/>
      <c r="BE1006" s="32"/>
      <c r="BF1006" s="32"/>
      <c r="BG1006" s="32"/>
      <c r="BH1006" s="32"/>
      <c r="BI1006" s="32"/>
      <c r="BJ1006" s="32"/>
      <c r="BK1006" s="32"/>
      <c r="BL1006" s="32"/>
      <c r="BM1006" s="32"/>
    </row>
    <row r="1007" spans="1:65" ht="120" customHeight="1" x14ac:dyDescent="0.25">
      <c r="A1007" s="86">
        <v>581</v>
      </c>
      <c r="B1007" s="22" t="s">
        <v>8112</v>
      </c>
      <c r="C1007" s="22" t="s">
        <v>8170</v>
      </c>
      <c r="D1007" s="23" t="s">
        <v>8187</v>
      </c>
      <c r="E1007" s="22" t="s">
        <v>8196</v>
      </c>
      <c r="F1007" s="22" t="s">
        <v>8197</v>
      </c>
      <c r="G1007" s="22" t="s">
        <v>8198</v>
      </c>
      <c r="H1007" s="22">
        <v>2025</v>
      </c>
      <c r="I1007" s="22" t="s">
        <v>8199</v>
      </c>
      <c r="J1007" s="57">
        <v>30340</v>
      </c>
      <c r="K1007" s="22" t="s">
        <v>8131</v>
      </c>
      <c r="L1007" s="22" t="s">
        <v>8200</v>
      </c>
      <c r="M1007" s="22" t="s">
        <v>8201</v>
      </c>
      <c r="N1007" s="22" t="s">
        <v>8202</v>
      </c>
      <c r="O1007" s="22" t="s">
        <v>8203</v>
      </c>
      <c r="P1007" s="22">
        <v>132674</v>
      </c>
      <c r="Q1007" s="208">
        <v>12.21</v>
      </c>
      <c r="R1007" s="82">
        <v>10.5</v>
      </c>
      <c r="S1007" s="22">
        <v>1.71</v>
      </c>
      <c r="T1007" s="82">
        <v>0</v>
      </c>
      <c r="U1007" s="214">
        <v>12.21</v>
      </c>
      <c r="V1007" s="421">
        <v>10.15</v>
      </c>
      <c r="W1007" s="128">
        <v>5</v>
      </c>
      <c r="X1007" s="225" t="s">
        <v>8122</v>
      </c>
      <c r="Y1007" s="22">
        <v>2</v>
      </c>
      <c r="Z1007" s="22">
        <v>5</v>
      </c>
      <c r="AA1007" s="22">
        <v>3</v>
      </c>
      <c r="AB1007" s="22">
        <v>4</v>
      </c>
      <c r="AC1007" s="22"/>
      <c r="AD1007" s="22">
        <v>25.41</v>
      </c>
      <c r="AE1007" s="22">
        <v>5</v>
      </c>
      <c r="AF1007" s="86">
        <v>1</v>
      </c>
      <c r="AG1007" s="22" t="s">
        <v>7015</v>
      </c>
      <c r="AH1007" s="22" t="s">
        <v>8196</v>
      </c>
      <c r="AI1007" s="103">
        <v>0.6</v>
      </c>
      <c r="AJ1007" s="22" t="s">
        <v>8204</v>
      </c>
      <c r="AK1007" s="22" t="s">
        <v>8196</v>
      </c>
      <c r="AL1007" s="103">
        <v>0.4</v>
      </c>
      <c r="AM1007" s="22"/>
      <c r="AN1007" s="22"/>
      <c r="AO1007" s="22"/>
      <c r="AP1007" s="22"/>
      <c r="AQ1007" s="22"/>
      <c r="AR1007" s="22"/>
      <c r="AS1007" s="22"/>
      <c r="AT1007" s="22"/>
      <c r="AU1007" s="22"/>
      <c r="AV1007" s="22"/>
      <c r="AW1007" s="22"/>
      <c r="AX1007" s="22"/>
      <c r="AY1007" s="22"/>
      <c r="AZ1007" s="22"/>
      <c r="BA1007" s="85"/>
      <c r="BB1007" s="32"/>
      <c r="BC1007" s="32"/>
      <c r="BD1007" s="32"/>
      <c r="BE1007" s="32"/>
      <c r="BF1007" s="32"/>
      <c r="BG1007" s="32"/>
      <c r="BH1007" s="32"/>
      <c r="BI1007" s="32"/>
      <c r="BJ1007" s="32"/>
      <c r="BK1007" s="32"/>
      <c r="BL1007" s="32"/>
      <c r="BM1007" s="32"/>
    </row>
    <row r="1008" spans="1:65" ht="120" customHeight="1" x14ac:dyDescent="0.25">
      <c r="A1008" s="86">
        <v>581</v>
      </c>
      <c r="B1008" s="22" t="s">
        <v>8112</v>
      </c>
      <c r="C1008" s="22" t="s">
        <v>8126</v>
      </c>
      <c r="D1008" s="23" t="s">
        <v>8205</v>
      </c>
      <c r="E1008" s="22" t="s">
        <v>8206</v>
      </c>
      <c r="F1008" s="22">
        <v>54661</v>
      </c>
      <c r="G1008" s="22" t="s">
        <v>8207</v>
      </c>
      <c r="H1008" s="22">
        <v>2025</v>
      </c>
      <c r="I1008" s="22" t="s">
        <v>8208</v>
      </c>
      <c r="J1008" s="57">
        <v>45231</v>
      </c>
      <c r="K1008" s="22" t="s">
        <v>8131</v>
      </c>
      <c r="L1008" s="22" t="s">
        <v>8209</v>
      </c>
      <c r="M1008" s="22" t="s">
        <v>8210</v>
      </c>
      <c r="N1008" s="22" t="s">
        <v>8211</v>
      </c>
      <c r="O1008" s="22" t="s">
        <v>8212</v>
      </c>
      <c r="P1008" s="22">
        <v>132744</v>
      </c>
      <c r="Q1008" s="214">
        <v>17.080000000000002</v>
      </c>
      <c r="R1008" s="82">
        <v>15.65</v>
      </c>
      <c r="S1008" s="22">
        <v>1.43</v>
      </c>
      <c r="T1008" s="82">
        <v>0</v>
      </c>
      <c r="U1008" s="214">
        <v>17.080000000000002</v>
      </c>
      <c r="V1008" s="421">
        <v>10</v>
      </c>
      <c r="W1008" s="128">
        <v>3.33</v>
      </c>
      <c r="X1008" s="225" t="s">
        <v>8122</v>
      </c>
      <c r="Y1008" s="22">
        <v>6</v>
      </c>
      <c r="Z1008" s="22">
        <v>4</v>
      </c>
      <c r="AA1008" s="22">
        <v>7</v>
      </c>
      <c r="AB1008" s="22">
        <v>60</v>
      </c>
      <c r="AC1008" s="22"/>
      <c r="AD1008" s="22">
        <v>18.73</v>
      </c>
      <c r="AE1008" s="22">
        <v>5</v>
      </c>
      <c r="AF1008" s="86">
        <v>0</v>
      </c>
      <c r="AG1008" s="22"/>
      <c r="AH1008" s="22"/>
      <c r="AI1008" s="22"/>
      <c r="AJ1008" s="22"/>
      <c r="AK1008" s="22"/>
      <c r="AL1008" s="22"/>
      <c r="AM1008" s="22"/>
      <c r="AN1008" s="22"/>
      <c r="AO1008" s="22"/>
      <c r="AP1008" s="22"/>
      <c r="AQ1008" s="22"/>
      <c r="AR1008" s="22"/>
      <c r="AS1008" s="22"/>
      <c r="AT1008" s="22"/>
      <c r="AU1008" s="22"/>
      <c r="AV1008" s="22"/>
      <c r="AW1008" s="22"/>
      <c r="AX1008" s="22"/>
      <c r="AY1008" s="22"/>
      <c r="AZ1008" s="22"/>
      <c r="BA1008" s="85"/>
      <c r="BB1008" s="32"/>
      <c r="BC1008" s="32"/>
      <c r="BD1008" s="32"/>
      <c r="BE1008" s="32"/>
      <c r="BF1008" s="32"/>
      <c r="BG1008" s="32"/>
      <c r="BH1008" s="32"/>
      <c r="BI1008" s="32"/>
      <c r="BJ1008" s="32"/>
      <c r="BK1008" s="32"/>
      <c r="BL1008" s="32"/>
      <c r="BM1008" s="32"/>
    </row>
    <row r="1009" spans="1:65" ht="120" customHeight="1" x14ac:dyDescent="0.25">
      <c r="A1009" s="86">
        <v>587</v>
      </c>
      <c r="B1009" s="22" t="s">
        <v>8213</v>
      </c>
      <c r="C1009" s="22"/>
      <c r="D1009" s="23" t="s">
        <v>8214</v>
      </c>
      <c r="E1009" s="22" t="s">
        <v>8215</v>
      </c>
      <c r="F1009" s="40" t="s">
        <v>8216</v>
      </c>
      <c r="G1009" s="22" t="s">
        <v>8217</v>
      </c>
      <c r="H1009" s="22">
        <v>2025</v>
      </c>
      <c r="I1009" s="22" t="s">
        <v>8218</v>
      </c>
      <c r="J1009" s="57">
        <v>113050.47</v>
      </c>
      <c r="K1009" s="22" t="s">
        <v>8219</v>
      </c>
      <c r="L1009" s="22" t="s">
        <v>8220</v>
      </c>
      <c r="M1009" s="22" t="s">
        <v>8221</v>
      </c>
      <c r="N1009" s="22" t="s">
        <v>8222</v>
      </c>
      <c r="O1009" s="22" t="s">
        <v>8223</v>
      </c>
      <c r="P1009" s="22" t="s">
        <v>8224</v>
      </c>
      <c r="Q1009" s="104" t="s">
        <v>8225</v>
      </c>
      <c r="R1009" s="82"/>
      <c r="S1009" s="22"/>
      <c r="T1009" s="22"/>
      <c r="U1009" s="82"/>
      <c r="V1009" s="421"/>
      <c r="W1009" s="128"/>
      <c r="X1009" s="225"/>
      <c r="Y1009" s="22"/>
      <c r="Z1009" s="22"/>
      <c r="AA1009" s="22"/>
      <c r="AB1009" s="22"/>
      <c r="AC1009" s="22"/>
      <c r="AD1009" s="22"/>
      <c r="AE1009" s="105"/>
      <c r="AF1009" s="216">
        <v>100</v>
      </c>
      <c r="AG1009" s="216" t="s">
        <v>8226</v>
      </c>
      <c r="AH1009" s="216" t="s">
        <v>8227</v>
      </c>
      <c r="AI1009" s="216" t="s">
        <v>8228</v>
      </c>
      <c r="AJ1009" s="156" t="s">
        <v>8214</v>
      </c>
      <c r="AK1009" s="156" t="s">
        <v>8229</v>
      </c>
      <c r="AL1009" s="216">
        <v>20</v>
      </c>
      <c r="AM1009" s="216"/>
      <c r="AN1009" s="216"/>
      <c r="AO1009" s="216"/>
      <c r="AP1009" s="216"/>
      <c r="AQ1009" s="216"/>
      <c r="AR1009" s="216"/>
      <c r="AS1009" s="216"/>
      <c r="AT1009" s="216"/>
      <c r="AU1009" s="216"/>
      <c r="AV1009" s="216"/>
      <c r="AW1009" s="216"/>
      <c r="AX1009" s="216"/>
      <c r="AY1009" s="22"/>
      <c r="AZ1009" s="22"/>
      <c r="BA1009" s="85"/>
      <c r="BB1009" s="32"/>
      <c r="BC1009" s="32"/>
      <c r="BD1009" s="32"/>
      <c r="BE1009" s="32"/>
      <c r="BF1009" s="32"/>
      <c r="BG1009" s="32"/>
      <c r="BH1009" s="32"/>
      <c r="BI1009" s="32"/>
      <c r="BJ1009" s="32"/>
      <c r="BK1009" s="32"/>
      <c r="BL1009" s="32"/>
      <c r="BM1009" s="32"/>
    </row>
    <row r="1010" spans="1:65" ht="120" customHeight="1" x14ac:dyDescent="0.25">
      <c r="A1010" s="86">
        <v>587</v>
      </c>
      <c r="B1010" s="22" t="s">
        <v>8213</v>
      </c>
      <c r="C1010" s="22">
        <v>1</v>
      </c>
      <c r="D1010" s="23" t="s">
        <v>8230</v>
      </c>
      <c r="E1010" s="22" t="s">
        <v>8231</v>
      </c>
      <c r="F1010" s="22">
        <v>20405</v>
      </c>
      <c r="G1010" s="22" t="s">
        <v>8232</v>
      </c>
      <c r="H1010" s="22">
        <v>2023</v>
      </c>
      <c r="I1010" s="22" t="s">
        <v>8233</v>
      </c>
      <c r="J1010" s="57">
        <v>31207.79</v>
      </c>
      <c r="K1010" s="22" t="s">
        <v>8234</v>
      </c>
      <c r="L1010" s="22" t="s">
        <v>8235</v>
      </c>
      <c r="M1010" s="22" t="s">
        <v>8236</v>
      </c>
      <c r="N1010" s="22" t="s">
        <v>8237</v>
      </c>
      <c r="O1010" s="22" t="s">
        <v>8238</v>
      </c>
      <c r="P1010" s="22" t="s">
        <v>8239</v>
      </c>
      <c r="Q1010" s="22">
        <v>0</v>
      </c>
      <c r="R1010" s="82">
        <v>0</v>
      </c>
      <c r="S1010" s="82">
        <v>0</v>
      </c>
      <c r="T1010" s="82">
        <v>44.91</v>
      </c>
      <c r="U1010" s="82">
        <f t="shared" ref="U1010:U1017" si="63">R1010+S1010+T1010</f>
        <v>44.91</v>
      </c>
      <c r="V1010" s="421">
        <v>100</v>
      </c>
      <c r="W1010" s="128">
        <v>5</v>
      </c>
      <c r="X1010" s="225" t="s">
        <v>8240</v>
      </c>
      <c r="Y1010" s="22">
        <v>4</v>
      </c>
      <c r="Z1010" s="22">
        <v>2</v>
      </c>
      <c r="AA1010" s="22">
        <v>3</v>
      </c>
      <c r="AB1010" s="22">
        <v>1</v>
      </c>
      <c r="AC1010" s="22" t="s">
        <v>8241</v>
      </c>
      <c r="AD1010" s="22">
        <v>0.2</v>
      </c>
      <c r="AE1010" s="105">
        <v>5</v>
      </c>
      <c r="AF1010" s="216">
        <v>100</v>
      </c>
      <c r="AG1010" s="156" t="s">
        <v>8230</v>
      </c>
      <c r="AH1010" s="156" t="s">
        <v>8242</v>
      </c>
      <c r="AI1010" s="216">
        <v>30</v>
      </c>
      <c r="AJ1010" s="216" t="s">
        <v>8243</v>
      </c>
      <c r="AK1010" s="216" t="s">
        <v>8244</v>
      </c>
      <c r="AL1010" s="216">
        <v>10</v>
      </c>
      <c r="AM1010" s="216" t="s">
        <v>8226</v>
      </c>
      <c r="AN1010" s="216" t="s">
        <v>8227</v>
      </c>
      <c r="AO1010" s="216" t="s">
        <v>8245</v>
      </c>
      <c r="AP1010" s="216" t="s">
        <v>8246</v>
      </c>
      <c r="AQ1010" s="216" t="s">
        <v>8247</v>
      </c>
      <c r="AR1010" s="216">
        <v>10</v>
      </c>
      <c r="AS1010" s="216" t="s">
        <v>8248</v>
      </c>
      <c r="AT1010" s="216" t="s">
        <v>8249</v>
      </c>
      <c r="AU1010" s="216">
        <v>10</v>
      </c>
      <c r="AV1010" s="216" t="s">
        <v>8250</v>
      </c>
      <c r="AW1010" s="156" t="s">
        <v>8242</v>
      </c>
      <c r="AX1010" s="216">
        <v>20</v>
      </c>
      <c r="AY1010" s="22" t="s">
        <v>8251</v>
      </c>
      <c r="AZ1010" s="156" t="s">
        <v>8242</v>
      </c>
      <c r="BA1010" s="85">
        <v>10</v>
      </c>
      <c r="BB1010" s="32"/>
      <c r="BC1010" s="32"/>
      <c r="BD1010" s="32"/>
      <c r="BE1010" s="32"/>
      <c r="BF1010" s="32"/>
      <c r="BG1010" s="32"/>
      <c r="BH1010" s="32"/>
      <c r="BI1010" s="32"/>
      <c r="BJ1010" s="32"/>
      <c r="BK1010" s="32"/>
      <c r="BL1010" s="32"/>
      <c r="BM1010" s="32"/>
    </row>
    <row r="1011" spans="1:65" ht="120" customHeight="1" x14ac:dyDescent="0.25">
      <c r="A1011" s="86">
        <v>587</v>
      </c>
      <c r="B1011" s="22" t="s">
        <v>8213</v>
      </c>
      <c r="C1011" s="22">
        <v>1</v>
      </c>
      <c r="D1011" s="23" t="s">
        <v>8214</v>
      </c>
      <c r="E1011" s="22" t="s">
        <v>8215</v>
      </c>
      <c r="F1011" s="40" t="s">
        <v>8252</v>
      </c>
      <c r="G1011" s="22" t="s">
        <v>8253</v>
      </c>
      <c r="H1011" s="22">
        <v>2022</v>
      </c>
      <c r="I1011" s="22" t="s">
        <v>8254</v>
      </c>
      <c r="J1011" s="57">
        <v>149192.23000000001</v>
      </c>
      <c r="K1011" s="22" t="s">
        <v>8219</v>
      </c>
      <c r="L1011" s="22" t="s">
        <v>8220</v>
      </c>
      <c r="M1011" s="22" t="s">
        <v>8221</v>
      </c>
      <c r="N1011" s="22" t="s">
        <v>8255</v>
      </c>
      <c r="O1011" s="22" t="s">
        <v>8256</v>
      </c>
      <c r="P1011" s="22" t="s">
        <v>8257</v>
      </c>
      <c r="Q1011" s="22">
        <v>27.61</v>
      </c>
      <c r="R1011" s="82">
        <v>2.37</v>
      </c>
      <c r="S1011" s="82">
        <v>32.229999999999997</v>
      </c>
      <c r="T1011" s="82">
        <v>27.61</v>
      </c>
      <c r="U1011" s="82">
        <f t="shared" si="63"/>
        <v>62.209999999999994</v>
      </c>
      <c r="V1011" s="421">
        <v>100</v>
      </c>
      <c r="W1011" s="128">
        <v>5</v>
      </c>
      <c r="X1011" s="225" t="s">
        <v>8240</v>
      </c>
      <c r="Y1011" s="22">
        <v>4</v>
      </c>
      <c r="Z1011" s="22">
        <v>3</v>
      </c>
      <c r="AA1011" s="22">
        <v>1</v>
      </c>
      <c r="AB1011" s="22">
        <v>4</v>
      </c>
      <c r="AC1011" s="22" t="s">
        <v>8258</v>
      </c>
      <c r="AD1011" s="22">
        <v>16.63</v>
      </c>
      <c r="AE1011" s="105">
        <v>5</v>
      </c>
      <c r="AF1011" s="216">
        <v>100</v>
      </c>
      <c r="AG1011" s="156" t="s">
        <v>8214</v>
      </c>
      <c r="AH1011" s="156" t="s">
        <v>8229</v>
      </c>
      <c r="AI1011" s="216">
        <v>40</v>
      </c>
      <c r="AJ1011" s="156" t="s">
        <v>8230</v>
      </c>
      <c r="AK1011" s="156" t="s">
        <v>8242</v>
      </c>
      <c r="AL1011" s="216">
        <v>10</v>
      </c>
      <c r="AM1011" s="216" t="s">
        <v>8226</v>
      </c>
      <c r="AN1011" s="216" t="s">
        <v>8227</v>
      </c>
      <c r="AO1011" s="216">
        <v>20</v>
      </c>
      <c r="AP1011" s="216" t="s">
        <v>8259</v>
      </c>
      <c r="AQ1011" s="216" t="s">
        <v>8260</v>
      </c>
      <c r="AR1011" s="216">
        <v>10</v>
      </c>
      <c r="AS1011" s="22" t="s">
        <v>8261</v>
      </c>
      <c r="AT1011" s="216" t="s">
        <v>8260</v>
      </c>
      <c r="AU1011" s="216">
        <v>10</v>
      </c>
      <c r="AV1011" s="216" t="s">
        <v>8246</v>
      </c>
      <c r="AW1011" s="216" t="s">
        <v>8260</v>
      </c>
      <c r="AX1011" s="216">
        <v>10</v>
      </c>
      <c r="AY1011" s="22"/>
      <c r="AZ1011" s="22"/>
      <c r="BA1011" s="85"/>
      <c r="BB1011" s="32"/>
      <c r="BC1011" s="32"/>
      <c r="BD1011" s="32"/>
      <c r="BE1011" s="32"/>
      <c r="BF1011" s="32"/>
      <c r="BG1011" s="32"/>
      <c r="BH1011" s="32"/>
      <c r="BI1011" s="32"/>
      <c r="BJ1011" s="32"/>
      <c r="BK1011" s="32"/>
      <c r="BL1011" s="32"/>
      <c r="BM1011" s="32"/>
    </row>
    <row r="1012" spans="1:65" ht="120" customHeight="1" x14ac:dyDescent="0.25">
      <c r="A1012" s="86">
        <v>587</v>
      </c>
      <c r="B1012" s="22" t="s">
        <v>8213</v>
      </c>
      <c r="C1012" s="22">
        <v>1</v>
      </c>
      <c r="D1012" s="23" t="s">
        <v>8214</v>
      </c>
      <c r="E1012" s="22" t="s">
        <v>8215</v>
      </c>
      <c r="F1012" s="40" t="s">
        <v>8216</v>
      </c>
      <c r="G1012" s="22" t="s">
        <v>8262</v>
      </c>
      <c r="H1012" s="22">
        <v>2010</v>
      </c>
      <c r="I1012" s="22" t="s">
        <v>8263</v>
      </c>
      <c r="J1012" s="57">
        <v>138938</v>
      </c>
      <c r="K1012" s="22" t="s">
        <v>8264</v>
      </c>
      <c r="L1012" s="22" t="s">
        <v>8265</v>
      </c>
      <c r="M1012" s="22" t="s">
        <v>8266</v>
      </c>
      <c r="N1012" s="22" t="s">
        <v>8267</v>
      </c>
      <c r="O1012" s="22" t="s">
        <v>8268</v>
      </c>
      <c r="P1012" s="22" t="s">
        <v>8269</v>
      </c>
      <c r="Q1012" s="22" t="s">
        <v>8270</v>
      </c>
      <c r="R1012" s="82">
        <v>21</v>
      </c>
      <c r="S1012" s="82">
        <v>1.7</v>
      </c>
      <c r="T1012" s="82">
        <v>40</v>
      </c>
      <c r="U1012" s="82">
        <f t="shared" si="63"/>
        <v>62.7</v>
      </c>
      <c r="V1012" s="421">
        <v>100</v>
      </c>
      <c r="W1012" s="128">
        <v>90</v>
      </c>
      <c r="X1012" s="225" t="s">
        <v>8240</v>
      </c>
      <c r="Y1012" s="22">
        <v>4</v>
      </c>
      <c r="Z1012" s="22">
        <v>3</v>
      </c>
      <c r="AA1012" s="22">
        <v>3</v>
      </c>
      <c r="AB1012" s="22">
        <v>6</v>
      </c>
      <c r="AC1012" s="22"/>
      <c r="AD1012" s="22">
        <v>0.2</v>
      </c>
      <c r="AE1012" s="105">
        <v>5</v>
      </c>
      <c r="AF1012" s="216">
        <v>90</v>
      </c>
      <c r="AG1012" s="156" t="s">
        <v>8214</v>
      </c>
      <c r="AH1012" s="156" t="s">
        <v>8229</v>
      </c>
      <c r="AI1012" s="216">
        <v>80</v>
      </c>
      <c r="AJ1012" s="216" t="s">
        <v>8226</v>
      </c>
      <c r="AK1012" s="216" t="s">
        <v>8227</v>
      </c>
      <c r="AL1012" s="216">
        <v>10</v>
      </c>
      <c r="AM1012" s="216"/>
      <c r="AN1012" s="216"/>
      <c r="AO1012" s="216"/>
      <c r="AP1012" s="156"/>
      <c r="AQ1012" s="156"/>
      <c r="AR1012" s="216"/>
      <c r="AS1012" s="216"/>
      <c r="AT1012" s="216"/>
      <c r="AU1012" s="216"/>
      <c r="AV1012" s="216"/>
      <c r="AW1012" s="216"/>
      <c r="AX1012" s="216"/>
      <c r="AY1012" s="22"/>
      <c r="AZ1012" s="22"/>
      <c r="BA1012" s="85"/>
      <c r="BB1012" s="32"/>
      <c r="BC1012" s="32"/>
      <c r="BD1012" s="32"/>
      <c r="BE1012" s="32"/>
      <c r="BF1012" s="32"/>
      <c r="BG1012" s="32"/>
      <c r="BH1012" s="32"/>
      <c r="BI1012" s="32"/>
      <c r="BJ1012" s="32"/>
      <c r="BK1012" s="32"/>
      <c r="BL1012" s="32"/>
      <c r="BM1012" s="32"/>
    </row>
    <row r="1013" spans="1:65" ht="120" customHeight="1" x14ac:dyDescent="0.25">
      <c r="A1013" s="86">
        <v>587</v>
      </c>
      <c r="B1013" s="22" t="s">
        <v>8213</v>
      </c>
      <c r="C1013" s="22">
        <v>1</v>
      </c>
      <c r="D1013" s="23"/>
      <c r="E1013" s="22" t="s">
        <v>8271</v>
      </c>
      <c r="F1013" s="22">
        <v>6162</v>
      </c>
      <c r="G1013" s="22" t="s">
        <v>8272</v>
      </c>
      <c r="H1013" s="22">
        <v>2008</v>
      </c>
      <c r="I1013" s="22" t="s">
        <v>8273</v>
      </c>
      <c r="J1013" s="57">
        <v>60000</v>
      </c>
      <c r="K1013" s="22" t="s">
        <v>8274</v>
      </c>
      <c r="L1013" s="22" t="s">
        <v>8265</v>
      </c>
      <c r="M1013" s="22" t="s">
        <v>8266</v>
      </c>
      <c r="N1013" s="22" t="s">
        <v>8275</v>
      </c>
      <c r="O1013" s="22" t="s">
        <v>8276</v>
      </c>
      <c r="P1013" s="22" t="s">
        <v>8277</v>
      </c>
      <c r="Q1013" s="22">
        <v>0</v>
      </c>
      <c r="R1013" s="82">
        <v>0</v>
      </c>
      <c r="S1013" s="82">
        <v>20</v>
      </c>
      <c r="T1013" s="82">
        <v>20</v>
      </c>
      <c r="U1013" s="82">
        <f t="shared" si="63"/>
        <v>40</v>
      </c>
      <c r="V1013" s="421">
        <v>100</v>
      </c>
      <c r="W1013" s="128">
        <v>100</v>
      </c>
      <c r="X1013" s="225" t="s">
        <v>8240</v>
      </c>
      <c r="Y1013" s="22">
        <v>4</v>
      </c>
      <c r="Z1013" s="22">
        <v>7</v>
      </c>
      <c r="AA1013" s="22">
        <v>4</v>
      </c>
      <c r="AB1013" s="22">
        <v>5</v>
      </c>
      <c r="AC1013" s="22"/>
      <c r="AD1013" s="22">
        <v>0.2</v>
      </c>
      <c r="AE1013" s="105">
        <v>5</v>
      </c>
      <c r="AF1013" s="216">
        <v>30</v>
      </c>
      <c r="AG1013" s="216" t="s">
        <v>8226</v>
      </c>
      <c r="AH1013" s="216" t="s">
        <v>8278</v>
      </c>
      <c r="AI1013" s="216">
        <v>30</v>
      </c>
      <c r="AJ1013" s="216"/>
      <c r="AK1013" s="216"/>
      <c r="AL1013" s="216"/>
      <c r="AM1013" s="216"/>
      <c r="AN1013" s="216"/>
      <c r="AO1013" s="216"/>
      <c r="AP1013" s="216"/>
      <c r="AQ1013" s="216"/>
      <c r="AR1013" s="216"/>
      <c r="AS1013" s="216"/>
      <c r="AT1013" s="216"/>
      <c r="AU1013" s="216"/>
      <c r="AV1013" s="216"/>
      <c r="AW1013" s="216"/>
      <c r="AX1013" s="216"/>
      <c r="AY1013" s="22"/>
      <c r="AZ1013" s="22"/>
      <c r="BA1013" s="85"/>
      <c r="BB1013" s="32"/>
      <c r="BC1013" s="32"/>
      <c r="BD1013" s="32"/>
      <c r="BE1013" s="32"/>
      <c r="BF1013" s="32"/>
      <c r="BG1013" s="32"/>
      <c r="BH1013" s="32"/>
      <c r="BI1013" s="32"/>
      <c r="BJ1013" s="32"/>
      <c r="BK1013" s="32"/>
      <c r="BL1013" s="32"/>
      <c r="BM1013" s="32"/>
    </row>
    <row r="1014" spans="1:65" ht="120" customHeight="1" x14ac:dyDescent="0.25">
      <c r="A1014" s="86">
        <v>587</v>
      </c>
      <c r="B1014" s="22" t="s">
        <v>8213</v>
      </c>
      <c r="C1014" s="22">
        <v>1</v>
      </c>
      <c r="D1014" s="23"/>
      <c r="E1014" s="22" t="s">
        <v>8279</v>
      </c>
      <c r="F1014" s="22" t="s">
        <v>8280</v>
      </c>
      <c r="G1014" s="22" t="s">
        <v>8281</v>
      </c>
      <c r="H1014" s="22">
        <v>2006</v>
      </c>
      <c r="I1014" s="22" t="s">
        <v>8282</v>
      </c>
      <c r="J1014" s="57">
        <v>112460.36</v>
      </c>
      <c r="K1014" s="22" t="s">
        <v>8264</v>
      </c>
      <c r="L1014" s="22" t="s">
        <v>8265</v>
      </c>
      <c r="M1014" s="22" t="s">
        <v>8266</v>
      </c>
      <c r="N1014" s="22" t="s">
        <v>8283</v>
      </c>
      <c r="O1014" s="22" t="s">
        <v>8284</v>
      </c>
      <c r="P1014" s="22" t="s">
        <v>8285</v>
      </c>
      <c r="Q1014" s="22">
        <v>0</v>
      </c>
      <c r="R1014" s="82">
        <v>0</v>
      </c>
      <c r="S1014" s="82">
        <v>0</v>
      </c>
      <c r="T1014" s="82">
        <v>20</v>
      </c>
      <c r="U1014" s="82">
        <f t="shared" si="63"/>
        <v>20</v>
      </c>
      <c r="V1014" s="421">
        <v>100</v>
      </c>
      <c r="W1014" s="128">
        <v>100</v>
      </c>
      <c r="X1014" s="225" t="s">
        <v>8240</v>
      </c>
      <c r="Y1014" s="22">
        <v>4</v>
      </c>
      <c r="Z1014" s="22">
        <v>3</v>
      </c>
      <c r="AA1014" s="22">
        <v>3</v>
      </c>
      <c r="AB1014" s="22">
        <v>3</v>
      </c>
      <c r="AC1014" s="22"/>
      <c r="AD1014" s="22">
        <v>0.2</v>
      </c>
      <c r="AE1014" s="105">
        <v>5</v>
      </c>
      <c r="AF1014" s="216">
        <v>80</v>
      </c>
      <c r="AG1014" s="156" t="s">
        <v>8214</v>
      </c>
      <c r="AH1014" s="156" t="s">
        <v>8229</v>
      </c>
      <c r="AI1014" s="216">
        <v>20</v>
      </c>
      <c r="AJ1014" s="216" t="s">
        <v>8226</v>
      </c>
      <c r="AK1014" s="216" t="s">
        <v>8227</v>
      </c>
      <c r="AL1014" s="216">
        <v>60</v>
      </c>
      <c r="AM1014" s="216"/>
      <c r="AN1014" s="216"/>
      <c r="AO1014" s="216"/>
      <c r="AP1014" s="216"/>
      <c r="AQ1014" s="216"/>
      <c r="AR1014" s="216"/>
      <c r="AS1014" s="216"/>
      <c r="AT1014" s="216"/>
      <c r="AU1014" s="216"/>
      <c r="AV1014" s="216"/>
      <c r="AW1014" s="216"/>
      <c r="AX1014" s="216"/>
      <c r="AY1014" s="22"/>
      <c r="AZ1014" s="22"/>
      <c r="BA1014" s="85"/>
      <c r="BB1014" s="32"/>
      <c r="BC1014" s="32"/>
      <c r="BD1014" s="32"/>
      <c r="BE1014" s="32"/>
      <c r="BF1014" s="32"/>
      <c r="BG1014" s="32"/>
      <c r="BH1014" s="32"/>
      <c r="BI1014" s="32"/>
      <c r="BJ1014" s="32"/>
      <c r="BK1014" s="32"/>
      <c r="BL1014" s="32"/>
      <c r="BM1014" s="32"/>
    </row>
    <row r="1015" spans="1:65" ht="120" customHeight="1" x14ac:dyDescent="0.25">
      <c r="A1015" s="86">
        <v>587</v>
      </c>
      <c r="B1015" s="22" t="s">
        <v>8213</v>
      </c>
      <c r="C1015" s="22">
        <v>1</v>
      </c>
      <c r="D1015" s="23"/>
      <c r="E1015" s="22" t="s">
        <v>8286</v>
      </c>
      <c r="F1015" s="22">
        <v>31012</v>
      </c>
      <c r="G1015" s="22" t="s">
        <v>8287</v>
      </c>
      <c r="H1015" s="22">
        <v>2005</v>
      </c>
      <c r="I1015" s="22" t="s">
        <v>8288</v>
      </c>
      <c r="J1015" s="57">
        <v>59282.64</v>
      </c>
      <c r="K1015" s="22" t="s">
        <v>8264</v>
      </c>
      <c r="L1015" s="22" t="s">
        <v>8289</v>
      </c>
      <c r="M1015" s="22" t="s">
        <v>8290</v>
      </c>
      <c r="N1015" s="22" t="s">
        <v>8291</v>
      </c>
      <c r="O1015" s="22" t="s">
        <v>8292</v>
      </c>
      <c r="P1015" s="22">
        <v>6018</v>
      </c>
      <c r="Q1015" s="22">
        <v>0</v>
      </c>
      <c r="R1015" s="82">
        <v>0</v>
      </c>
      <c r="S1015" s="82">
        <v>0</v>
      </c>
      <c r="T1015" s="82">
        <v>20</v>
      </c>
      <c r="U1015" s="82">
        <f t="shared" si="63"/>
        <v>20</v>
      </c>
      <c r="V1015" s="421">
        <v>100</v>
      </c>
      <c r="W1015" s="128">
        <v>100</v>
      </c>
      <c r="X1015" s="225" t="s">
        <v>8240</v>
      </c>
      <c r="Y1015" s="22">
        <v>4</v>
      </c>
      <c r="Z1015" s="22">
        <v>2</v>
      </c>
      <c r="AA1015" s="22">
        <v>3</v>
      </c>
      <c r="AB1015" s="22">
        <v>4</v>
      </c>
      <c r="AC1015" s="22"/>
      <c r="AD1015" s="22">
        <v>0.2</v>
      </c>
      <c r="AE1015" s="105">
        <v>5</v>
      </c>
      <c r="AF1015" s="216">
        <v>100</v>
      </c>
      <c r="AG1015" s="216" t="s">
        <v>8226</v>
      </c>
      <c r="AH1015" s="216" t="s">
        <v>8227</v>
      </c>
      <c r="AI1015" s="216">
        <v>80</v>
      </c>
      <c r="AJ1015" s="156" t="s">
        <v>8214</v>
      </c>
      <c r="AK1015" s="156" t="s">
        <v>8229</v>
      </c>
      <c r="AL1015" s="216">
        <v>20</v>
      </c>
      <c r="AM1015" s="156"/>
      <c r="AN1015" s="156"/>
      <c r="AO1015" s="216"/>
      <c r="AP1015" s="216"/>
      <c r="AQ1015" s="156"/>
      <c r="AR1015" s="216"/>
      <c r="AS1015" s="216"/>
      <c r="AT1015" s="216"/>
      <c r="AU1015" s="216"/>
      <c r="AV1015" s="216"/>
      <c r="AW1015" s="216"/>
      <c r="AX1015" s="216"/>
      <c r="AY1015" s="22"/>
      <c r="AZ1015" s="22"/>
      <c r="BA1015" s="85"/>
      <c r="BB1015" s="32"/>
      <c r="BC1015" s="32"/>
      <c r="BD1015" s="32"/>
      <c r="BE1015" s="32"/>
      <c r="BF1015" s="32"/>
      <c r="BG1015" s="32"/>
      <c r="BH1015" s="32"/>
      <c r="BI1015" s="32"/>
      <c r="BJ1015" s="32"/>
      <c r="BK1015" s="32"/>
      <c r="BL1015" s="32"/>
      <c r="BM1015" s="32"/>
    </row>
    <row r="1016" spans="1:65" ht="120" customHeight="1" x14ac:dyDescent="0.25">
      <c r="A1016" s="86">
        <v>587</v>
      </c>
      <c r="B1016" s="22" t="s">
        <v>8213</v>
      </c>
      <c r="C1016" s="22">
        <v>1</v>
      </c>
      <c r="D1016" s="23"/>
      <c r="E1016" s="22" t="s">
        <v>8293</v>
      </c>
      <c r="F1016" s="22">
        <v>6162</v>
      </c>
      <c r="G1016" s="22" t="s">
        <v>8294</v>
      </c>
      <c r="H1016" s="22">
        <v>2003</v>
      </c>
      <c r="I1016" s="22" t="s">
        <v>8295</v>
      </c>
      <c r="J1016" s="57">
        <v>55917.21</v>
      </c>
      <c r="K1016" s="22" t="s">
        <v>8264</v>
      </c>
      <c r="L1016" s="22" t="s">
        <v>8265</v>
      </c>
      <c r="M1016" s="22" t="s">
        <v>8265</v>
      </c>
      <c r="N1016" s="22" t="s">
        <v>8296</v>
      </c>
      <c r="O1016" s="22" t="s">
        <v>8297</v>
      </c>
      <c r="P1016" s="22" t="s">
        <v>8298</v>
      </c>
      <c r="Q1016" s="22">
        <v>0</v>
      </c>
      <c r="R1016" s="82">
        <v>0</v>
      </c>
      <c r="S1016" s="82">
        <v>0</v>
      </c>
      <c r="T1016" s="82">
        <v>20</v>
      </c>
      <c r="U1016" s="82">
        <f t="shared" si="63"/>
        <v>20</v>
      </c>
      <c r="V1016" s="421">
        <v>100</v>
      </c>
      <c r="W1016" s="128">
        <v>100</v>
      </c>
      <c r="X1016" s="225" t="s">
        <v>8240</v>
      </c>
      <c r="Y1016" s="22">
        <v>4</v>
      </c>
      <c r="Z1016" s="22">
        <v>7</v>
      </c>
      <c r="AA1016" s="22">
        <v>4</v>
      </c>
      <c r="AB1016" s="22">
        <v>2</v>
      </c>
      <c r="AC1016" s="22"/>
      <c r="AD1016" s="22">
        <v>0.2</v>
      </c>
      <c r="AE1016" s="105">
        <v>5</v>
      </c>
      <c r="AF1016" s="216">
        <v>100</v>
      </c>
      <c r="AG1016" s="156" t="s">
        <v>8214</v>
      </c>
      <c r="AH1016" s="156" t="s">
        <v>8229</v>
      </c>
      <c r="AI1016" s="216">
        <v>10</v>
      </c>
      <c r="AJ1016" s="216" t="s">
        <v>8299</v>
      </c>
      <c r="AK1016" s="216" t="s">
        <v>8300</v>
      </c>
      <c r="AL1016" s="216">
        <v>50</v>
      </c>
      <c r="AM1016" s="216" t="s">
        <v>8226</v>
      </c>
      <c r="AN1016" s="216" t="s">
        <v>8227</v>
      </c>
      <c r="AO1016" s="216">
        <v>40</v>
      </c>
      <c r="AP1016" s="216"/>
      <c r="AQ1016" s="216"/>
      <c r="AR1016" s="216"/>
      <c r="AS1016" s="216"/>
      <c r="AT1016" s="216"/>
      <c r="AU1016" s="216"/>
      <c r="AV1016" s="216"/>
      <c r="AW1016" s="216"/>
      <c r="AX1016" s="216"/>
      <c r="AY1016" s="22"/>
      <c r="AZ1016" s="22"/>
      <c r="BA1016" s="85"/>
      <c r="BB1016" s="32"/>
      <c r="BC1016" s="32"/>
      <c r="BD1016" s="32"/>
      <c r="BE1016" s="32"/>
      <c r="BF1016" s="32"/>
      <c r="BG1016" s="32"/>
      <c r="BH1016" s="32"/>
      <c r="BI1016" s="32"/>
      <c r="BJ1016" s="32"/>
      <c r="BK1016" s="32"/>
      <c r="BL1016" s="32"/>
      <c r="BM1016" s="32"/>
    </row>
    <row r="1017" spans="1:65" ht="120" customHeight="1" x14ac:dyDescent="0.25">
      <c r="A1017" s="86">
        <v>587</v>
      </c>
      <c r="B1017" s="22" t="s">
        <v>8213</v>
      </c>
      <c r="C1017" s="22">
        <v>1</v>
      </c>
      <c r="D1017" s="23"/>
      <c r="E1017" s="22" t="s">
        <v>8301</v>
      </c>
      <c r="F1017" s="22">
        <v>4959</v>
      </c>
      <c r="G1017" s="22" t="s">
        <v>8302</v>
      </c>
      <c r="H1017" s="22">
        <v>2003</v>
      </c>
      <c r="I1017" s="22" t="s">
        <v>8303</v>
      </c>
      <c r="J1017" s="57">
        <v>67810.05</v>
      </c>
      <c r="K1017" s="22" t="s">
        <v>8264</v>
      </c>
      <c r="L1017" s="22" t="s">
        <v>8304</v>
      </c>
      <c r="M1017" s="22" t="s">
        <v>8305</v>
      </c>
      <c r="N1017" s="22" t="s">
        <v>8306</v>
      </c>
      <c r="O1017" s="22" t="s">
        <v>8307</v>
      </c>
      <c r="P1017" s="22" t="s">
        <v>8308</v>
      </c>
      <c r="Q1017" s="22">
        <v>0</v>
      </c>
      <c r="R1017" s="82">
        <v>0</v>
      </c>
      <c r="S1017" s="82">
        <v>0</v>
      </c>
      <c r="T1017" s="82">
        <v>20</v>
      </c>
      <c r="U1017" s="82">
        <f t="shared" si="63"/>
        <v>20</v>
      </c>
      <c r="V1017" s="421">
        <v>100</v>
      </c>
      <c r="W1017" s="128">
        <v>100</v>
      </c>
      <c r="X1017" s="207" t="s">
        <v>8240</v>
      </c>
      <c r="Y1017" s="22">
        <v>4</v>
      </c>
      <c r="Z1017" s="22">
        <v>2</v>
      </c>
      <c r="AA1017" s="22">
        <v>3</v>
      </c>
      <c r="AB1017" s="22">
        <v>1</v>
      </c>
      <c r="AC1017" s="22"/>
      <c r="AD1017" s="22">
        <v>0.2</v>
      </c>
      <c r="AE1017" s="105">
        <v>5</v>
      </c>
      <c r="AF1017" s="86">
        <v>60</v>
      </c>
      <c r="AG1017" s="216" t="s">
        <v>8309</v>
      </c>
      <c r="AH1017" s="216" t="s">
        <v>8310</v>
      </c>
      <c r="AI1017" s="22">
        <v>20</v>
      </c>
      <c r="AJ1017" s="216" t="s">
        <v>8226</v>
      </c>
      <c r="AK1017" s="216" t="s">
        <v>8227</v>
      </c>
      <c r="AL1017" s="22">
        <v>20</v>
      </c>
      <c r="AM1017" s="22" t="s">
        <v>8261</v>
      </c>
      <c r="AN1017" s="22" t="s">
        <v>8311</v>
      </c>
      <c r="AO1017" s="22">
        <v>20</v>
      </c>
      <c r="AP1017" s="22"/>
      <c r="AQ1017" s="22"/>
      <c r="AR1017" s="22"/>
      <c r="AS1017" s="22"/>
      <c r="AT1017" s="22"/>
      <c r="AU1017" s="22"/>
      <c r="AV1017" s="22"/>
      <c r="AW1017" s="22"/>
      <c r="AX1017" s="22"/>
      <c r="AY1017" s="22"/>
      <c r="AZ1017" s="22"/>
      <c r="BA1017" s="85"/>
      <c r="BB1017" s="32"/>
      <c r="BC1017" s="32"/>
      <c r="BD1017" s="32"/>
      <c r="BE1017" s="32"/>
      <c r="BF1017" s="32"/>
      <c r="BG1017" s="32"/>
      <c r="BH1017" s="32"/>
      <c r="BI1017" s="32"/>
      <c r="BJ1017" s="32"/>
      <c r="BK1017" s="32"/>
      <c r="BL1017" s="32"/>
      <c r="BM1017" s="32"/>
    </row>
    <row r="1018" spans="1:65" ht="120" customHeight="1" x14ac:dyDescent="0.25">
      <c r="A1018" s="26">
        <v>600</v>
      </c>
      <c r="B1018" s="14" t="s">
        <v>8312</v>
      </c>
      <c r="C1018" s="26">
        <v>3</v>
      </c>
      <c r="D1018" s="46"/>
      <c r="E1018" s="14" t="s">
        <v>8313</v>
      </c>
      <c r="F1018" s="14">
        <v>21856</v>
      </c>
      <c r="G1018" s="14" t="s">
        <v>8314</v>
      </c>
      <c r="H1018" s="42">
        <v>2004</v>
      </c>
      <c r="I1018" s="42" t="s">
        <v>8315</v>
      </c>
      <c r="J1018" s="50">
        <v>139934.76999999999</v>
      </c>
      <c r="K1018" s="27" t="s">
        <v>149</v>
      </c>
      <c r="L1018" s="42" t="s">
        <v>8316</v>
      </c>
      <c r="M1018" s="42" t="s">
        <v>8317</v>
      </c>
      <c r="N1018" s="42" t="s">
        <v>8318</v>
      </c>
      <c r="O1018" s="42" t="s">
        <v>8319</v>
      </c>
      <c r="P1018" s="42">
        <v>5647</v>
      </c>
      <c r="Q1018" s="42">
        <v>110</v>
      </c>
      <c r="R1018" s="214">
        <v>35</v>
      </c>
      <c r="S1018" s="42">
        <v>30</v>
      </c>
      <c r="T1018" s="42">
        <v>45</v>
      </c>
      <c r="U1018" s="214">
        <v>110</v>
      </c>
      <c r="V1018" s="425">
        <v>5</v>
      </c>
      <c r="W1018" s="467">
        <v>100</v>
      </c>
      <c r="X1018" s="206" t="s">
        <v>8320</v>
      </c>
      <c r="Y1018" s="42"/>
      <c r="Z1018" s="42"/>
      <c r="AA1018" s="27"/>
      <c r="AB1018" s="42">
        <v>28</v>
      </c>
      <c r="AC1018" s="42"/>
      <c r="AD1018" s="27"/>
      <c r="AE1018" s="231"/>
      <c r="AF1018" s="320">
        <v>25</v>
      </c>
      <c r="AG1018" s="30"/>
      <c r="AH1018" s="30" t="s">
        <v>8321</v>
      </c>
      <c r="AI1018" s="31">
        <v>25</v>
      </c>
      <c r="AJ1018" s="31"/>
      <c r="AK1018" s="31"/>
      <c r="AL1018" s="31"/>
      <c r="AM1018" s="31"/>
      <c r="AN1018" s="31"/>
      <c r="AO1018" s="31"/>
      <c r="AP1018" s="31"/>
      <c r="AQ1018" s="27"/>
      <c r="AR1018" s="231"/>
      <c r="AS1018" s="27"/>
      <c r="AT1018" s="27"/>
      <c r="AU1018" s="27"/>
      <c r="AV1018" s="27"/>
      <c r="AW1018" s="27"/>
      <c r="AX1018" s="27"/>
      <c r="AY1018" s="55"/>
      <c r="AZ1018" s="55"/>
      <c r="BA1018" s="55"/>
      <c r="BB1018" s="32"/>
      <c r="BC1018" s="32"/>
      <c r="BD1018" s="32"/>
      <c r="BE1018" s="32"/>
      <c r="BF1018" s="32"/>
      <c r="BG1018" s="32"/>
      <c r="BH1018" s="32"/>
      <c r="BI1018" s="32"/>
      <c r="BJ1018" s="32"/>
      <c r="BK1018" s="32"/>
      <c r="BL1018" s="32"/>
      <c r="BM1018" s="32"/>
    </row>
    <row r="1019" spans="1:65" ht="120" customHeight="1" x14ac:dyDescent="0.25">
      <c r="A1019" s="14">
        <v>618</v>
      </c>
      <c r="B1019" s="14" t="s">
        <v>8322</v>
      </c>
      <c r="C1019" s="41">
        <v>12</v>
      </c>
      <c r="D1019" s="41" t="s">
        <v>8323</v>
      </c>
      <c r="E1019" s="41" t="s">
        <v>8324</v>
      </c>
      <c r="F1019" s="41" t="s">
        <v>8325</v>
      </c>
      <c r="G1019" s="41" t="s">
        <v>8326</v>
      </c>
      <c r="H1019" s="41">
        <v>2004</v>
      </c>
      <c r="I1019" s="41" t="s">
        <v>8327</v>
      </c>
      <c r="J1019" s="94">
        <v>41396.949999999997</v>
      </c>
      <c r="K1019" s="41" t="s">
        <v>149</v>
      </c>
      <c r="L1019" s="41" t="s">
        <v>8328</v>
      </c>
      <c r="M1019" s="41" t="s">
        <v>8329</v>
      </c>
      <c r="N1019" s="41" t="s">
        <v>8330</v>
      </c>
      <c r="O1019" s="41" t="s">
        <v>8331</v>
      </c>
      <c r="P1019" s="14" t="s">
        <v>8332</v>
      </c>
      <c r="Q1019" s="232">
        <v>39.229999999999997</v>
      </c>
      <c r="R1019" s="156">
        <v>0</v>
      </c>
      <c r="S1019" s="94">
        <v>5.1137408823529409</v>
      </c>
      <c r="T1019" s="94">
        <v>34.119999999999997</v>
      </c>
      <c r="U1019" s="156">
        <f>+R1019+S1019+T1019</f>
        <v>39.23374088235294</v>
      </c>
      <c r="V1019" s="421">
        <v>95</v>
      </c>
      <c r="W1019" s="128">
        <v>100</v>
      </c>
      <c r="X1019" s="225" t="s">
        <v>8333</v>
      </c>
      <c r="Y1019" s="14">
        <v>4</v>
      </c>
      <c r="Z1019" s="14">
        <v>9</v>
      </c>
      <c r="AA1019" s="14">
        <v>2</v>
      </c>
      <c r="AB1019" s="14">
        <v>32</v>
      </c>
      <c r="AC1019" s="14" t="s">
        <v>8334</v>
      </c>
      <c r="AD1019" s="15">
        <v>0</v>
      </c>
      <c r="AE1019" s="16">
        <v>5</v>
      </c>
      <c r="AF1019" s="216">
        <v>95</v>
      </c>
      <c r="AG1019" s="41" t="s">
        <v>8335</v>
      </c>
      <c r="AH1019" s="41" t="s">
        <v>8336</v>
      </c>
      <c r="AI1019" s="41">
        <v>75</v>
      </c>
      <c r="AJ1019" s="41" t="s">
        <v>8337</v>
      </c>
      <c r="AK1019" s="41" t="s">
        <v>8338</v>
      </c>
      <c r="AL1019" s="41">
        <v>20</v>
      </c>
      <c r="AM1019" s="41"/>
      <c r="AN1019" s="41"/>
      <c r="AO1019" s="41"/>
      <c r="AP1019" s="41"/>
      <c r="AQ1019" s="41"/>
      <c r="AR1019" s="41"/>
      <c r="AS1019" s="41"/>
      <c r="AT1019" s="41"/>
      <c r="AU1019" s="41"/>
      <c r="AV1019" s="41"/>
      <c r="AW1019" s="14"/>
      <c r="AX1019" s="14"/>
      <c r="AY1019" s="22"/>
      <c r="AZ1019" s="22"/>
      <c r="BA1019" s="85"/>
      <c r="BB1019" s="32"/>
      <c r="BC1019" s="32"/>
      <c r="BD1019" s="32"/>
      <c r="BE1019" s="32"/>
      <c r="BF1019" s="32"/>
      <c r="BG1019" s="32"/>
      <c r="BH1019" s="32"/>
      <c r="BI1019" s="32"/>
      <c r="BJ1019" s="32"/>
      <c r="BK1019" s="32"/>
      <c r="BL1019" s="32"/>
      <c r="BM1019" s="32"/>
    </row>
    <row r="1020" spans="1:65" ht="120" customHeight="1" x14ac:dyDescent="0.25">
      <c r="A1020" s="14">
        <v>618</v>
      </c>
      <c r="B1020" s="14" t="s">
        <v>8322</v>
      </c>
      <c r="C1020" s="41">
        <v>2</v>
      </c>
      <c r="D1020" s="41" t="s">
        <v>8339</v>
      </c>
      <c r="E1020" s="41" t="s">
        <v>8340</v>
      </c>
      <c r="F1020" s="41" t="s">
        <v>8341</v>
      </c>
      <c r="G1020" s="41" t="s">
        <v>8342</v>
      </c>
      <c r="H1020" s="41">
        <v>2002</v>
      </c>
      <c r="I1020" s="41" t="s">
        <v>8343</v>
      </c>
      <c r="J1020" s="94">
        <v>22796.28</v>
      </c>
      <c r="K1020" s="41" t="s">
        <v>155</v>
      </c>
      <c r="L1020" s="41" t="s">
        <v>8344</v>
      </c>
      <c r="M1020" s="41" t="s">
        <v>8345</v>
      </c>
      <c r="N1020" s="41" t="s">
        <v>8346</v>
      </c>
      <c r="O1020" s="41" t="s">
        <v>8347</v>
      </c>
      <c r="P1020" s="14" t="s">
        <v>8348</v>
      </c>
      <c r="Q1020" s="232">
        <v>36.93</v>
      </c>
      <c r="R1020" s="156">
        <v>0</v>
      </c>
      <c r="S1020" s="94">
        <v>2.8160110588235292</v>
      </c>
      <c r="T1020" s="94">
        <v>34.11</v>
      </c>
      <c r="U1020" s="156">
        <f t="shared" ref="U1020:U1035" si="64">+R1020+S1020+T1020</f>
        <v>36.926011058823526</v>
      </c>
      <c r="V1020" s="421">
        <v>70</v>
      </c>
      <c r="W1020" s="128">
        <v>100</v>
      </c>
      <c r="X1020" s="225" t="s">
        <v>8333</v>
      </c>
      <c r="Y1020" s="14">
        <v>6</v>
      </c>
      <c r="Z1020" s="14">
        <v>1</v>
      </c>
      <c r="AA1020" s="14">
        <v>1</v>
      </c>
      <c r="AB1020" s="14">
        <v>23</v>
      </c>
      <c r="AC1020" s="14" t="s">
        <v>8349</v>
      </c>
      <c r="AD1020" s="15">
        <v>0</v>
      </c>
      <c r="AE1020" s="16">
        <v>2</v>
      </c>
      <c r="AF1020" s="216">
        <v>70</v>
      </c>
      <c r="AG1020" s="41" t="s">
        <v>8339</v>
      </c>
      <c r="AH1020" s="46" t="s">
        <v>8350</v>
      </c>
      <c r="AI1020" s="46">
        <v>50</v>
      </c>
      <c r="AJ1020" s="41" t="s">
        <v>8351</v>
      </c>
      <c r="AK1020" s="41" t="s">
        <v>8352</v>
      </c>
      <c r="AL1020" s="41">
        <v>20</v>
      </c>
      <c r="AM1020" s="41"/>
      <c r="AN1020" s="41"/>
      <c r="AO1020" s="41"/>
      <c r="AP1020" s="41"/>
      <c r="AQ1020" s="41"/>
      <c r="AR1020" s="41"/>
      <c r="AS1020" s="41"/>
      <c r="AT1020" s="41"/>
      <c r="AU1020" s="41"/>
      <c r="AV1020" s="41"/>
      <c r="AW1020" s="14"/>
      <c r="AX1020" s="14"/>
      <c r="AY1020" s="22"/>
      <c r="AZ1020" s="22"/>
      <c r="BA1020" s="85"/>
      <c r="BB1020" s="32"/>
      <c r="BC1020" s="32"/>
      <c r="BD1020" s="32"/>
      <c r="BE1020" s="32"/>
      <c r="BF1020" s="32"/>
      <c r="BG1020" s="32"/>
      <c r="BH1020" s="32"/>
      <c r="BI1020" s="32"/>
      <c r="BJ1020" s="32"/>
      <c r="BK1020" s="32"/>
      <c r="BL1020" s="32"/>
      <c r="BM1020" s="32"/>
    </row>
    <row r="1021" spans="1:65" ht="120" customHeight="1" x14ac:dyDescent="0.25">
      <c r="A1021" s="14">
        <v>618</v>
      </c>
      <c r="B1021" s="14" t="s">
        <v>8322</v>
      </c>
      <c r="C1021" s="41">
        <v>13</v>
      </c>
      <c r="D1021" s="41" t="s">
        <v>8353</v>
      </c>
      <c r="E1021" s="41" t="s">
        <v>8354</v>
      </c>
      <c r="F1021" s="41">
        <v>8056</v>
      </c>
      <c r="G1021" s="41" t="s">
        <v>8355</v>
      </c>
      <c r="H1021" s="41">
        <v>2003</v>
      </c>
      <c r="I1021" s="41" t="s">
        <v>8356</v>
      </c>
      <c r="J1021" s="94">
        <v>5019.43</v>
      </c>
      <c r="K1021" s="41" t="s">
        <v>155</v>
      </c>
      <c r="L1021" s="41" t="s">
        <v>8357</v>
      </c>
      <c r="M1021" s="41" t="s">
        <v>8358</v>
      </c>
      <c r="N1021" s="41" t="s">
        <v>8359</v>
      </c>
      <c r="O1021" s="41" t="s">
        <v>8360</v>
      </c>
      <c r="P1021" s="14" t="s">
        <v>8361</v>
      </c>
      <c r="Q1021" s="232">
        <v>34.729999999999997</v>
      </c>
      <c r="R1021" s="156">
        <v>0</v>
      </c>
      <c r="S1021" s="94">
        <v>0.62004723529411765</v>
      </c>
      <c r="T1021" s="94">
        <v>34.11</v>
      </c>
      <c r="U1021" s="156">
        <f t="shared" si="64"/>
        <v>34.730047235294116</v>
      </c>
      <c r="V1021" s="421">
        <v>100</v>
      </c>
      <c r="W1021" s="128">
        <v>100</v>
      </c>
      <c r="X1021" s="225" t="s">
        <v>8333</v>
      </c>
      <c r="Y1021" s="14">
        <v>6</v>
      </c>
      <c r="Z1021" s="14">
        <v>1</v>
      </c>
      <c r="AA1021" s="14">
        <v>5</v>
      </c>
      <c r="AB1021" s="14">
        <v>24</v>
      </c>
      <c r="AC1021" s="14" t="s">
        <v>8362</v>
      </c>
      <c r="AD1021" s="15">
        <v>0</v>
      </c>
      <c r="AE1021" s="16">
        <v>2</v>
      </c>
      <c r="AF1021" s="216">
        <v>100</v>
      </c>
      <c r="AG1021" s="41" t="s">
        <v>8353</v>
      </c>
      <c r="AH1021" s="41" t="s">
        <v>8363</v>
      </c>
      <c r="AI1021" s="41">
        <v>90</v>
      </c>
      <c r="AJ1021" s="41" t="s">
        <v>8364</v>
      </c>
      <c r="AK1021" s="41" t="s">
        <v>8365</v>
      </c>
      <c r="AL1021" s="41">
        <v>10</v>
      </c>
      <c r="AM1021" s="41"/>
      <c r="AN1021" s="41"/>
      <c r="AO1021" s="41"/>
      <c r="AP1021" s="41"/>
      <c r="AQ1021" s="41"/>
      <c r="AR1021" s="41"/>
      <c r="AS1021" s="41"/>
      <c r="AT1021" s="41"/>
      <c r="AU1021" s="41"/>
      <c r="AV1021" s="41"/>
      <c r="AW1021" s="41"/>
      <c r="AX1021" s="41"/>
      <c r="AY1021" s="22"/>
      <c r="AZ1021" s="22"/>
      <c r="BA1021" s="85"/>
      <c r="BB1021" s="32"/>
      <c r="BC1021" s="32"/>
      <c r="BD1021" s="32"/>
      <c r="BE1021" s="32"/>
      <c r="BF1021" s="32"/>
      <c r="BG1021" s="32"/>
      <c r="BH1021" s="32"/>
      <c r="BI1021" s="32"/>
      <c r="BJ1021" s="32"/>
      <c r="BK1021" s="32"/>
      <c r="BL1021" s="32"/>
      <c r="BM1021" s="32"/>
    </row>
    <row r="1022" spans="1:65" ht="120" customHeight="1" x14ac:dyDescent="0.25">
      <c r="A1022" s="14">
        <v>618</v>
      </c>
      <c r="B1022" s="14" t="s">
        <v>8322</v>
      </c>
      <c r="C1022" s="41">
        <v>4</v>
      </c>
      <c r="D1022" s="41" t="s">
        <v>8366</v>
      </c>
      <c r="E1022" s="41" t="s">
        <v>8367</v>
      </c>
      <c r="F1022" s="41">
        <v>18462</v>
      </c>
      <c r="G1022" s="41" t="s">
        <v>8368</v>
      </c>
      <c r="H1022" s="41">
        <v>2002</v>
      </c>
      <c r="I1022" s="41" t="s">
        <v>8369</v>
      </c>
      <c r="J1022" s="94">
        <v>47903.15</v>
      </c>
      <c r="K1022" s="41" t="s">
        <v>155</v>
      </c>
      <c r="L1022" s="41" t="s">
        <v>8370</v>
      </c>
      <c r="M1022" s="41" t="s">
        <v>8371</v>
      </c>
      <c r="N1022" s="41" t="s">
        <v>8372</v>
      </c>
      <c r="O1022" s="41" t="s">
        <v>8373</v>
      </c>
      <c r="P1022" s="14" t="s">
        <v>8374</v>
      </c>
      <c r="Q1022" s="232">
        <v>40.03</v>
      </c>
      <c r="R1022" s="156">
        <v>0</v>
      </c>
      <c r="S1022" s="94">
        <v>5.9174479411764693</v>
      </c>
      <c r="T1022" s="94">
        <v>34.11</v>
      </c>
      <c r="U1022" s="156">
        <f t="shared" si="64"/>
        <v>40.027447941176469</v>
      </c>
      <c r="V1022" s="421">
        <v>40</v>
      </c>
      <c r="W1022" s="128">
        <v>100</v>
      </c>
      <c r="X1022" s="225" t="s">
        <v>8333</v>
      </c>
      <c r="Y1022" s="14">
        <v>6</v>
      </c>
      <c r="Z1022" s="14">
        <v>4</v>
      </c>
      <c r="AA1022" s="14">
        <v>3</v>
      </c>
      <c r="AB1022" s="14">
        <v>60</v>
      </c>
      <c r="AC1022" s="14" t="s">
        <v>8375</v>
      </c>
      <c r="AD1022" s="15">
        <v>0</v>
      </c>
      <c r="AE1022" s="16">
        <v>5</v>
      </c>
      <c r="AF1022" s="216">
        <v>40</v>
      </c>
      <c r="AG1022" s="41" t="s">
        <v>8366</v>
      </c>
      <c r="AH1022" s="41" t="s">
        <v>8376</v>
      </c>
      <c r="AI1022" s="41">
        <v>40</v>
      </c>
      <c r="AJ1022" s="41"/>
      <c r="AK1022" s="41"/>
      <c r="AL1022" s="41"/>
      <c r="AM1022" s="41"/>
      <c r="AN1022" s="41"/>
      <c r="AO1022" s="41"/>
      <c r="AP1022" s="41"/>
      <c r="AQ1022" s="41"/>
      <c r="AR1022" s="41"/>
      <c r="AS1022" s="41"/>
      <c r="AT1022" s="41"/>
      <c r="AU1022" s="41"/>
      <c r="AV1022" s="41"/>
      <c r="AW1022" s="14"/>
      <c r="AX1022" s="14"/>
      <c r="AY1022" s="22"/>
      <c r="AZ1022" s="22"/>
      <c r="BA1022" s="85"/>
      <c r="BB1022" s="32"/>
      <c r="BC1022" s="32"/>
      <c r="BD1022" s="32"/>
      <c r="BE1022" s="32"/>
      <c r="BF1022" s="32"/>
      <c r="BG1022" s="32"/>
      <c r="BH1022" s="32"/>
      <c r="BI1022" s="32"/>
      <c r="BJ1022" s="32"/>
      <c r="BK1022" s="32"/>
      <c r="BL1022" s="32"/>
      <c r="BM1022" s="32"/>
    </row>
    <row r="1023" spans="1:65" ht="120" customHeight="1" x14ac:dyDescent="0.25">
      <c r="A1023" s="14">
        <v>618</v>
      </c>
      <c r="B1023" s="14" t="s">
        <v>8322</v>
      </c>
      <c r="C1023" s="41">
        <v>12</v>
      </c>
      <c r="D1023" s="41" t="s">
        <v>8323</v>
      </c>
      <c r="E1023" s="41" t="s">
        <v>8377</v>
      </c>
      <c r="F1023" s="41">
        <v>55884</v>
      </c>
      <c r="G1023" s="41" t="s">
        <v>8378</v>
      </c>
      <c r="H1023" s="41" t="s">
        <v>8379</v>
      </c>
      <c r="I1023" s="41" t="s">
        <v>8380</v>
      </c>
      <c r="J1023" s="94">
        <v>45621.75</v>
      </c>
      <c r="K1023" s="41" t="s">
        <v>155</v>
      </c>
      <c r="L1023" s="41" t="s">
        <v>8381</v>
      </c>
      <c r="M1023" s="41" t="s">
        <v>8382</v>
      </c>
      <c r="N1023" s="41" t="s">
        <v>8383</v>
      </c>
      <c r="O1023" s="41" t="s">
        <v>8384</v>
      </c>
      <c r="P1023" s="14">
        <v>100998.101343</v>
      </c>
      <c r="Q1023" s="232">
        <v>39.75</v>
      </c>
      <c r="R1023" s="156">
        <v>0</v>
      </c>
      <c r="S1023" s="94">
        <v>5.6356279411764714</v>
      </c>
      <c r="T1023" s="94">
        <v>34.11</v>
      </c>
      <c r="U1023" s="156">
        <f t="shared" si="64"/>
        <v>39.745627941176473</v>
      </c>
      <c r="V1023" s="421">
        <v>30</v>
      </c>
      <c r="W1023" s="128">
        <v>100</v>
      </c>
      <c r="X1023" s="225" t="s">
        <v>8333</v>
      </c>
      <c r="Y1023" s="14">
        <v>6</v>
      </c>
      <c r="Z1023" s="14">
        <v>1</v>
      </c>
      <c r="AA1023" s="14">
        <v>6</v>
      </c>
      <c r="AB1023" s="14">
        <v>19</v>
      </c>
      <c r="AC1023" s="14" t="s">
        <v>8385</v>
      </c>
      <c r="AD1023" s="15">
        <v>28.01</v>
      </c>
      <c r="AE1023" s="16">
        <v>5</v>
      </c>
      <c r="AF1023" s="216">
        <v>30</v>
      </c>
      <c r="AG1023" s="41" t="s">
        <v>8335</v>
      </c>
      <c r="AH1023" s="41" t="s">
        <v>8336</v>
      </c>
      <c r="AI1023" s="41">
        <v>20</v>
      </c>
      <c r="AJ1023" s="41" t="s">
        <v>8337</v>
      </c>
      <c r="AK1023" s="41" t="s">
        <v>8338</v>
      </c>
      <c r="AL1023" s="41">
        <v>10</v>
      </c>
      <c r="AM1023" s="41"/>
      <c r="AN1023" s="41"/>
      <c r="AO1023" s="41"/>
      <c r="AP1023" s="41"/>
      <c r="AQ1023" s="41"/>
      <c r="AR1023" s="41"/>
      <c r="AS1023" s="41"/>
      <c r="AT1023" s="41"/>
      <c r="AU1023" s="41"/>
      <c r="AV1023" s="41"/>
      <c r="AW1023" s="14"/>
      <c r="AX1023" s="14"/>
      <c r="AY1023" s="22"/>
      <c r="AZ1023" s="22"/>
      <c r="BA1023" s="85"/>
      <c r="BB1023" s="32"/>
      <c r="BC1023" s="32"/>
      <c r="BD1023" s="32"/>
      <c r="BE1023" s="32"/>
      <c r="BF1023" s="32"/>
      <c r="BG1023" s="32"/>
      <c r="BH1023" s="32"/>
      <c r="BI1023" s="32"/>
      <c r="BJ1023" s="32"/>
      <c r="BK1023" s="32"/>
      <c r="BL1023" s="32"/>
      <c r="BM1023" s="32"/>
    </row>
    <row r="1024" spans="1:65" ht="120" customHeight="1" x14ac:dyDescent="0.25">
      <c r="A1024" s="14">
        <v>618</v>
      </c>
      <c r="B1024" s="14" t="s">
        <v>8322</v>
      </c>
      <c r="C1024" s="41">
        <v>15</v>
      </c>
      <c r="D1024" s="41" t="s">
        <v>8386</v>
      </c>
      <c r="E1024" s="41" t="s">
        <v>8387</v>
      </c>
      <c r="F1024" s="41" t="s">
        <v>8388</v>
      </c>
      <c r="G1024" s="41" t="s">
        <v>8389</v>
      </c>
      <c r="H1024" s="41">
        <v>2003</v>
      </c>
      <c r="I1024" s="41" t="s">
        <v>8390</v>
      </c>
      <c r="J1024" s="94">
        <v>39232.78</v>
      </c>
      <c r="K1024" s="41" t="s">
        <v>155</v>
      </c>
      <c r="L1024" s="41" t="s">
        <v>8391</v>
      </c>
      <c r="M1024" s="41" t="s">
        <v>8392</v>
      </c>
      <c r="N1024" s="41" t="s">
        <v>8393</v>
      </c>
      <c r="O1024" s="41" t="s">
        <v>8394</v>
      </c>
      <c r="P1024" s="14" t="s">
        <v>8395</v>
      </c>
      <c r="Q1024" s="232">
        <v>38.96</v>
      </c>
      <c r="R1024" s="156">
        <v>0</v>
      </c>
      <c r="S1024" s="94">
        <v>4.8464022352941178</v>
      </c>
      <c r="T1024" s="94">
        <v>34.11</v>
      </c>
      <c r="U1024" s="156">
        <f t="shared" si="64"/>
        <v>38.956402235294121</v>
      </c>
      <c r="V1024" s="421">
        <v>10</v>
      </c>
      <c r="W1024" s="128">
        <v>100</v>
      </c>
      <c r="X1024" s="225" t="s">
        <v>8333</v>
      </c>
      <c r="Y1024" s="14">
        <v>6</v>
      </c>
      <c r="Z1024" s="14">
        <v>1</v>
      </c>
      <c r="AA1024" s="14">
        <v>3</v>
      </c>
      <c r="AB1024" s="14">
        <v>57</v>
      </c>
      <c r="AC1024" s="14" t="s">
        <v>8396</v>
      </c>
      <c r="AD1024" s="15">
        <v>26.17</v>
      </c>
      <c r="AE1024" s="16">
        <v>5</v>
      </c>
      <c r="AF1024" s="216">
        <v>10</v>
      </c>
      <c r="AG1024" s="41" t="s">
        <v>8386</v>
      </c>
      <c r="AH1024" s="41" t="s">
        <v>8397</v>
      </c>
      <c r="AI1024" s="41">
        <v>5</v>
      </c>
      <c r="AJ1024" s="41" t="s">
        <v>8398</v>
      </c>
      <c r="AK1024" s="41" t="s">
        <v>8399</v>
      </c>
      <c r="AL1024" s="41">
        <v>5</v>
      </c>
      <c r="AM1024" s="41"/>
      <c r="AN1024" s="41"/>
      <c r="AO1024" s="41"/>
      <c r="AP1024" s="41" t="s">
        <v>8400</v>
      </c>
      <c r="AQ1024" s="41" t="s">
        <v>8401</v>
      </c>
      <c r="AR1024" s="41"/>
      <c r="AS1024" s="41"/>
      <c r="AT1024" s="41"/>
      <c r="AU1024" s="41"/>
      <c r="AV1024" s="233"/>
      <c r="AW1024" s="14"/>
      <c r="AX1024" s="14"/>
      <c r="AY1024" s="22"/>
      <c r="AZ1024" s="22"/>
      <c r="BA1024" s="85"/>
      <c r="BB1024" s="32"/>
      <c r="BC1024" s="32"/>
      <c r="BD1024" s="32"/>
      <c r="BE1024" s="32"/>
      <c r="BF1024" s="32"/>
      <c r="BG1024" s="32"/>
      <c r="BH1024" s="32"/>
      <c r="BI1024" s="32"/>
      <c r="BJ1024" s="32"/>
      <c r="BK1024" s="32"/>
      <c r="BL1024" s="32"/>
      <c r="BM1024" s="32"/>
    </row>
    <row r="1025" spans="1:65" ht="120" customHeight="1" x14ac:dyDescent="0.25">
      <c r="A1025" s="14">
        <v>618</v>
      </c>
      <c r="B1025" s="14" t="s">
        <v>8322</v>
      </c>
      <c r="C1025" s="41">
        <v>15</v>
      </c>
      <c r="D1025" s="41" t="s">
        <v>8386</v>
      </c>
      <c r="E1025" s="41" t="s">
        <v>8387</v>
      </c>
      <c r="F1025" s="41" t="s">
        <v>8388</v>
      </c>
      <c r="G1025" s="41" t="s">
        <v>8402</v>
      </c>
      <c r="H1025" s="41" t="s">
        <v>8403</v>
      </c>
      <c r="I1025" s="94" t="s">
        <v>8404</v>
      </c>
      <c r="J1025" s="94">
        <v>26478.71</v>
      </c>
      <c r="K1025" s="156" t="s">
        <v>109</v>
      </c>
      <c r="L1025" s="41" t="s">
        <v>8391</v>
      </c>
      <c r="M1025" s="41" t="s">
        <v>8392</v>
      </c>
      <c r="N1025" s="41" t="s">
        <v>8405</v>
      </c>
      <c r="O1025" s="41" t="s">
        <v>8406</v>
      </c>
      <c r="P1025" s="14" t="s">
        <v>8407</v>
      </c>
      <c r="Q1025" s="232">
        <v>37.46</v>
      </c>
      <c r="R1025" s="156">
        <v>0</v>
      </c>
      <c r="S1025" s="94">
        <v>3.3469799999999994</v>
      </c>
      <c r="T1025" s="94">
        <v>34.11</v>
      </c>
      <c r="U1025" s="156">
        <f t="shared" si="64"/>
        <v>37.456980000000001</v>
      </c>
      <c r="V1025" s="421">
        <v>86</v>
      </c>
      <c r="W1025" s="128">
        <v>100</v>
      </c>
      <c r="X1025" s="225" t="s">
        <v>8333</v>
      </c>
      <c r="Y1025" s="14">
        <v>6</v>
      </c>
      <c r="Z1025" s="14">
        <v>4</v>
      </c>
      <c r="AA1025" s="14">
        <v>8</v>
      </c>
      <c r="AB1025" s="14">
        <v>25</v>
      </c>
      <c r="AC1025" s="14" t="s">
        <v>8408</v>
      </c>
      <c r="AD1025" s="15">
        <v>26.17</v>
      </c>
      <c r="AE1025" s="16">
        <v>5</v>
      </c>
      <c r="AF1025" s="216">
        <v>80</v>
      </c>
      <c r="AG1025" s="41" t="s">
        <v>8386</v>
      </c>
      <c r="AH1025" s="41" t="s">
        <v>8397</v>
      </c>
      <c r="AI1025" s="41">
        <v>30</v>
      </c>
      <c r="AJ1025" s="41" t="s">
        <v>8398</v>
      </c>
      <c r="AK1025" s="41" t="s">
        <v>8399</v>
      </c>
      <c r="AL1025" s="41">
        <v>40</v>
      </c>
      <c r="AM1025" s="41"/>
      <c r="AN1025" s="41"/>
      <c r="AO1025" s="41"/>
      <c r="AP1025" s="41" t="s">
        <v>8400</v>
      </c>
      <c r="AQ1025" s="41" t="s">
        <v>8401</v>
      </c>
      <c r="AR1025" s="41">
        <v>10</v>
      </c>
      <c r="AS1025" s="41"/>
      <c r="AT1025" s="41"/>
      <c r="AU1025" s="41"/>
      <c r="AV1025" s="233"/>
      <c r="AW1025" s="14"/>
      <c r="AX1025" s="14"/>
      <c r="AY1025" s="22"/>
      <c r="AZ1025" s="22"/>
      <c r="BA1025" s="85"/>
      <c r="BB1025" s="32"/>
      <c r="BC1025" s="32"/>
      <c r="BD1025" s="32"/>
      <c r="BE1025" s="32"/>
      <c r="BF1025" s="32"/>
      <c r="BG1025" s="32"/>
      <c r="BH1025" s="32"/>
      <c r="BI1025" s="32"/>
      <c r="BJ1025" s="32"/>
      <c r="BK1025" s="32"/>
      <c r="BL1025" s="32"/>
      <c r="BM1025" s="32"/>
    </row>
    <row r="1026" spans="1:65" ht="120" customHeight="1" x14ac:dyDescent="0.25">
      <c r="A1026" s="14">
        <v>618</v>
      </c>
      <c r="B1026" s="14" t="s">
        <v>8322</v>
      </c>
      <c r="C1026" s="41">
        <v>15</v>
      </c>
      <c r="D1026" s="41" t="s">
        <v>8386</v>
      </c>
      <c r="E1026" s="41" t="s">
        <v>8387</v>
      </c>
      <c r="F1026" s="41" t="s">
        <v>8388</v>
      </c>
      <c r="G1026" s="41" t="s">
        <v>8409</v>
      </c>
      <c r="H1026" s="41">
        <v>2004</v>
      </c>
      <c r="I1026" s="94" t="s">
        <v>8410</v>
      </c>
      <c r="J1026" s="94">
        <v>20247.099999999999</v>
      </c>
      <c r="K1026" s="156" t="s">
        <v>149</v>
      </c>
      <c r="L1026" s="41" t="s">
        <v>8391</v>
      </c>
      <c r="M1026" s="41" t="s">
        <v>8411</v>
      </c>
      <c r="N1026" s="41" t="s">
        <v>8412</v>
      </c>
      <c r="O1026" s="41" t="s">
        <v>8413</v>
      </c>
      <c r="P1026" s="14">
        <v>105789</v>
      </c>
      <c r="Q1026" s="232">
        <v>35.770000000000003</v>
      </c>
      <c r="R1026" s="156">
        <v>0</v>
      </c>
      <c r="S1026" s="94">
        <v>1.394532176470588</v>
      </c>
      <c r="T1026" s="94">
        <v>34.380000000000003</v>
      </c>
      <c r="U1026" s="156">
        <f t="shared" si="64"/>
        <v>35.774532176470593</v>
      </c>
      <c r="V1026" s="421">
        <v>98</v>
      </c>
      <c r="W1026" s="128">
        <v>100</v>
      </c>
      <c r="X1026" s="225" t="s">
        <v>8333</v>
      </c>
      <c r="Y1026" s="14">
        <v>6</v>
      </c>
      <c r="Z1026" s="14">
        <v>1</v>
      </c>
      <c r="AA1026" s="14">
        <v>1</v>
      </c>
      <c r="AB1026" s="14">
        <v>23</v>
      </c>
      <c r="AC1026" s="14" t="s">
        <v>8414</v>
      </c>
      <c r="AD1026" s="15">
        <v>26.17</v>
      </c>
      <c r="AE1026" s="16">
        <v>2</v>
      </c>
      <c r="AF1026" s="216">
        <v>90</v>
      </c>
      <c r="AG1026" s="41" t="s">
        <v>8386</v>
      </c>
      <c r="AH1026" s="41" t="s">
        <v>8397</v>
      </c>
      <c r="AI1026" s="41">
        <v>50</v>
      </c>
      <c r="AJ1026" s="41" t="s">
        <v>8398</v>
      </c>
      <c r="AK1026" s="41" t="s">
        <v>8399</v>
      </c>
      <c r="AL1026" s="41">
        <v>30</v>
      </c>
      <c r="AM1026" s="41"/>
      <c r="AN1026" s="41"/>
      <c r="AO1026" s="41"/>
      <c r="AP1026" s="41" t="s">
        <v>8400</v>
      </c>
      <c r="AQ1026" s="41" t="s">
        <v>8401</v>
      </c>
      <c r="AR1026" s="41">
        <v>10</v>
      </c>
      <c r="AS1026" s="41"/>
      <c r="AT1026" s="41"/>
      <c r="AU1026" s="41"/>
      <c r="AV1026" s="233"/>
      <c r="AW1026" s="14"/>
      <c r="AX1026" s="14"/>
      <c r="AY1026" s="22"/>
      <c r="AZ1026" s="22"/>
      <c r="BA1026" s="85"/>
      <c r="BB1026" s="32"/>
      <c r="BC1026" s="32"/>
      <c r="BD1026" s="32"/>
      <c r="BE1026" s="32"/>
      <c r="BF1026" s="32"/>
      <c r="BG1026" s="32"/>
      <c r="BH1026" s="32"/>
      <c r="BI1026" s="32"/>
      <c r="BJ1026" s="32"/>
      <c r="BK1026" s="32"/>
      <c r="BL1026" s="32"/>
      <c r="BM1026" s="32"/>
    </row>
    <row r="1027" spans="1:65" ht="120" customHeight="1" x14ac:dyDescent="0.25">
      <c r="A1027" s="14">
        <v>618</v>
      </c>
      <c r="B1027" s="14" t="s">
        <v>8322</v>
      </c>
      <c r="C1027" s="41">
        <v>4</v>
      </c>
      <c r="D1027" s="41" t="s">
        <v>8366</v>
      </c>
      <c r="E1027" s="41" t="s">
        <v>8415</v>
      </c>
      <c r="F1027" s="41" t="s">
        <v>8416</v>
      </c>
      <c r="G1027" s="41" t="s">
        <v>8417</v>
      </c>
      <c r="H1027" s="41">
        <v>2010</v>
      </c>
      <c r="I1027" s="94" t="s">
        <v>8418</v>
      </c>
      <c r="J1027" s="94">
        <v>48332</v>
      </c>
      <c r="K1027" s="156" t="s">
        <v>87</v>
      </c>
      <c r="L1027" s="41" t="s">
        <v>8419</v>
      </c>
      <c r="M1027" s="41" t="s">
        <v>8420</v>
      </c>
      <c r="N1027" s="41" t="s">
        <v>8421</v>
      </c>
      <c r="O1027" s="41" t="s">
        <v>8422</v>
      </c>
      <c r="P1027" s="14">
        <v>107062</v>
      </c>
      <c r="Q1027" s="232">
        <v>41.22</v>
      </c>
      <c r="R1027" s="156">
        <v>1.1372235294117647</v>
      </c>
      <c r="S1027" s="94">
        <v>5.9704235294117645</v>
      </c>
      <c r="T1027" s="94">
        <v>34.11</v>
      </c>
      <c r="U1027" s="156">
        <f t="shared" si="64"/>
        <v>41.21764705882353</v>
      </c>
      <c r="V1027" s="421">
        <v>30</v>
      </c>
      <c r="W1027" s="128">
        <v>100</v>
      </c>
      <c r="X1027" s="225" t="s">
        <v>8333</v>
      </c>
      <c r="Y1027" s="14">
        <v>6</v>
      </c>
      <c r="Z1027" s="14">
        <v>3</v>
      </c>
      <c r="AA1027" s="14">
        <v>9</v>
      </c>
      <c r="AB1027" s="14">
        <v>60</v>
      </c>
      <c r="AC1027" s="14" t="s">
        <v>8423</v>
      </c>
      <c r="AD1027" s="15">
        <v>13.65</v>
      </c>
      <c r="AE1027" s="16">
        <v>2</v>
      </c>
      <c r="AF1027" s="216">
        <v>30</v>
      </c>
      <c r="AG1027" s="41" t="s">
        <v>8424</v>
      </c>
      <c r="AH1027" s="41" t="s">
        <v>8376</v>
      </c>
      <c r="AI1027" s="41"/>
      <c r="AJ1027" s="41" t="s">
        <v>8425</v>
      </c>
      <c r="AK1027" s="41" t="s">
        <v>8426</v>
      </c>
      <c r="AL1027" s="41">
        <v>30</v>
      </c>
      <c r="AM1027" s="41" t="s">
        <v>8337</v>
      </c>
      <c r="AN1027" s="41" t="s">
        <v>8338</v>
      </c>
      <c r="AO1027" s="41"/>
      <c r="AP1027" s="41"/>
      <c r="AQ1027" s="41"/>
      <c r="AR1027" s="41"/>
      <c r="AS1027" s="41"/>
      <c r="AT1027" s="41"/>
      <c r="AU1027" s="41"/>
      <c r="AV1027" s="41"/>
      <c r="AW1027" s="14"/>
      <c r="AX1027" s="14"/>
      <c r="AY1027" s="22"/>
      <c r="AZ1027" s="22"/>
      <c r="BA1027" s="85"/>
      <c r="BB1027" s="32"/>
      <c r="BC1027" s="32"/>
      <c r="BD1027" s="32"/>
      <c r="BE1027" s="32"/>
      <c r="BF1027" s="32"/>
      <c r="BG1027" s="32"/>
      <c r="BH1027" s="32"/>
      <c r="BI1027" s="32"/>
      <c r="BJ1027" s="32"/>
      <c r="BK1027" s="32"/>
      <c r="BL1027" s="32"/>
      <c r="BM1027" s="32"/>
    </row>
    <row r="1028" spans="1:65" ht="120" customHeight="1" x14ac:dyDescent="0.25">
      <c r="A1028" s="14">
        <v>618</v>
      </c>
      <c r="B1028" s="14" t="s">
        <v>8322</v>
      </c>
      <c r="C1028" s="41">
        <v>12</v>
      </c>
      <c r="D1028" s="41" t="s">
        <v>8335</v>
      </c>
      <c r="E1028" s="41" t="s">
        <v>8427</v>
      </c>
      <c r="F1028" s="41">
        <v>1004</v>
      </c>
      <c r="G1028" s="41" t="s">
        <v>8428</v>
      </c>
      <c r="H1028" s="41">
        <v>2018</v>
      </c>
      <c r="I1028" s="94" t="s">
        <v>8429</v>
      </c>
      <c r="J1028" s="94">
        <v>111752</v>
      </c>
      <c r="K1028" s="156" t="s">
        <v>76</v>
      </c>
      <c r="L1028" s="41" t="s">
        <v>8430</v>
      </c>
      <c r="M1028" s="41" t="s">
        <v>8431</v>
      </c>
      <c r="N1028" s="41" t="s">
        <v>8432</v>
      </c>
      <c r="O1028" s="41" t="s">
        <v>8433</v>
      </c>
      <c r="P1028" s="14">
        <v>109640</v>
      </c>
      <c r="Q1028" s="232">
        <v>50.55</v>
      </c>
      <c r="R1028" s="156">
        <v>2.6294588235294118</v>
      </c>
      <c r="S1028" s="94">
        <v>13.80465882352941</v>
      </c>
      <c r="T1028" s="94">
        <v>34.119999999999997</v>
      </c>
      <c r="U1028" s="156">
        <f t="shared" si="64"/>
        <v>50.554117647058817</v>
      </c>
      <c r="V1028" s="421">
        <v>67</v>
      </c>
      <c r="W1028" s="128">
        <v>100</v>
      </c>
      <c r="X1028" s="225" t="s">
        <v>8333</v>
      </c>
      <c r="Y1028" s="14">
        <v>3</v>
      </c>
      <c r="Z1028" s="14">
        <v>8</v>
      </c>
      <c r="AA1028" s="14">
        <v>1</v>
      </c>
      <c r="AB1028" s="14">
        <v>64</v>
      </c>
      <c r="AC1028" s="14">
        <v>185137</v>
      </c>
      <c r="AD1028" s="15">
        <v>0</v>
      </c>
      <c r="AE1028" s="16">
        <v>5</v>
      </c>
      <c r="AF1028" s="216">
        <v>70</v>
      </c>
      <c r="AG1028" s="41" t="s">
        <v>8335</v>
      </c>
      <c r="AH1028" s="41" t="s">
        <v>8336</v>
      </c>
      <c r="AI1028" s="41">
        <v>70</v>
      </c>
      <c r="AJ1028" s="41"/>
      <c r="AK1028" s="41"/>
      <c r="AL1028" s="41"/>
      <c r="AM1028" s="41"/>
      <c r="AN1028" s="41"/>
      <c r="AO1028" s="41"/>
      <c r="AP1028" s="41"/>
      <c r="AQ1028" s="41"/>
      <c r="AR1028" s="41"/>
      <c r="AS1028" s="41"/>
      <c r="AT1028" s="41"/>
      <c r="AU1028" s="41"/>
      <c r="AV1028" s="41"/>
      <c r="AW1028" s="14"/>
      <c r="AX1028" s="14"/>
      <c r="AY1028" s="22"/>
      <c r="AZ1028" s="22"/>
      <c r="BA1028" s="85"/>
      <c r="BB1028" s="32"/>
      <c r="BC1028" s="32"/>
      <c r="BD1028" s="32"/>
      <c r="BE1028" s="32"/>
      <c r="BF1028" s="32"/>
      <c r="BG1028" s="32"/>
      <c r="BH1028" s="32"/>
      <c r="BI1028" s="32"/>
      <c r="BJ1028" s="32"/>
      <c r="BK1028" s="32"/>
      <c r="BL1028" s="32"/>
      <c r="BM1028" s="32"/>
    </row>
    <row r="1029" spans="1:65" ht="120" customHeight="1" x14ac:dyDescent="0.25">
      <c r="A1029" s="14">
        <v>618</v>
      </c>
      <c r="B1029" s="14" t="s">
        <v>8322</v>
      </c>
      <c r="C1029" s="41">
        <v>10</v>
      </c>
      <c r="D1029" s="41" t="s">
        <v>8434</v>
      </c>
      <c r="E1029" s="41" t="s">
        <v>8435</v>
      </c>
      <c r="F1029" s="41">
        <v>33273</v>
      </c>
      <c r="G1029" s="41" t="s">
        <v>8436</v>
      </c>
      <c r="H1029" s="41">
        <v>2020</v>
      </c>
      <c r="I1029" s="94" t="s">
        <v>8437</v>
      </c>
      <c r="J1029" s="94">
        <v>74102</v>
      </c>
      <c r="K1029" s="156" t="s">
        <v>306</v>
      </c>
      <c r="L1029" s="14" t="s">
        <v>8438</v>
      </c>
      <c r="M1029" s="14" t="s">
        <v>8439</v>
      </c>
      <c r="N1029" s="14" t="s">
        <v>8440</v>
      </c>
      <c r="O1029" s="14" t="s">
        <v>8441</v>
      </c>
      <c r="P1029" s="14">
        <v>111371</v>
      </c>
      <c r="Q1029" s="232">
        <v>45.01</v>
      </c>
      <c r="R1029" s="156">
        <v>1.7435882352941177</v>
      </c>
      <c r="S1029" s="94">
        <v>9.153838235294117</v>
      </c>
      <c r="T1029" s="94">
        <v>34.11</v>
      </c>
      <c r="U1029" s="156">
        <f t="shared" si="64"/>
        <v>45.007426470588236</v>
      </c>
      <c r="V1029" s="421">
        <v>58</v>
      </c>
      <c r="W1029" s="128">
        <v>88</v>
      </c>
      <c r="X1029" s="225" t="s">
        <v>8442</v>
      </c>
      <c r="Y1029" s="14">
        <v>3</v>
      </c>
      <c r="Z1029" s="14">
        <v>12</v>
      </c>
      <c r="AA1029" s="14">
        <v>1</v>
      </c>
      <c r="AB1029" s="14">
        <v>25</v>
      </c>
      <c r="AC1029" s="14">
        <v>2099021</v>
      </c>
      <c r="AD1029" s="15">
        <v>33.31</v>
      </c>
      <c r="AE1029" s="16">
        <v>5</v>
      </c>
      <c r="AF1029" s="216">
        <v>90</v>
      </c>
      <c r="AG1029" s="41" t="s">
        <v>8434</v>
      </c>
      <c r="AH1029" s="41" t="s">
        <v>8443</v>
      </c>
      <c r="AI1029" s="41">
        <v>10</v>
      </c>
      <c r="AJ1029" s="41" t="s">
        <v>8337</v>
      </c>
      <c r="AK1029" s="41" t="s">
        <v>8338</v>
      </c>
      <c r="AL1029" s="41">
        <v>10</v>
      </c>
      <c r="AM1029" s="41" t="s">
        <v>8444</v>
      </c>
      <c r="AN1029" s="41" t="s">
        <v>8445</v>
      </c>
      <c r="AO1029" s="41">
        <v>30</v>
      </c>
      <c r="AP1029" s="46" t="s">
        <v>8446</v>
      </c>
      <c r="AQ1029" s="14" t="s">
        <v>8447</v>
      </c>
      <c r="AR1029" s="41">
        <v>5</v>
      </c>
      <c r="AS1029" s="41" t="s">
        <v>8448</v>
      </c>
      <c r="AT1029" s="41" t="s">
        <v>8445</v>
      </c>
      <c r="AU1029" s="41">
        <v>5</v>
      </c>
      <c r="AV1029" s="14" t="s">
        <v>8449</v>
      </c>
      <c r="AW1029" s="14" t="s">
        <v>8445</v>
      </c>
      <c r="AX1029" s="41">
        <v>30</v>
      </c>
      <c r="AY1029" s="22"/>
      <c r="AZ1029" s="22"/>
      <c r="BA1029" s="85"/>
      <c r="BB1029" s="32"/>
      <c r="BC1029" s="32"/>
      <c r="BD1029" s="32"/>
      <c r="BE1029" s="32"/>
      <c r="BF1029" s="32"/>
      <c r="BG1029" s="32"/>
      <c r="BH1029" s="32"/>
      <c r="BI1029" s="32"/>
      <c r="BJ1029" s="32"/>
      <c r="BK1029" s="32"/>
      <c r="BL1029" s="32"/>
      <c r="BM1029" s="32"/>
    </row>
    <row r="1030" spans="1:65" ht="120" customHeight="1" x14ac:dyDescent="0.25">
      <c r="A1030" s="14">
        <v>618</v>
      </c>
      <c r="B1030" s="14" t="s">
        <v>8322</v>
      </c>
      <c r="C1030" s="41">
        <v>15</v>
      </c>
      <c r="D1030" s="41" t="s">
        <v>8386</v>
      </c>
      <c r="E1030" s="41" t="s">
        <v>8450</v>
      </c>
      <c r="F1030" s="41">
        <v>14493</v>
      </c>
      <c r="G1030" s="41" t="s">
        <v>8451</v>
      </c>
      <c r="H1030" s="41">
        <v>2020</v>
      </c>
      <c r="I1030" s="41" t="s">
        <v>8452</v>
      </c>
      <c r="J1030" s="94">
        <v>48678</v>
      </c>
      <c r="K1030" s="156" t="s">
        <v>306</v>
      </c>
      <c r="L1030" s="41" t="s">
        <v>8453</v>
      </c>
      <c r="M1030" s="41" t="s">
        <v>8454</v>
      </c>
      <c r="N1030" s="41" t="s">
        <v>8455</v>
      </c>
      <c r="O1030" s="41" t="s">
        <v>8456</v>
      </c>
      <c r="P1030" s="14">
        <v>111374</v>
      </c>
      <c r="Q1030" s="232">
        <v>41.27</v>
      </c>
      <c r="R1030" s="156">
        <v>1.1453647058823531</v>
      </c>
      <c r="S1030" s="94">
        <v>6.0131647058823523</v>
      </c>
      <c r="T1030" s="94">
        <v>34.11</v>
      </c>
      <c r="U1030" s="156">
        <f t="shared" si="64"/>
        <v>41.268529411764703</v>
      </c>
      <c r="V1030" s="421">
        <v>98</v>
      </c>
      <c r="W1030" s="128">
        <v>100</v>
      </c>
      <c r="X1030" s="225" t="s">
        <v>8442</v>
      </c>
      <c r="Y1030" s="14">
        <v>6</v>
      </c>
      <c r="Z1030" s="14">
        <v>1</v>
      </c>
      <c r="AA1030" s="14">
        <v>3</v>
      </c>
      <c r="AB1030" s="14">
        <v>57</v>
      </c>
      <c r="AC1030" s="14">
        <v>2099035</v>
      </c>
      <c r="AD1030" s="15">
        <v>26.17</v>
      </c>
      <c r="AE1030" s="16">
        <v>4</v>
      </c>
      <c r="AF1030" s="216">
        <v>90</v>
      </c>
      <c r="AG1030" s="41" t="s">
        <v>8386</v>
      </c>
      <c r="AH1030" s="41" t="s">
        <v>8397</v>
      </c>
      <c r="AI1030" s="41">
        <v>10</v>
      </c>
      <c r="AJ1030" s="41" t="s">
        <v>8337</v>
      </c>
      <c r="AK1030" s="41" t="s">
        <v>8338</v>
      </c>
      <c r="AL1030" s="41">
        <v>50</v>
      </c>
      <c r="AM1030" s="41"/>
      <c r="AN1030" s="41"/>
      <c r="AO1030" s="41"/>
      <c r="AP1030" s="41" t="s">
        <v>8400</v>
      </c>
      <c r="AQ1030" s="41" t="s">
        <v>8401</v>
      </c>
      <c r="AR1030" s="41">
        <v>10</v>
      </c>
      <c r="AS1030" s="41"/>
      <c r="AT1030" s="41"/>
      <c r="AU1030" s="41"/>
      <c r="AV1030" s="41" t="s">
        <v>8457</v>
      </c>
      <c r="AW1030" s="41" t="s">
        <v>8450</v>
      </c>
      <c r="AX1030" s="14">
        <v>20</v>
      </c>
      <c r="AY1030" s="22"/>
      <c r="AZ1030" s="22"/>
      <c r="BA1030" s="85"/>
      <c r="BB1030" s="32"/>
      <c r="BC1030" s="32"/>
      <c r="BD1030" s="32"/>
      <c r="BE1030" s="32"/>
      <c r="BF1030" s="32"/>
      <c r="BG1030" s="32"/>
      <c r="BH1030" s="32"/>
      <c r="BI1030" s="32"/>
      <c r="BJ1030" s="32"/>
      <c r="BK1030" s="32"/>
      <c r="BL1030" s="32"/>
      <c r="BM1030" s="32"/>
    </row>
    <row r="1031" spans="1:65" ht="120" customHeight="1" x14ac:dyDescent="0.25">
      <c r="A1031" s="14">
        <v>618</v>
      </c>
      <c r="B1031" s="14" t="s">
        <v>8322</v>
      </c>
      <c r="C1031" s="41">
        <v>1</v>
      </c>
      <c r="D1031" s="41" t="s">
        <v>8337</v>
      </c>
      <c r="E1031" s="41" t="s">
        <v>8458</v>
      </c>
      <c r="F1031" s="41">
        <v>13607</v>
      </c>
      <c r="G1031" s="41" t="s">
        <v>8459</v>
      </c>
      <c r="H1031" s="41">
        <v>2020</v>
      </c>
      <c r="I1031" s="41" t="s">
        <v>8460</v>
      </c>
      <c r="J1031" s="94">
        <v>45486</v>
      </c>
      <c r="K1031" s="156" t="s">
        <v>306</v>
      </c>
      <c r="L1031" s="41" t="s">
        <v>8461</v>
      </c>
      <c r="M1031" s="41" t="s">
        <v>8462</v>
      </c>
      <c r="N1031" s="41" t="s">
        <v>8463</v>
      </c>
      <c r="O1031" s="41" t="s">
        <v>8464</v>
      </c>
      <c r="P1031" s="14">
        <v>108645.111345</v>
      </c>
      <c r="Q1031" s="232">
        <v>38.200000000000003</v>
      </c>
      <c r="R1031" s="156">
        <v>0.65361623529411761</v>
      </c>
      <c r="S1031" s="94">
        <v>3.4314852352941174</v>
      </c>
      <c r="T1031" s="94">
        <v>34.11</v>
      </c>
      <c r="U1031" s="156">
        <f t="shared" si="64"/>
        <v>38.195101470588234</v>
      </c>
      <c r="V1031" s="421">
        <v>30</v>
      </c>
      <c r="W1031" s="128">
        <v>100</v>
      </c>
      <c r="X1031" s="225" t="s">
        <v>8333</v>
      </c>
      <c r="Y1031" s="14">
        <v>3</v>
      </c>
      <c r="Z1031" s="14">
        <v>5</v>
      </c>
      <c r="AA1031" s="14">
        <v>1</v>
      </c>
      <c r="AB1031" s="14">
        <v>60</v>
      </c>
      <c r="AC1031" s="14">
        <v>2099066</v>
      </c>
      <c r="AD1031" s="15">
        <v>0</v>
      </c>
      <c r="AE1031" s="16">
        <v>5</v>
      </c>
      <c r="AF1031" s="216">
        <v>30</v>
      </c>
      <c r="AG1031" s="41" t="s">
        <v>8337</v>
      </c>
      <c r="AH1031" s="41" t="s">
        <v>8338</v>
      </c>
      <c r="AI1031" s="41">
        <v>30</v>
      </c>
      <c r="AJ1031" s="41" t="s">
        <v>8366</v>
      </c>
      <c r="AK1031" s="41" t="s">
        <v>8376</v>
      </c>
      <c r="AL1031" s="41"/>
      <c r="AM1031" s="41" t="s">
        <v>8335</v>
      </c>
      <c r="AN1031" s="41" t="s">
        <v>8336</v>
      </c>
      <c r="AO1031" s="41"/>
      <c r="AP1031" s="41" t="s">
        <v>8465</v>
      </c>
      <c r="AQ1031" s="41" t="s">
        <v>8426</v>
      </c>
      <c r="AR1031" s="41"/>
      <c r="AS1031" s="41" t="s">
        <v>8353</v>
      </c>
      <c r="AT1031" s="41" t="s">
        <v>8363</v>
      </c>
      <c r="AU1031" s="41"/>
      <c r="AV1031" s="41"/>
      <c r="AW1031" s="41"/>
      <c r="AX1031" s="14"/>
      <c r="AY1031" s="22"/>
      <c r="AZ1031" s="22"/>
      <c r="BA1031" s="85"/>
      <c r="BB1031" s="32"/>
      <c r="BC1031" s="32"/>
      <c r="BD1031" s="32"/>
      <c r="BE1031" s="32"/>
      <c r="BF1031" s="32"/>
      <c r="BG1031" s="32"/>
      <c r="BH1031" s="32"/>
      <c r="BI1031" s="32"/>
      <c r="BJ1031" s="32"/>
      <c r="BK1031" s="32"/>
      <c r="BL1031" s="32"/>
      <c r="BM1031" s="32"/>
    </row>
    <row r="1032" spans="1:65" ht="120" customHeight="1" x14ac:dyDescent="0.25">
      <c r="A1032" s="14">
        <v>618</v>
      </c>
      <c r="B1032" s="14" t="s">
        <v>8322</v>
      </c>
      <c r="C1032" s="41">
        <v>10</v>
      </c>
      <c r="D1032" s="41" t="s">
        <v>8434</v>
      </c>
      <c r="E1032" s="41" t="s">
        <v>8466</v>
      </c>
      <c r="F1032" s="41" t="s">
        <v>8467</v>
      </c>
      <c r="G1032" s="41" t="s">
        <v>8468</v>
      </c>
      <c r="H1032" s="41" t="s">
        <v>8469</v>
      </c>
      <c r="I1032" s="94" t="s">
        <v>8470</v>
      </c>
      <c r="J1032" s="94">
        <v>105852</v>
      </c>
      <c r="K1032" s="156" t="s">
        <v>8471</v>
      </c>
      <c r="L1032" s="14" t="s">
        <v>8438</v>
      </c>
      <c r="M1032" s="14" t="s">
        <v>8439</v>
      </c>
      <c r="N1032" s="14" t="s">
        <v>8472</v>
      </c>
      <c r="O1032" s="14" t="s">
        <v>8473</v>
      </c>
      <c r="P1032" s="14" t="s">
        <v>8474</v>
      </c>
      <c r="Q1032" s="232">
        <v>43.85</v>
      </c>
      <c r="R1032" s="156">
        <v>1.245322</v>
      </c>
      <c r="S1032" s="94">
        <v>6.5379404999999995</v>
      </c>
      <c r="T1032" s="94">
        <v>34.07</v>
      </c>
      <c r="U1032" s="156">
        <f t="shared" si="64"/>
        <v>41.8532625</v>
      </c>
      <c r="V1032" s="421">
        <v>78</v>
      </c>
      <c r="W1032" s="128">
        <v>76</v>
      </c>
      <c r="X1032" s="225" t="s">
        <v>8442</v>
      </c>
      <c r="Y1032" s="14">
        <v>3</v>
      </c>
      <c r="Z1032" s="14">
        <v>1</v>
      </c>
      <c r="AA1032" s="14">
        <v>7</v>
      </c>
      <c r="AB1032" s="14">
        <v>25</v>
      </c>
      <c r="AC1032" s="14" t="s">
        <v>8475</v>
      </c>
      <c r="AD1032" s="15">
        <v>33.31</v>
      </c>
      <c r="AE1032" s="16">
        <v>5</v>
      </c>
      <c r="AF1032" s="216">
        <f>AI1032+AL1032+AO1032+AR1032+AU1032+AX1032</f>
        <v>95</v>
      </c>
      <c r="AG1032" s="41" t="s">
        <v>8434</v>
      </c>
      <c r="AH1032" s="41" t="s">
        <v>8443</v>
      </c>
      <c r="AI1032" s="41">
        <v>10</v>
      </c>
      <c r="AJ1032" s="41" t="s">
        <v>8337</v>
      </c>
      <c r="AK1032" s="41" t="s">
        <v>8338</v>
      </c>
      <c r="AL1032" s="41">
        <v>15</v>
      </c>
      <c r="AM1032" s="41" t="s">
        <v>8444</v>
      </c>
      <c r="AN1032" s="41" t="s">
        <v>8445</v>
      </c>
      <c r="AO1032" s="41">
        <v>30</v>
      </c>
      <c r="AP1032" s="46" t="s">
        <v>8446</v>
      </c>
      <c r="AQ1032" s="14" t="s">
        <v>8447</v>
      </c>
      <c r="AR1032" s="41">
        <v>5</v>
      </c>
      <c r="AS1032" s="41" t="s">
        <v>8448</v>
      </c>
      <c r="AT1032" s="41" t="s">
        <v>8445</v>
      </c>
      <c r="AU1032" s="41">
        <v>5</v>
      </c>
      <c r="AV1032" s="14" t="s">
        <v>8449</v>
      </c>
      <c r="AW1032" s="14" t="s">
        <v>8445</v>
      </c>
      <c r="AX1032" s="41">
        <v>30</v>
      </c>
      <c r="AY1032" s="22"/>
      <c r="AZ1032" s="22"/>
      <c r="BA1032" s="85"/>
      <c r="BB1032" s="32"/>
      <c r="BC1032" s="32"/>
      <c r="BD1032" s="32"/>
      <c r="BE1032" s="32"/>
      <c r="BF1032" s="32"/>
      <c r="BG1032" s="32"/>
      <c r="BH1032" s="32"/>
      <c r="BI1032" s="32"/>
      <c r="BJ1032" s="32"/>
      <c r="BK1032" s="32"/>
      <c r="BL1032" s="32"/>
      <c r="BM1032" s="32"/>
    </row>
    <row r="1033" spans="1:65" ht="120" customHeight="1" x14ac:dyDescent="0.25">
      <c r="A1033" s="14">
        <v>618</v>
      </c>
      <c r="B1033" s="14" t="s">
        <v>8322</v>
      </c>
      <c r="C1033" s="41">
        <v>1</v>
      </c>
      <c r="D1033" s="41" t="s">
        <v>8337</v>
      </c>
      <c r="E1033" s="41" t="s">
        <v>8476</v>
      </c>
      <c r="F1033" s="41">
        <v>8392</v>
      </c>
      <c r="G1033" s="41" t="s">
        <v>8477</v>
      </c>
      <c r="H1033" s="41">
        <v>2022</v>
      </c>
      <c r="I1033" s="94" t="s">
        <v>8478</v>
      </c>
      <c r="J1033" s="94">
        <v>68285.36</v>
      </c>
      <c r="K1033" s="156" t="s">
        <v>330</v>
      </c>
      <c r="L1033" s="14" t="s">
        <v>8438</v>
      </c>
      <c r="M1033" s="14" t="s">
        <v>8439</v>
      </c>
      <c r="N1033" s="14" t="s">
        <v>8479</v>
      </c>
      <c r="O1033" s="14" t="s">
        <v>8480</v>
      </c>
      <c r="P1033" s="14" t="s">
        <v>8481</v>
      </c>
      <c r="Q1033" s="232">
        <v>41.29</v>
      </c>
      <c r="R1033" s="156">
        <v>1.147803294117647</v>
      </c>
      <c r="S1033" s="94">
        <v>6.0259672941176463</v>
      </c>
      <c r="T1033" s="94">
        <v>34.119999999999997</v>
      </c>
      <c r="U1033" s="156">
        <f t="shared" si="64"/>
        <v>41.29377058823529</v>
      </c>
      <c r="V1033" s="421">
        <v>100</v>
      </c>
      <c r="W1033" s="128">
        <v>76</v>
      </c>
      <c r="X1033" s="225" t="s">
        <v>8482</v>
      </c>
      <c r="Y1033" s="14">
        <v>3</v>
      </c>
      <c r="Z1033" s="14">
        <v>4</v>
      </c>
      <c r="AA1033" s="14">
        <v>3</v>
      </c>
      <c r="AB1033" s="14">
        <v>60</v>
      </c>
      <c r="AC1033" s="14">
        <v>2299062</v>
      </c>
      <c r="AD1033" s="15">
        <v>30.35</v>
      </c>
      <c r="AE1033" s="16">
        <v>5</v>
      </c>
      <c r="AF1033" s="216">
        <f>AI1033+AL1033+AO1033+AR1033+AU1033+AX1033+BA1033</f>
        <v>100</v>
      </c>
      <c r="AG1033" s="41" t="s">
        <v>8366</v>
      </c>
      <c r="AH1033" s="41" t="s">
        <v>8376</v>
      </c>
      <c r="AI1033" s="41">
        <v>0</v>
      </c>
      <c r="AJ1033" s="41" t="s">
        <v>8335</v>
      </c>
      <c r="AK1033" s="41" t="s">
        <v>8336</v>
      </c>
      <c r="AL1033" s="41">
        <v>0</v>
      </c>
      <c r="AM1033" s="41" t="s">
        <v>8434</v>
      </c>
      <c r="AN1033" s="41" t="s">
        <v>8443</v>
      </c>
      <c r="AO1033" s="41">
        <v>0</v>
      </c>
      <c r="AP1033" s="41" t="s">
        <v>8465</v>
      </c>
      <c r="AQ1033" s="41" t="s">
        <v>8426</v>
      </c>
      <c r="AR1033" s="41">
        <v>100</v>
      </c>
      <c r="AS1033" s="41" t="s">
        <v>8353</v>
      </c>
      <c r="AT1033" s="41" t="s">
        <v>8363</v>
      </c>
      <c r="AU1033" s="41">
        <v>0</v>
      </c>
      <c r="AV1033" s="46"/>
      <c r="AW1033" s="14"/>
      <c r="AX1033" s="41"/>
      <c r="AY1033" s="22"/>
      <c r="AZ1033" s="22"/>
      <c r="BA1033" s="85"/>
      <c r="BB1033" s="32"/>
      <c r="BC1033" s="32"/>
      <c r="BD1033" s="32"/>
      <c r="BE1033" s="32"/>
      <c r="BF1033" s="32"/>
      <c r="BG1033" s="32"/>
      <c r="BH1033" s="32"/>
      <c r="BI1033" s="32"/>
      <c r="BJ1033" s="32"/>
      <c r="BK1033" s="32"/>
      <c r="BL1033" s="32"/>
      <c r="BM1033" s="32"/>
    </row>
    <row r="1034" spans="1:65" ht="120" customHeight="1" x14ac:dyDescent="0.25">
      <c r="A1034" s="14">
        <v>618</v>
      </c>
      <c r="B1034" s="14" t="s">
        <v>8322</v>
      </c>
      <c r="C1034" s="41">
        <v>12</v>
      </c>
      <c r="D1034" s="41" t="s">
        <v>8337</v>
      </c>
      <c r="E1034" s="41" t="s">
        <v>8483</v>
      </c>
      <c r="F1034" s="41">
        <v>14851</v>
      </c>
      <c r="G1034" s="41" t="s">
        <v>8484</v>
      </c>
      <c r="H1034" s="41">
        <v>2022</v>
      </c>
      <c r="I1034" s="94" t="s">
        <v>8485</v>
      </c>
      <c r="J1034" s="94">
        <v>48781.64</v>
      </c>
      <c r="K1034" s="156" t="s">
        <v>330</v>
      </c>
      <c r="L1034" s="14" t="s">
        <v>8486</v>
      </c>
      <c r="M1034" s="14" t="s">
        <v>8487</v>
      </c>
      <c r="N1034" s="14" t="s">
        <v>8488</v>
      </c>
      <c r="O1034" s="14" t="s">
        <v>8489</v>
      </c>
      <c r="P1034" s="14">
        <v>112689</v>
      </c>
      <c r="Q1034" s="232">
        <v>41.25</v>
      </c>
      <c r="R1034" s="156">
        <v>1.1428334117647059</v>
      </c>
      <c r="S1034" s="94">
        <v>5.9998754117647053</v>
      </c>
      <c r="T1034" s="94">
        <v>34.11</v>
      </c>
      <c r="U1034" s="156">
        <f t="shared" si="64"/>
        <v>41.25270882352941</v>
      </c>
      <c r="V1034" s="421">
        <v>15</v>
      </c>
      <c r="W1034" s="128">
        <v>67</v>
      </c>
      <c r="X1034" s="225" t="s">
        <v>8482</v>
      </c>
      <c r="Y1034" s="14">
        <v>6</v>
      </c>
      <c r="Z1034" s="14">
        <v>3</v>
      </c>
      <c r="AA1034" s="14">
        <v>9</v>
      </c>
      <c r="AB1034" s="14">
        <v>60</v>
      </c>
      <c r="AC1034" s="14">
        <v>2299083</v>
      </c>
      <c r="AD1034" s="15">
        <v>0</v>
      </c>
      <c r="AE1034" s="16">
        <v>5</v>
      </c>
      <c r="AF1034" s="216">
        <f>AI1034+AL1034+AO1034+AR1034+AU1034+AX1034+BA1034</f>
        <v>15</v>
      </c>
      <c r="AG1034" s="41" t="s">
        <v>8335</v>
      </c>
      <c r="AH1034" s="41" t="s">
        <v>8336</v>
      </c>
      <c r="AI1034" s="41">
        <v>15</v>
      </c>
      <c r="AJ1034" s="41" t="s">
        <v>8337</v>
      </c>
      <c r="AK1034" s="41" t="s">
        <v>8338</v>
      </c>
      <c r="AL1034" s="41"/>
      <c r="AM1034" s="41" t="s">
        <v>8366</v>
      </c>
      <c r="AN1034" s="41" t="s">
        <v>8376</v>
      </c>
      <c r="AO1034" s="41"/>
      <c r="AP1034" s="41" t="s">
        <v>8465</v>
      </c>
      <c r="AQ1034" s="41" t="s">
        <v>8426</v>
      </c>
      <c r="AR1034" s="41"/>
      <c r="AS1034" s="41" t="s">
        <v>8353</v>
      </c>
      <c r="AT1034" s="41" t="s">
        <v>8363</v>
      </c>
      <c r="AU1034" s="41"/>
      <c r="AV1034" s="46"/>
      <c r="AW1034" s="14"/>
      <c r="AX1034" s="41"/>
      <c r="AY1034" s="22"/>
      <c r="AZ1034" s="22"/>
      <c r="BA1034" s="85"/>
      <c r="BB1034" s="32"/>
      <c r="BC1034" s="32"/>
      <c r="BD1034" s="32"/>
      <c r="BE1034" s="32"/>
      <c r="BF1034" s="32"/>
      <c r="BG1034" s="32"/>
      <c r="BH1034" s="32"/>
      <c r="BI1034" s="32"/>
      <c r="BJ1034" s="32"/>
      <c r="BK1034" s="32"/>
      <c r="BL1034" s="32"/>
      <c r="BM1034" s="32"/>
    </row>
    <row r="1035" spans="1:65" ht="120" customHeight="1" x14ac:dyDescent="0.25">
      <c r="A1035" s="14">
        <v>618</v>
      </c>
      <c r="B1035" s="14" t="s">
        <v>8322</v>
      </c>
      <c r="C1035" s="41">
        <v>10</v>
      </c>
      <c r="D1035" s="41" t="s">
        <v>8434</v>
      </c>
      <c r="E1035" s="41" t="s">
        <v>8490</v>
      </c>
      <c r="F1035" s="41">
        <v>27510</v>
      </c>
      <c r="G1035" s="41" t="s">
        <v>8491</v>
      </c>
      <c r="H1035" s="41">
        <v>2023</v>
      </c>
      <c r="I1035" s="94" t="s">
        <v>8492</v>
      </c>
      <c r="J1035" s="94">
        <v>68328</v>
      </c>
      <c r="K1035" s="156" t="s">
        <v>373</v>
      </c>
      <c r="L1035" s="14" t="s">
        <v>8438</v>
      </c>
      <c r="M1035" s="14" t="s">
        <v>8439</v>
      </c>
      <c r="N1035" s="14" t="s">
        <v>8493</v>
      </c>
      <c r="O1035" s="14" t="s">
        <v>8494</v>
      </c>
      <c r="P1035" s="14" t="s">
        <v>8495</v>
      </c>
      <c r="Q1035" s="232">
        <v>44.16</v>
      </c>
      <c r="R1035" s="156">
        <v>1.61</v>
      </c>
      <c r="S1035" s="94">
        <v>8.44</v>
      </c>
      <c r="T1035" s="94">
        <v>34.11</v>
      </c>
      <c r="U1035" s="156">
        <f t="shared" si="64"/>
        <v>44.16</v>
      </c>
      <c r="V1035" s="421">
        <v>75</v>
      </c>
      <c r="W1035" s="128">
        <v>60</v>
      </c>
      <c r="X1035" s="225" t="s">
        <v>8442</v>
      </c>
      <c r="Y1035" s="14">
        <v>6</v>
      </c>
      <c r="Z1035" s="14">
        <v>1</v>
      </c>
      <c r="AA1035" s="14">
        <v>5</v>
      </c>
      <c r="AB1035" s="14">
        <v>32</v>
      </c>
      <c r="AC1035" s="14">
        <v>2399043</v>
      </c>
      <c r="AD1035" s="285">
        <v>36.5</v>
      </c>
      <c r="AE1035" s="61">
        <v>5</v>
      </c>
      <c r="AF1035" s="287">
        <f>AI1035+AL1035+AO1035+AR1035+AU1035+AX1035+BA1035</f>
        <v>70</v>
      </c>
      <c r="AG1035" s="286" t="s">
        <v>8434</v>
      </c>
      <c r="AH1035" s="286" t="s">
        <v>8443</v>
      </c>
      <c r="AI1035" s="286">
        <v>20</v>
      </c>
      <c r="AJ1035" s="286" t="s">
        <v>8337</v>
      </c>
      <c r="AK1035" s="286" t="s">
        <v>8338</v>
      </c>
      <c r="AL1035" s="286">
        <v>10</v>
      </c>
      <c r="AM1035" s="286" t="s">
        <v>8496</v>
      </c>
      <c r="AN1035" s="286" t="s">
        <v>8497</v>
      </c>
      <c r="AO1035" s="286">
        <v>40</v>
      </c>
      <c r="AP1035" s="32"/>
      <c r="AQ1035" s="30"/>
      <c r="AR1035" s="286"/>
      <c r="AS1035" s="286" t="s">
        <v>8448</v>
      </c>
      <c r="AT1035" s="286" t="s">
        <v>8445</v>
      </c>
      <c r="AU1035" s="286">
        <v>0</v>
      </c>
      <c r="AV1035" s="32"/>
      <c r="AW1035" s="30"/>
      <c r="AX1035" s="286"/>
      <c r="AY1035" s="62"/>
      <c r="AZ1035" s="62"/>
      <c r="BA1035" s="62"/>
      <c r="BB1035" s="32"/>
      <c r="BC1035" s="32"/>
      <c r="BD1035" s="32"/>
      <c r="BE1035" s="32"/>
      <c r="BF1035" s="32"/>
      <c r="BG1035" s="32"/>
      <c r="BH1035" s="32"/>
      <c r="BI1035" s="32"/>
      <c r="BJ1035" s="32"/>
      <c r="BK1035" s="32"/>
      <c r="BL1035" s="32"/>
      <c r="BM1035" s="32"/>
    </row>
    <row r="1036" spans="1:65" ht="120" customHeight="1" x14ac:dyDescent="0.25">
      <c r="A1036" s="41">
        <v>782</v>
      </c>
      <c r="B1036" s="41" t="s">
        <v>8498</v>
      </c>
      <c r="C1036" s="41" t="s">
        <v>8499</v>
      </c>
      <c r="D1036" s="234" t="s">
        <v>8500</v>
      </c>
      <c r="E1036" s="235" t="s">
        <v>8501</v>
      </c>
      <c r="F1036" s="234">
        <v>8782</v>
      </c>
      <c r="G1036" s="234" t="s">
        <v>8502</v>
      </c>
      <c r="H1036" s="234">
        <v>2002</v>
      </c>
      <c r="I1036" s="234" t="s">
        <v>8503</v>
      </c>
      <c r="J1036" s="381">
        <v>149198.57068936739</v>
      </c>
      <c r="K1036" s="41" t="s">
        <v>155</v>
      </c>
      <c r="L1036" s="41" t="s">
        <v>8504</v>
      </c>
      <c r="M1036" s="41" t="s">
        <v>8505</v>
      </c>
      <c r="N1036" s="221" t="s">
        <v>8506</v>
      </c>
      <c r="O1036" s="41" t="s">
        <v>8507</v>
      </c>
      <c r="P1036" s="41">
        <v>13275</v>
      </c>
      <c r="Q1036" s="94">
        <f>U1036</f>
        <v>45</v>
      </c>
      <c r="R1036" s="156">
        <v>0</v>
      </c>
      <c r="S1036" s="94">
        <v>0</v>
      </c>
      <c r="T1036" s="94">
        <v>45</v>
      </c>
      <c r="U1036" s="156">
        <f>R1036+S1036+T1036</f>
        <v>45</v>
      </c>
      <c r="V1036" s="419">
        <v>85</v>
      </c>
      <c r="W1036" s="312">
        <v>100</v>
      </c>
      <c r="X1036" s="206" t="s">
        <v>8508</v>
      </c>
      <c r="Y1036" s="236">
        <v>4</v>
      </c>
      <c r="Z1036" s="41">
        <v>3</v>
      </c>
      <c r="AA1036" s="41">
        <v>1</v>
      </c>
      <c r="AB1036" s="41">
        <v>25</v>
      </c>
      <c r="AC1036" s="41">
        <v>0</v>
      </c>
      <c r="AD1036" s="286">
        <v>45</v>
      </c>
      <c r="AE1036" s="286">
        <v>5</v>
      </c>
      <c r="AF1036" s="321">
        <f>AI1036+AL1036+AO1036</f>
        <v>0.52380000000000004</v>
      </c>
      <c r="AG1036" s="286" t="s">
        <v>8500</v>
      </c>
      <c r="AH1036" s="286" t="s">
        <v>8509</v>
      </c>
      <c r="AI1036" s="322">
        <v>0.52380000000000004</v>
      </c>
      <c r="AJ1036" s="286" t="s">
        <v>7903</v>
      </c>
      <c r="AK1036" s="286" t="s">
        <v>8509</v>
      </c>
      <c r="AL1036" s="322">
        <v>0</v>
      </c>
      <c r="AM1036" s="286" t="s">
        <v>8510</v>
      </c>
      <c r="AN1036" s="286" t="s">
        <v>8509</v>
      </c>
      <c r="AO1036" s="322">
        <v>0</v>
      </c>
      <c r="AP1036" s="286"/>
      <c r="AQ1036" s="286"/>
      <c r="AR1036" s="322"/>
      <c r="AS1036" s="286"/>
      <c r="AT1036" s="286"/>
      <c r="AU1036" s="30"/>
      <c r="AV1036" s="286"/>
      <c r="AW1036" s="30"/>
      <c r="AX1036" s="30"/>
      <c r="AY1036" s="32"/>
      <c r="AZ1036" s="32"/>
      <c r="BA1036" s="32"/>
      <c r="BB1036" s="32"/>
      <c r="BC1036" s="32"/>
      <c r="BD1036" s="32"/>
      <c r="BE1036" s="32"/>
      <c r="BF1036" s="32"/>
      <c r="BG1036" s="32"/>
      <c r="BH1036" s="32"/>
      <c r="BI1036" s="32"/>
      <c r="BJ1036" s="32"/>
      <c r="BK1036" s="32"/>
      <c r="BL1036" s="32"/>
      <c r="BM1036" s="32"/>
    </row>
    <row r="1037" spans="1:65" ht="120" customHeight="1" x14ac:dyDescent="0.25">
      <c r="A1037" s="41">
        <v>782</v>
      </c>
      <c r="B1037" s="41" t="s">
        <v>8498</v>
      </c>
      <c r="C1037" s="41" t="s">
        <v>8511</v>
      </c>
      <c r="D1037" s="234" t="s">
        <v>8512</v>
      </c>
      <c r="E1037" s="235" t="s">
        <v>8513</v>
      </c>
      <c r="F1037" s="234">
        <v>5566</v>
      </c>
      <c r="G1037" s="234" t="s">
        <v>8514</v>
      </c>
      <c r="H1037" s="234">
        <v>2002</v>
      </c>
      <c r="I1037" s="234" t="s">
        <v>8515</v>
      </c>
      <c r="J1037" s="381">
        <v>137863.72416958772</v>
      </c>
      <c r="K1037" s="41" t="s">
        <v>155</v>
      </c>
      <c r="L1037" s="41" t="s">
        <v>8516</v>
      </c>
      <c r="M1037" s="41" t="s">
        <v>8517</v>
      </c>
      <c r="N1037" s="41" t="s">
        <v>8518</v>
      </c>
      <c r="O1037" s="40" t="s">
        <v>8519</v>
      </c>
      <c r="P1037" s="41">
        <v>6436</v>
      </c>
      <c r="Q1037" s="94">
        <f>U1037</f>
        <v>45</v>
      </c>
      <c r="R1037" s="156">
        <v>0</v>
      </c>
      <c r="S1037" s="94">
        <v>0</v>
      </c>
      <c r="T1037" s="94">
        <v>45</v>
      </c>
      <c r="U1037" s="156">
        <f t="shared" ref="U1037:U1055" si="65">R1037+S1037+T1037</f>
        <v>45</v>
      </c>
      <c r="V1037" s="419">
        <v>85</v>
      </c>
      <c r="W1037" s="312">
        <v>100</v>
      </c>
      <c r="X1037" s="206" t="s">
        <v>8520</v>
      </c>
      <c r="Y1037" s="236">
        <v>4</v>
      </c>
      <c r="Z1037" s="41">
        <v>3</v>
      </c>
      <c r="AA1037" s="41">
        <v>1</v>
      </c>
      <c r="AB1037" s="41">
        <v>4</v>
      </c>
      <c r="AC1037" s="41">
        <v>161</v>
      </c>
      <c r="AD1037" s="286">
        <v>45</v>
      </c>
      <c r="AE1037" s="286">
        <v>5</v>
      </c>
      <c r="AF1037" s="287">
        <f>AI1037+AL1037</f>
        <v>1</v>
      </c>
      <c r="AG1037" s="286" t="s">
        <v>8512</v>
      </c>
      <c r="AH1037" s="286" t="s">
        <v>8521</v>
      </c>
      <c r="AI1037" s="322">
        <v>1</v>
      </c>
      <c r="AJ1037" s="286" t="s">
        <v>8522</v>
      </c>
      <c r="AK1037" s="286" t="s">
        <v>8521</v>
      </c>
      <c r="AL1037" s="322">
        <v>0</v>
      </c>
      <c r="AM1037" s="286"/>
      <c r="AN1037" s="286"/>
      <c r="AO1037" s="318"/>
      <c r="AP1037" s="286"/>
      <c r="AQ1037" s="286"/>
      <c r="AR1037" s="286"/>
      <c r="AS1037" s="286"/>
      <c r="AT1037" s="286"/>
      <c r="AU1037" s="30"/>
      <c r="AV1037" s="286"/>
      <c r="AW1037" s="30"/>
      <c r="AX1037" s="30"/>
      <c r="AY1037" s="32"/>
      <c r="AZ1037" s="32"/>
      <c r="BA1037" s="32"/>
      <c r="BB1037" s="32"/>
      <c r="BC1037" s="32"/>
      <c r="BD1037" s="32"/>
      <c r="BE1037" s="32"/>
      <c r="BF1037" s="32"/>
      <c r="BG1037" s="32"/>
      <c r="BH1037" s="32"/>
      <c r="BI1037" s="32"/>
      <c r="BJ1037" s="32"/>
      <c r="BK1037" s="32"/>
      <c r="BL1037" s="32"/>
      <c r="BM1037" s="32"/>
    </row>
    <row r="1038" spans="1:65" ht="120" customHeight="1" x14ac:dyDescent="0.25">
      <c r="A1038" s="41">
        <v>782</v>
      </c>
      <c r="B1038" s="41" t="s">
        <v>8498</v>
      </c>
      <c r="C1038" s="41" t="s">
        <v>8523</v>
      </c>
      <c r="D1038" s="234" t="s">
        <v>8524</v>
      </c>
      <c r="E1038" s="235" t="s">
        <v>8525</v>
      </c>
      <c r="F1038" s="234">
        <v>14556</v>
      </c>
      <c r="G1038" s="234" t="s">
        <v>8526</v>
      </c>
      <c r="H1038" s="234">
        <v>2003</v>
      </c>
      <c r="I1038" s="234" t="s">
        <v>8527</v>
      </c>
      <c r="J1038" s="381">
        <v>121515.60674344852</v>
      </c>
      <c r="K1038" s="41" t="s">
        <v>155</v>
      </c>
      <c r="L1038" s="237" t="s">
        <v>8528</v>
      </c>
      <c r="M1038" s="23" t="s">
        <v>8529</v>
      </c>
      <c r="N1038" s="221" t="s">
        <v>8530</v>
      </c>
      <c r="O1038" s="23" t="s">
        <v>8531</v>
      </c>
      <c r="P1038" s="41">
        <v>13209</v>
      </c>
      <c r="Q1038" s="94">
        <f t="shared" ref="Q1038:Q1055" si="66">U1038</f>
        <v>45</v>
      </c>
      <c r="R1038" s="156">
        <v>0</v>
      </c>
      <c r="S1038" s="94">
        <v>0</v>
      </c>
      <c r="T1038" s="94">
        <v>45</v>
      </c>
      <c r="U1038" s="156">
        <f t="shared" si="65"/>
        <v>45</v>
      </c>
      <c r="V1038" s="419">
        <v>85</v>
      </c>
      <c r="W1038" s="312">
        <v>100</v>
      </c>
      <c r="X1038" s="206" t="s">
        <v>8532</v>
      </c>
      <c r="Y1038" s="236">
        <v>3</v>
      </c>
      <c r="Z1038" s="41">
        <v>10</v>
      </c>
      <c r="AA1038" s="41">
        <v>5</v>
      </c>
      <c r="AB1038" s="41">
        <v>44</v>
      </c>
      <c r="AC1038" s="41">
        <v>62</v>
      </c>
      <c r="AD1038" s="286">
        <v>45</v>
      </c>
      <c r="AE1038" s="286">
        <v>5</v>
      </c>
      <c r="AF1038" s="287">
        <f>AI1038+AL1038+AO1038+AR1038+AU1038</f>
        <v>0.76190000000000002</v>
      </c>
      <c r="AG1038" s="286" t="s">
        <v>8524</v>
      </c>
      <c r="AH1038" s="286" t="s">
        <v>8533</v>
      </c>
      <c r="AI1038" s="322">
        <v>0.11899999999999999</v>
      </c>
      <c r="AJ1038" s="286" t="s">
        <v>8534</v>
      </c>
      <c r="AK1038" s="286" t="s">
        <v>8533</v>
      </c>
      <c r="AL1038" s="322">
        <v>0</v>
      </c>
      <c r="AM1038" s="286" t="s">
        <v>8535</v>
      </c>
      <c r="AN1038" s="286" t="s">
        <v>8536</v>
      </c>
      <c r="AO1038" s="322">
        <v>0.1845</v>
      </c>
      <c r="AP1038" s="286" t="s">
        <v>8537</v>
      </c>
      <c r="AQ1038" s="286" t="s">
        <v>8533</v>
      </c>
      <c r="AR1038" s="322">
        <v>0.26790000000000003</v>
      </c>
      <c r="AS1038" s="286" t="s">
        <v>8538</v>
      </c>
      <c r="AT1038" s="286" t="s">
        <v>8533</v>
      </c>
      <c r="AU1038" s="322">
        <v>0.1905</v>
      </c>
      <c r="AV1038" s="286"/>
      <c r="AW1038" s="30"/>
      <c r="AX1038" s="30"/>
      <c r="AY1038" s="32"/>
      <c r="AZ1038" s="32"/>
      <c r="BA1038" s="32"/>
      <c r="BB1038" s="32"/>
      <c r="BC1038" s="32"/>
      <c r="BD1038" s="32"/>
      <c r="BE1038" s="32"/>
      <c r="BF1038" s="32"/>
      <c r="BG1038" s="32"/>
      <c r="BH1038" s="32"/>
      <c r="BI1038" s="32"/>
      <c r="BJ1038" s="32"/>
      <c r="BK1038" s="32"/>
      <c r="BL1038" s="32"/>
      <c r="BM1038" s="32"/>
    </row>
    <row r="1039" spans="1:65" ht="120" customHeight="1" x14ac:dyDescent="0.25">
      <c r="A1039" s="41">
        <v>782</v>
      </c>
      <c r="B1039" s="41" t="s">
        <v>8498</v>
      </c>
      <c r="C1039" s="41" t="s">
        <v>8539</v>
      </c>
      <c r="D1039" s="234" t="s">
        <v>8540</v>
      </c>
      <c r="E1039" s="235" t="s">
        <v>8541</v>
      </c>
      <c r="F1039" s="234">
        <v>15646</v>
      </c>
      <c r="G1039" s="234" t="s">
        <v>8542</v>
      </c>
      <c r="H1039" s="234">
        <v>2003</v>
      </c>
      <c r="I1039" s="234" t="s">
        <v>8543</v>
      </c>
      <c r="J1039" s="381">
        <v>110185.23038724755</v>
      </c>
      <c r="K1039" s="41" t="s">
        <v>155</v>
      </c>
      <c r="L1039" s="41" t="s">
        <v>8544</v>
      </c>
      <c r="M1039" s="41" t="s">
        <v>8545</v>
      </c>
      <c r="N1039" s="238" t="s">
        <v>8546</v>
      </c>
      <c r="O1039" s="41" t="s">
        <v>8547</v>
      </c>
      <c r="P1039" s="41">
        <v>15032</v>
      </c>
      <c r="Q1039" s="94">
        <f t="shared" si="66"/>
        <v>45</v>
      </c>
      <c r="R1039" s="156">
        <v>0</v>
      </c>
      <c r="S1039" s="94">
        <v>0</v>
      </c>
      <c r="T1039" s="94">
        <v>45</v>
      </c>
      <c r="U1039" s="156">
        <f t="shared" si="65"/>
        <v>45</v>
      </c>
      <c r="V1039" s="419">
        <v>85</v>
      </c>
      <c r="W1039" s="312">
        <v>100</v>
      </c>
      <c r="X1039" s="206" t="s">
        <v>8548</v>
      </c>
      <c r="Y1039" s="236">
        <v>4</v>
      </c>
      <c r="Z1039" s="41">
        <v>4</v>
      </c>
      <c r="AA1039" s="41">
        <v>6</v>
      </c>
      <c r="AB1039" s="41">
        <v>46</v>
      </c>
      <c r="AC1039" s="41">
        <v>156</v>
      </c>
      <c r="AD1039" s="286">
        <v>45</v>
      </c>
      <c r="AE1039" s="286">
        <v>5</v>
      </c>
      <c r="AF1039" s="287">
        <f>AI1039+AL1039</f>
        <v>0.15479999999999999</v>
      </c>
      <c r="AG1039" s="286" t="s">
        <v>8540</v>
      </c>
      <c r="AH1039" s="286" t="s">
        <v>8549</v>
      </c>
      <c r="AI1039" s="322">
        <v>0.15479999999999999</v>
      </c>
      <c r="AJ1039" s="286" t="s">
        <v>8550</v>
      </c>
      <c r="AK1039" s="286" t="s">
        <v>8551</v>
      </c>
      <c r="AL1039" s="322">
        <v>0</v>
      </c>
      <c r="AM1039" s="286"/>
      <c r="AN1039" s="286"/>
      <c r="AO1039" s="318"/>
      <c r="AP1039" s="323"/>
      <c r="AQ1039" s="286"/>
      <c r="AR1039" s="318"/>
      <c r="AS1039" s="286"/>
      <c r="AT1039" s="286"/>
      <c r="AU1039" s="30"/>
      <c r="AV1039" s="286"/>
      <c r="AW1039" s="30"/>
      <c r="AX1039" s="30"/>
      <c r="AY1039" s="32"/>
      <c r="AZ1039" s="32"/>
      <c r="BA1039" s="32"/>
      <c r="BB1039" s="32"/>
      <c r="BC1039" s="32"/>
      <c r="BD1039" s="32"/>
      <c r="BE1039" s="32"/>
      <c r="BF1039" s="32"/>
      <c r="BG1039" s="32"/>
      <c r="BH1039" s="32"/>
      <c r="BI1039" s="32"/>
      <c r="BJ1039" s="32"/>
      <c r="BK1039" s="32"/>
      <c r="BL1039" s="32"/>
      <c r="BM1039" s="32"/>
    </row>
    <row r="1040" spans="1:65" ht="120" customHeight="1" x14ac:dyDescent="0.25">
      <c r="A1040" s="41">
        <v>782</v>
      </c>
      <c r="B1040" s="41" t="s">
        <v>8498</v>
      </c>
      <c r="C1040" s="41" t="s">
        <v>8523</v>
      </c>
      <c r="D1040" s="234" t="s">
        <v>8524</v>
      </c>
      <c r="E1040" s="235" t="s">
        <v>8525</v>
      </c>
      <c r="F1040" s="234">
        <v>14556</v>
      </c>
      <c r="G1040" s="234" t="s">
        <v>8552</v>
      </c>
      <c r="H1040" s="234">
        <v>2003</v>
      </c>
      <c r="I1040" s="234" t="s">
        <v>8553</v>
      </c>
      <c r="J1040" s="381">
        <v>63890.902353530299</v>
      </c>
      <c r="K1040" s="41" t="s">
        <v>155</v>
      </c>
      <c r="L1040" s="237" t="s">
        <v>8528</v>
      </c>
      <c r="M1040" s="23" t="s">
        <v>8529</v>
      </c>
      <c r="N1040" s="221" t="s">
        <v>8554</v>
      </c>
      <c r="O1040" s="23" t="s">
        <v>8555</v>
      </c>
      <c r="P1040" s="41">
        <v>4700</v>
      </c>
      <c r="Q1040" s="94">
        <f t="shared" si="66"/>
        <v>45</v>
      </c>
      <c r="R1040" s="156">
        <v>0</v>
      </c>
      <c r="S1040" s="94">
        <v>0</v>
      </c>
      <c r="T1040" s="94">
        <v>45</v>
      </c>
      <c r="U1040" s="156">
        <f t="shared" si="65"/>
        <v>45</v>
      </c>
      <c r="V1040" s="419">
        <v>85</v>
      </c>
      <c r="W1040" s="312">
        <v>100</v>
      </c>
      <c r="X1040" s="206" t="s">
        <v>8556</v>
      </c>
      <c r="Y1040" s="236">
        <v>3</v>
      </c>
      <c r="Z1040" s="41">
        <v>1</v>
      </c>
      <c r="AA1040" s="41">
        <v>2</v>
      </c>
      <c r="AB1040" s="41">
        <v>4</v>
      </c>
      <c r="AC1040" s="41">
        <v>61</v>
      </c>
      <c r="AD1040" s="286">
        <v>45</v>
      </c>
      <c r="AE1040" s="286">
        <v>5</v>
      </c>
      <c r="AF1040" s="287">
        <f>AI1040+AL1040+AO1040+AR1040+AU1040</f>
        <v>0.76180000000000003</v>
      </c>
      <c r="AG1040" s="286" t="s">
        <v>8524</v>
      </c>
      <c r="AH1040" s="286" t="s">
        <v>8533</v>
      </c>
      <c r="AI1040" s="322">
        <v>0.11899999999999999</v>
      </c>
      <c r="AJ1040" s="286" t="s">
        <v>8534</v>
      </c>
      <c r="AK1040" s="286" t="s">
        <v>8533</v>
      </c>
      <c r="AL1040" s="322">
        <v>0</v>
      </c>
      <c r="AM1040" s="286" t="s">
        <v>8535</v>
      </c>
      <c r="AN1040" s="286" t="s">
        <v>8536</v>
      </c>
      <c r="AO1040" s="322">
        <v>9.5200000000000007E-2</v>
      </c>
      <c r="AP1040" s="286" t="s">
        <v>8537</v>
      </c>
      <c r="AQ1040" s="286" t="s">
        <v>8533</v>
      </c>
      <c r="AR1040" s="322">
        <v>0.22020000000000001</v>
      </c>
      <c r="AS1040" s="286" t="s">
        <v>8538</v>
      </c>
      <c r="AT1040" s="286" t="s">
        <v>8533</v>
      </c>
      <c r="AU1040" s="322">
        <v>0.32740000000000002</v>
      </c>
      <c r="AV1040" s="286"/>
      <c r="AW1040" s="30"/>
      <c r="AX1040" s="30"/>
      <c r="AY1040" s="32"/>
      <c r="AZ1040" s="32"/>
      <c r="BA1040" s="32"/>
      <c r="BB1040" s="32"/>
      <c r="BC1040" s="32"/>
      <c r="BD1040" s="32"/>
      <c r="BE1040" s="32"/>
      <c r="BF1040" s="32"/>
      <c r="BG1040" s="32"/>
      <c r="BH1040" s="32"/>
      <c r="BI1040" s="32"/>
      <c r="BJ1040" s="32"/>
      <c r="BK1040" s="32"/>
      <c r="BL1040" s="32"/>
      <c r="BM1040" s="32"/>
    </row>
    <row r="1041" spans="1:65" ht="120" customHeight="1" x14ac:dyDescent="0.25">
      <c r="A1041" s="41">
        <v>782</v>
      </c>
      <c r="B1041" s="41" t="s">
        <v>8498</v>
      </c>
      <c r="C1041" s="41" t="s">
        <v>8557</v>
      </c>
      <c r="D1041" s="234" t="s">
        <v>8558</v>
      </c>
      <c r="E1041" s="235" t="s">
        <v>8559</v>
      </c>
      <c r="F1041" s="234">
        <v>22701</v>
      </c>
      <c r="G1041" s="234" t="s">
        <v>8560</v>
      </c>
      <c r="H1041" s="234" t="s">
        <v>8561</v>
      </c>
      <c r="I1041" s="234" t="s">
        <v>8562</v>
      </c>
      <c r="J1041" s="381">
        <v>81067.726506426319</v>
      </c>
      <c r="K1041" s="41" t="s">
        <v>155</v>
      </c>
      <c r="L1041" s="41" t="s">
        <v>8563</v>
      </c>
      <c r="M1041" s="41" t="s">
        <v>8564</v>
      </c>
      <c r="N1041" s="41" t="s">
        <v>8565</v>
      </c>
      <c r="O1041" s="41" t="s">
        <v>8566</v>
      </c>
      <c r="P1041" s="41">
        <v>4704</v>
      </c>
      <c r="Q1041" s="94">
        <f t="shared" si="66"/>
        <v>45</v>
      </c>
      <c r="R1041" s="156">
        <v>0</v>
      </c>
      <c r="S1041" s="94">
        <v>0</v>
      </c>
      <c r="T1041" s="94">
        <v>45</v>
      </c>
      <c r="U1041" s="156">
        <f t="shared" si="65"/>
        <v>45</v>
      </c>
      <c r="V1041" s="419">
        <v>85</v>
      </c>
      <c r="W1041" s="312">
        <v>100</v>
      </c>
      <c r="X1041" s="206" t="s">
        <v>8567</v>
      </c>
      <c r="Y1041" s="236">
        <v>3</v>
      </c>
      <c r="Z1041" s="41">
        <v>4</v>
      </c>
      <c r="AA1041" s="41">
        <v>3</v>
      </c>
      <c r="AB1041" s="41">
        <v>44</v>
      </c>
      <c r="AC1041" s="41">
        <v>142</v>
      </c>
      <c r="AD1041" s="286">
        <v>45</v>
      </c>
      <c r="AE1041" s="286"/>
      <c r="AF1041" s="287">
        <f>AI1041+AL1041+AO1041+AR1041</f>
        <v>1.0476000000000001</v>
      </c>
      <c r="AG1041" s="286" t="s">
        <v>8558</v>
      </c>
      <c r="AH1041" s="286" t="s">
        <v>8568</v>
      </c>
      <c r="AI1041" s="322">
        <v>0</v>
      </c>
      <c r="AJ1041" s="286" t="s">
        <v>8569</v>
      </c>
      <c r="AK1041" s="286" t="s">
        <v>8568</v>
      </c>
      <c r="AL1041" s="322">
        <v>1.0476000000000001</v>
      </c>
      <c r="AM1041" s="286" t="s">
        <v>8570</v>
      </c>
      <c r="AN1041" s="286" t="s">
        <v>8568</v>
      </c>
      <c r="AO1041" s="322">
        <v>0</v>
      </c>
      <c r="AP1041" s="32"/>
      <c r="AQ1041" s="286"/>
      <c r="AR1041" s="322"/>
      <c r="AS1041" s="286"/>
      <c r="AT1041" s="286"/>
      <c r="AU1041" s="30"/>
      <c r="AV1041" s="286"/>
      <c r="AW1041" s="30"/>
      <c r="AX1041" s="30"/>
      <c r="AY1041" s="32"/>
      <c r="AZ1041" s="32"/>
      <c r="BA1041" s="32"/>
      <c r="BB1041" s="32"/>
      <c r="BC1041" s="32"/>
      <c r="BD1041" s="32"/>
      <c r="BE1041" s="32"/>
      <c r="BF1041" s="32"/>
      <c r="BG1041" s="32"/>
      <c r="BH1041" s="32"/>
      <c r="BI1041" s="32"/>
      <c r="BJ1041" s="32"/>
      <c r="BK1041" s="32"/>
      <c r="BL1041" s="32"/>
      <c r="BM1041" s="32"/>
    </row>
    <row r="1042" spans="1:65" ht="120" customHeight="1" x14ac:dyDescent="0.25">
      <c r="A1042" s="41">
        <v>782</v>
      </c>
      <c r="B1042" s="41" t="s">
        <v>8498</v>
      </c>
      <c r="C1042" s="41" t="s">
        <v>8571</v>
      </c>
      <c r="D1042" s="234" t="s">
        <v>8572</v>
      </c>
      <c r="E1042" s="235" t="s">
        <v>8573</v>
      </c>
      <c r="F1042" s="234">
        <v>26559</v>
      </c>
      <c r="G1042" s="234" t="s">
        <v>8574</v>
      </c>
      <c r="H1042" s="234">
        <v>2002</v>
      </c>
      <c r="I1042" s="234" t="s">
        <v>8575</v>
      </c>
      <c r="J1042" s="381">
        <v>34393.82</v>
      </c>
      <c r="K1042" s="41" t="s">
        <v>155</v>
      </c>
      <c r="L1042" s="41" t="s">
        <v>8576</v>
      </c>
      <c r="M1042" s="41" t="s">
        <v>8577</v>
      </c>
      <c r="N1042" s="41" t="s">
        <v>8578</v>
      </c>
      <c r="O1042" s="41" t="s">
        <v>8579</v>
      </c>
      <c r="P1042" s="41">
        <v>1520479</v>
      </c>
      <c r="Q1042" s="94">
        <f t="shared" si="66"/>
        <v>45</v>
      </c>
      <c r="R1042" s="156">
        <v>0</v>
      </c>
      <c r="S1042" s="94">
        <v>0</v>
      </c>
      <c r="T1042" s="94">
        <v>45</v>
      </c>
      <c r="U1042" s="156">
        <f t="shared" si="65"/>
        <v>45</v>
      </c>
      <c r="V1042" s="419">
        <v>85</v>
      </c>
      <c r="W1042" s="312">
        <v>100</v>
      </c>
      <c r="X1042" s="206" t="s">
        <v>8580</v>
      </c>
      <c r="Y1042" s="236">
        <v>3</v>
      </c>
      <c r="Z1042" s="41">
        <v>12</v>
      </c>
      <c r="AA1042" s="41">
        <v>4</v>
      </c>
      <c r="AB1042" s="41">
        <v>46</v>
      </c>
      <c r="AC1042" s="41">
        <v>71</v>
      </c>
      <c r="AD1042" s="286">
        <v>45</v>
      </c>
      <c r="AE1042" s="286">
        <v>5</v>
      </c>
      <c r="AF1042" s="321">
        <f>AI1042+AL1042+AO1042+AR1042+AU1042+AX1042</f>
        <v>0</v>
      </c>
      <c r="AG1042" s="286" t="s">
        <v>8581</v>
      </c>
      <c r="AH1042" s="286" t="s">
        <v>8582</v>
      </c>
      <c r="AI1042" s="322">
        <v>0</v>
      </c>
      <c r="AJ1042" s="286" t="s">
        <v>8522</v>
      </c>
      <c r="AK1042" s="286" t="s">
        <v>8582</v>
      </c>
      <c r="AL1042" s="322">
        <v>0</v>
      </c>
      <c r="AM1042" s="286" t="s">
        <v>8569</v>
      </c>
      <c r="AN1042" s="286" t="s">
        <v>8582</v>
      </c>
      <c r="AO1042" s="322">
        <v>0</v>
      </c>
      <c r="AP1042" s="286" t="s">
        <v>8583</v>
      </c>
      <c r="AQ1042" s="286" t="s">
        <v>8582</v>
      </c>
      <c r="AR1042" s="322">
        <v>0</v>
      </c>
      <c r="AS1042" s="286" t="s">
        <v>8584</v>
      </c>
      <c r="AT1042" s="286" t="s">
        <v>8582</v>
      </c>
      <c r="AU1042" s="322">
        <v>0</v>
      </c>
      <c r="AV1042" s="286"/>
      <c r="AW1042" s="30"/>
      <c r="AX1042" s="322"/>
      <c r="AY1042" s="32"/>
      <c r="AZ1042" s="32"/>
      <c r="BA1042" s="32"/>
      <c r="BB1042" s="32"/>
      <c r="BC1042" s="32"/>
      <c r="BD1042" s="32"/>
      <c r="BE1042" s="32"/>
      <c r="BF1042" s="32"/>
      <c r="BG1042" s="32"/>
      <c r="BH1042" s="32"/>
      <c r="BI1042" s="32"/>
      <c r="BJ1042" s="32"/>
      <c r="BK1042" s="32"/>
      <c r="BL1042" s="32"/>
      <c r="BM1042" s="32"/>
    </row>
    <row r="1043" spans="1:65" ht="120" customHeight="1" x14ac:dyDescent="0.25">
      <c r="A1043" s="41">
        <v>782</v>
      </c>
      <c r="B1043" s="41" t="s">
        <v>8498</v>
      </c>
      <c r="C1043" s="41" t="s">
        <v>8585</v>
      </c>
      <c r="D1043" s="234" t="s">
        <v>8586</v>
      </c>
      <c r="E1043" s="235" t="s">
        <v>8587</v>
      </c>
      <c r="F1043" s="234">
        <v>4101</v>
      </c>
      <c r="G1043" s="234" t="s">
        <v>8588</v>
      </c>
      <c r="H1043" s="234">
        <v>2004</v>
      </c>
      <c r="I1043" s="234" t="s">
        <v>8589</v>
      </c>
      <c r="J1043" s="381">
        <v>39118.39</v>
      </c>
      <c r="K1043" s="41" t="s">
        <v>155</v>
      </c>
      <c r="L1043" s="41" t="s">
        <v>8590</v>
      </c>
      <c r="M1043" s="41" t="s">
        <v>8591</v>
      </c>
      <c r="N1043" s="41" t="s">
        <v>8592</v>
      </c>
      <c r="O1043" s="41" t="s">
        <v>8593</v>
      </c>
      <c r="P1043" s="39">
        <v>12251</v>
      </c>
      <c r="Q1043" s="94">
        <f t="shared" si="66"/>
        <v>45</v>
      </c>
      <c r="R1043" s="156">
        <v>0</v>
      </c>
      <c r="S1043" s="94">
        <v>0</v>
      </c>
      <c r="T1043" s="94">
        <v>45</v>
      </c>
      <c r="U1043" s="156">
        <f t="shared" si="65"/>
        <v>45</v>
      </c>
      <c r="V1043" s="419">
        <v>85</v>
      </c>
      <c r="W1043" s="312">
        <v>100</v>
      </c>
      <c r="X1043" s="206" t="s">
        <v>8594</v>
      </c>
      <c r="Y1043" s="236">
        <v>4</v>
      </c>
      <c r="Z1043" s="41">
        <v>3</v>
      </c>
      <c r="AA1043" s="41">
        <v>4</v>
      </c>
      <c r="AB1043" s="41">
        <v>4</v>
      </c>
      <c r="AC1043" s="41">
        <v>60</v>
      </c>
      <c r="AD1043" s="286">
        <v>45</v>
      </c>
      <c r="AE1043" s="286">
        <v>5</v>
      </c>
      <c r="AF1043" s="287">
        <f>AI1043+AL1043</f>
        <v>1</v>
      </c>
      <c r="AG1043" s="286" t="s">
        <v>8586</v>
      </c>
      <c r="AH1043" s="286" t="s">
        <v>8595</v>
      </c>
      <c r="AI1043" s="322">
        <v>0.8095</v>
      </c>
      <c r="AJ1043" s="286" t="s">
        <v>8569</v>
      </c>
      <c r="AK1043" s="286" t="s">
        <v>8595</v>
      </c>
      <c r="AL1043" s="322">
        <v>0.1905</v>
      </c>
      <c r="AM1043" s="32"/>
      <c r="AN1043" s="286"/>
      <c r="AO1043" s="318"/>
      <c r="AP1043" s="286"/>
      <c r="AQ1043" s="286"/>
      <c r="AR1043" s="286"/>
      <c r="AS1043" s="286"/>
      <c r="AT1043" s="286"/>
      <c r="AU1043" s="30"/>
      <c r="AV1043" s="286"/>
      <c r="AW1043" s="30"/>
      <c r="AX1043" s="30"/>
      <c r="AY1043" s="32"/>
      <c r="AZ1043" s="32"/>
      <c r="BA1043" s="32"/>
      <c r="BB1043" s="32"/>
      <c r="BC1043" s="32"/>
      <c r="BD1043" s="32"/>
      <c r="BE1043" s="32"/>
      <c r="BF1043" s="32"/>
      <c r="BG1043" s="32"/>
      <c r="BH1043" s="32"/>
      <c r="BI1043" s="32"/>
      <c r="BJ1043" s="32"/>
      <c r="BK1043" s="32"/>
      <c r="BL1043" s="32"/>
      <c r="BM1043" s="32"/>
    </row>
    <row r="1044" spans="1:65" ht="120" customHeight="1" x14ac:dyDescent="0.25">
      <c r="A1044" s="41">
        <v>782</v>
      </c>
      <c r="B1044" s="41" t="s">
        <v>8498</v>
      </c>
      <c r="C1044" s="41" t="s">
        <v>8596</v>
      </c>
      <c r="D1044" s="234" t="s">
        <v>8540</v>
      </c>
      <c r="E1044" s="235" t="s">
        <v>8597</v>
      </c>
      <c r="F1044" s="234">
        <v>13026</v>
      </c>
      <c r="G1044" s="234" t="s">
        <v>8598</v>
      </c>
      <c r="H1044" s="234">
        <v>2006</v>
      </c>
      <c r="I1044" s="234" t="s">
        <v>8599</v>
      </c>
      <c r="J1044" s="381">
        <v>151481.75913870806</v>
      </c>
      <c r="K1044" s="41" t="s">
        <v>149</v>
      </c>
      <c r="L1044" s="41" t="s">
        <v>8600</v>
      </c>
      <c r="M1044" s="41" t="s">
        <v>8601</v>
      </c>
      <c r="N1044" s="221" t="s">
        <v>8602</v>
      </c>
      <c r="O1044" s="41" t="s">
        <v>8603</v>
      </c>
      <c r="P1044" s="41">
        <v>13735</v>
      </c>
      <c r="Q1044" s="94">
        <f t="shared" si="66"/>
        <v>45</v>
      </c>
      <c r="R1044" s="156">
        <v>0</v>
      </c>
      <c r="S1044" s="94">
        <v>0</v>
      </c>
      <c r="T1044" s="94">
        <v>45</v>
      </c>
      <c r="U1044" s="156">
        <f t="shared" si="65"/>
        <v>45</v>
      </c>
      <c r="V1044" s="419">
        <v>85</v>
      </c>
      <c r="W1044" s="312">
        <v>100</v>
      </c>
      <c r="X1044" s="206" t="s">
        <v>8604</v>
      </c>
      <c r="Y1044" s="236">
        <v>3</v>
      </c>
      <c r="Z1044" s="41">
        <v>7</v>
      </c>
      <c r="AA1044" s="41">
        <v>1</v>
      </c>
      <c r="AB1044" s="41">
        <v>46</v>
      </c>
      <c r="AC1044" s="41">
        <v>223</v>
      </c>
      <c r="AD1044" s="286">
        <v>45</v>
      </c>
      <c r="AE1044" s="286">
        <v>5</v>
      </c>
      <c r="AF1044" s="321">
        <f>AI1044+AL1044</f>
        <v>0.15479999999999999</v>
      </c>
      <c r="AG1044" s="286" t="s">
        <v>8540</v>
      </c>
      <c r="AH1044" s="286" t="s">
        <v>8549</v>
      </c>
      <c r="AI1044" s="322">
        <v>0.15479999999999999</v>
      </c>
      <c r="AJ1044" s="286" t="s">
        <v>8569</v>
      </c>
      <c r="AK1044" s="286" t="s">
        <v>8605</v>
      </c>
      <c r="AL1044" s="322">
        <v>0</v>
      </c>
      <c r="AM1044" s="286"/>
      <c r="AN1044" s="286"/>
      <c r="AO1044" s="318"/>
      <c r="AP1044" s="286"/>
      <c r="AQ1044" s="286"/>
      <c r="AR1044" s="286"/>
      <c r="AS1044" s="286"/>
      <c r="AT1044" s="286"/>
      <c r="AU1044" s="30"/>
      <c r="AV1044" s="286"/>
      <c r="AW1044" s="30"/>
      <c r="AX1044" s="30"/>
      <c r="AY1044" s="32"/>
      <c r="AZ1044" s="32"/>
      <c r="BA1044" s="32"/>
      <c r="BB1044" s="32"/>
      <c r="BC1044" s="32"/>
      <c r="BD1044" s="32"/>
      <c r="BE1044" s="32"/>
      <c r="BF1044" s="32"/>
      <c r="BG1044" s="32"/>
      <c r="BH1044" s="32"/>
      <c r="BI1044" s="32"/>
      <c r="BJ1044" s="32"/>
      <c r="BK1044" s="32"/>
      <c r="BL1044" s="32"/>
      <c r="BM1044" s="32"/>
    </row>
    <row r="1045" spans="1:65" ht="120" customHeight="1" x14ac:dyDescent="0.25">
      <c r="A1045" s="41">
        <v>782</v>
      </c>
      <c r="B1045" s="41" t="s">
        <v>8498</v>
      </c>
      <c r="C1045" s="41" t="s">
        <v>8557</v>
      </c>
      <c r="D1045" s="234" t="s">
        <v>8558</v>
      </c>
      <c r="E1045" s="235" t="s">
        <v>8559</v>
      </c>
      <c r="F1045" s="234">
        <v>22701</v>
      </c>
      <c r="G1045" s="234" t="s">
        <v>8606</v>
      </c>
      <c r="H1045" s="234">
        <v>2005</v>
      </c>
      <c r="I1045" s="234" t="s">
        <v>8607</v>
      </c>
      <c r="J1045" s="381">
        <v>156073.82252545486</v>
      </c>
      <c r="K1045" s="41" t="s">
        <v>149</v>
      </c>
      <c r="L1045" s="41" t="s">
        <v>8608</v>
      </c>
      <c r="M1045" s="41" t="s">
        <v>8609</v>
      </c>
      <c r="N1045" s="221" t="s">
        <v>8610</v>
      </c>
      <c r="O1045" s="41" t="s">
        <v>8611</v>
      </c>
      <c r="P1045" s="41">
        <v>1520971</v>
      </c>
      <c r="Q1045" s="94">
        <f t="shared" si="66"/>
        <v>45</v>
      </c>
      <c r="R1045" s="156">
        <v>0</v>
      </c>
      <c r="S1045" s="94">
        <v>0</v>
      </c>
      <c r="T1045" s="94">
        <v>45</v>
      </c>
      <c r="U1045" s="156">
        <f t="shared" si="65"/>
        <v>45</v>
      </c>
      <c r="V1045" s="419">
        <v>85</v>
      </c>
      <c r="W1045" s="312">
        <v>100</v>
      </c>
      <c r="X1045" s="206" t="s">
        <v>8612</v>
      </c>
      <c r="Y1045" s="236">
        <v>1</v>
      </c>
      <c r="Z1045" s="41" t="s">
        <v>8613</v>
      </c>
      <c r="AA1045" s="41" t="s">
        <v>8614</v>
      </c>
      <c r="AB1045" s="41">
        <v>44</v>
      </c>
      <c r="AC1045" s="41">
        <v>247</v>
      </c>
      <c r="AD1045" s="286">
        <v>45</v>
      </c>
      <c r="AE1045" s="286">
        <v>5</v>
      </c>
      <c r="AF1045" s="287">
        <f>AI1045+AL1045+AO1045+AR1045</f>
        <v>0.76790000000000003</v>
      </c>
      <c r="AG1045" s="286" t="s">
        <v>8558</v>
      </c>
      <c r="AH1045" s="286" t="s">
        <v>8568</v>
      </c>
      <c r="AI1045" s="322">
        <v>0</v>
      </c>
      <c r="AJ1045" s="286" t="s">
        <v>8569</v>
      </c>
      <c r="AK1045" s="286" t="s">
        <v>8568</v>
      </c>
      <c r="AL1045" s="322">
        <v>0.76790000000000003</v>
      </c>
      <c r="AM1045" s="286"/>
      <c r="AN1045" s="286"/>
      <c r="AO1045" s="322"/>
      <c r="AP1045" s="286"/>
      <c r="AQ1045" s="286"/>
      <c r="AR1045" s="322"/>
      <c r="AS1045" s="286"/>
      <c r="AT1045" s="286"/>
      <c r="AU1045" s="30"/>
      <c r="AV1045" s="286"/>
      <c r="AW1045" s="30"/>
      <c r="AX1045" s="30"/>
      <c r="AY1045" s="32"/>
      <c r="AZ1045" s="32"/>
      <c r="BA1045" s="32"/>
      <c r="BB1045" s="32"/>
      <c r="BC1045" s="32"/>
      <c r="BD1045" s="32"/>
      <c r="BE1045" s="32"/>
      <c r="BF1045" s="32"/>
      <c r="BG1045" s="32"/>
      <c r="BH1045" s="32"/>
      <c r="BI1045" s="32"/>
      <c r="BJ1045" s="32"/>
      <c r="BK1045" s="32"/>
      <c r="BL1045" s="32"/>
      <c r="BM1045" s="32"/>
    </row>
    <row r="1046" spans="1:65" ht="120" customHeight="1" x14ac:dyDescent="0.25">
      <c r="A1046" s="41">
        <v>782</v>
      </c>
      <c r="B1046" s="41" t="s">
        <v>8498</v>
      </c>
      <c r="C1046" s="41" t="s">
        <v>8615</v>
      </c>
      <c r="D1046" s="234" t="s">
        <v>7366</v>
      </c>
      <c r="E1046" s="235" t="s">
        <v>8616</v>
      </c>
      <c r="F1046" s="234">
        <v>13469</v>
      </c>
      <c r="G1046" s="234" t="s">
        <v>8617</v>
      </c>
      <c r="H1046" s="234">
        <v>2005</v>
      </c>
      <c r="I1046" s="234" t="s">
        <v>8618</v>
      </c>
      <c r="J1046" s="381">
        <v>147774.40978133871</v>
      </c>
      <c r="K1046" s="41" t="s">
        <v>149</v>
      </c>
      <c r="L1046" s="41" t="s">
        <v>8619</v>
      </c>
      <c r="M1046" s="40" t="s">
        <v>8620</v>
      </c>
      <c r="N1046" s="41" t="s">
        <v>8621</v>
      </c>
      <c r="O1046" s="40" t="s">
        <v>8622</v>
      </c>
      <c r="P1046" s="41">
        <v>1520913</v>
      </c>
      <c r="Q1046" s="94">
        <f t="shared" si="66"/>
        <v>45</v>
      </c>
      <c r="R1046" s="156">
        <v>0</v>
      </c>
      <c r="S1046" s="94">
        <v>0</v>
      </c>
      <c r="T1046" s="94">
        <v>45</v>
      </c>
      <c r="U1046" s="156">
        <f t="shared" si="65"/>
        <v>45</v>
      </c>
      <c r="V1046" s="419">
        <v>85</v>
      </c>
      <c r="W1046" s="312">
        <v>100</v>
      </c>
      <c r="X1046" s="206" t="s">
        <v>8623</v>
      </c>
      <c r="Y1046" s="236">
        <v>3</v>
      </c>
      <c r="Z1046" s="41">
        <v>10</v>
      </c>
      <c r="AA1046" s="41">
        <v>4</v>
      </c>
      <c r="AB1046" s="41">
        <v>46</v>
      </c>
      <c r="AC1046" s="41">
        <v>238</v>
      </c>
      <c r="AD1046" s="286">
        <v>45</v>
      </c>
      <c r="AE1046" s="286">
        <v>5</v>
      </c>
      <c r="AF1046" s="287">
        <f>AI1046+AL1046+AO1046</f>
        <v>1</v>
      </c>
      <c r="AG1046" s="286" t="s">
        <v>7366</v>
      </c>
      <c r="AH1046" s="286" t="s">
        <v>8624</v>
      </c>
      <c r="AI1046" s="322">
        <v>1</v>
      </c>
      <c r="AJ1046" s="32"/>
      <c r="AK1046" s="286"/>
      <c r="AL1046" s="318"/>
      <c r="AM1046" s="286"/>
      <c r="AN1046" s="286"/>
      <c r="AO1046" s="318"/>
      <c r="AP1046" s="286"/>
      <c r="AQ1046" s="286"/>
      <c r="AR1046" s="286"/>
      <c r="AS1046" s="286"/>
      <c r="AT1046" s="286"/>
      <c r="AU1046" s="30"/>
      <c r="AV1046" s="286"/>
      <c r="AW1046" s="30"/>
      <c r="AX1046" s="30"/>
      <c r="AY1046" s="32"/>
      <c r="AZ1046" s="32"/>
      <c r="BA1046" s="32"/>
      <c r="BB1046" s="32"/>
      <c r="BC1046" s="32"/>
      <c r="BD1046" s="32"/>
      <c r="BE1046" s="32"/>
      <c r="BF1046" s="32"/>
      <c r="BG1046" s="32"/>
      <c r="BH1046" s="32"/>
      <c r="BI1046" s="32"/>
      <c r="BJ1046" s="32"/>
      <c r="BK1046" s="32"/>
      <c r="BL1046" s="32"/>
      <c r="BM1046" s="32"/>
    </row>
    <row r="1047" spans="1:65" ht="120" customHeight="1" x14ac:dyDescent="0.25">
      <c r="A1047" s="41">
        <v>782</v>
      </c>
      <c r="B1047" s="41" t="s">
        <v>8498</v>
      </c>
      <c r="C1047" s="41" t="s">
        <v>8523</v>
      </c>
      <c r="D1047" s="234" t="s">
        <v>8524</v>
      </c>
      <c r="E1047" s="235" t="s">
        <v>8525</v>
      </c>
      <c r="F1047" s="234">
        <v>14556</v>
      </c>
      <c r="G1047" s="234" t="s">
        <v>8625</v>
      </c>
      <c r="H1047" s="234">
        <v>2005</v>
      </c>
      <c r="I1047" s="234" t="s">
        <v>8626</v>
      </c>
      <c r="J1047" s="381">
        <v>148442.4572692372</v>
      </c>
      <c r="K1047" s="41" t="s">
        <v>149</v>
      </c>
      <c r="L1047" s="237" t="s">
        <v>8528</v>
      </c>
      <c r="M1047" s="23" t="s">
        <v>8529</v>
      </c>
      <c r="N1047" s="239" t="s">
        <v>8627</v>
      </c>
      <c r="O1047" s="23" t="s">
        <v>8628</v>
      </c>
      <c r="P1047" s="41">
        <v>1520778</v>
      </c>
      <c r="Q1047" s="94">
        <f t="shared" si="66"/>
        <v>45</v>
      </c>
      <c r="R1047" s="156">
        <v>0</v>
      </c>
      <c r="S1047" s="94">
        <v>0</v>
      </c>
      <c r="T1047" s="94">
        <v>45</v>
      </c>
      <c r="U1047" s="156">
        <f t="shared" si="65"/>
        <v>45</v>
      </c>
      <c r="V1047" s="419">
        <v>85</v>
      </c>
      <c r="W1047" s="312">
        <v>100</v>
      </c>
      <c r="X1047" s="206" t="s">
        <v>8629</v>
      </c>
      <c r="Y1047" s="236">
        <v>3</v>
      </c>
      <c r="Z1047" s="41">
        <v>6</v>
      </c>
      <c r="AA1047" s="41">
        <v>1</v>
      </c>
      <c r="AB1047" s="41">
        <v>47</v>
      </c>
      <c r="AC1047" s="41">
        <v>232</v>
      </c>
      <c r="AD1047" s="286">
        <v>45</v>
      </c>
      <c r="AE1047" s="286">
        <v>5</v>
      </c>
      <c r="AF1047" s="287">
        <f>AI1047+AL1047+AO1047+AR1047+AU1047</f>
        <v>0.76200000000000001</v>
      </c>
      <c r="AG1047" s="286" t="s">
        <v>8524</v>
      </c>
      <c r="AH1047" s="286" t="s">
        <v>8533</v>
      </c>
      <c r="AI1047" s="322">
        <v>0.1429</v>
      </c>
      <c r="AJ1047" s="286" t="s">
        <v>8534</v>
      </c>
      <c r="AK1047" s="286" t="s">
        <v>8533</v>
      </c>
      <c r="AL1047" s="322">
        <v>0</v>
      </c>
      <c r="AM1047" s="286" t="s">
        <v>8535</v>
      </c>
      <c r="AN1047" s="286" t="s">
        <v>8536</v>
      </c>
      <c r="AO1047" s="322">
        <v>0.1905</v>
      </c>
      <c r="AP1047" s="286" t="s">
        <v>8537</v>
      </c>
      <c r="AQ1047" s="286" t="s">
        <v>8533</v>
      </c>
      <c r="AR1047" s="322">
        <v>0.29170000000000001</v>
      </c>
      <c r="AS1047" s="286" t="s">
        <v>8538</v>
      </c>
      <c r="AT1047" s="286" t="s">
        <v>8533</v>
      </c>
      <c r="AU1047" s="322">
        <v>0.13689999999999999</v>
      </c>
      <c r="AV1047" s="286"/>
      <c r="AW1047" s="30"/>
      <c r="AX1047" s="30"/>
      <c r="AY1047" s="32"/>
      <c r="AZ1047" s="32"/>
      <c r="BA1047" s="32"/>
      <c r="BB1047" s="32"/>
      <c r="BC1047" s="32"/>
      <c r="BD1047" s="32"/>
      <c r="BE1047" s="32"/>
      <c r="BF1047" s="32"/>
      <c r="BG1047" s="32"/>
      <c r="BH1047" s="32"/>
      <c r="BI1047" s="32"/>
      <c r="BJ1047" s="32"/>
      <c r="BK1047" s="32"/>
      <c r="BL1047" s="32"/>
      <c r="BM1047" s="32"/>
    </row>
    <row r="1048" spans="1:65" ht="120" customHeight="1" x14ac:dyDescent="0.25">
      <c r="A1048" s="41">
        <v>782</v>
      </c>
      <c r="B1048" s="41" t="s">
        <v>8498</v>
      </c>
      <c r="C1048" s="41" t="s">
        <v>8539</v>
      </c>
      <c r="D1048" s="234" t="s">
        <v>8540</v>
      </c>
      <c r="E1048" s="235" t="s">
        <v>8541</v>
      </c>
      <c r="F1048" s="234">
        <v>15646</v>
      </c>
      <c r="G1048" s="234" t="s">
        <v>8630</v>
      </c>
      <c r="H1048" s="234">
        <v>2005</v>
      </c>
      <c r="I1048" s="234" t="s">
        <v>8543</v>
      </c>
      <c r="J1048" s="381">
        <v>106826.91</v>
      </c>
      <c r="K1048" s="237" t="s">
        <v>149</v>
      </c>
      <c r="L1048" s="41" t="s">
        <v>8631</v>
      </c>
      <c r="M1048" s="41" t="s">
        <v>8632</v>
      </c>
      <c r="N1048" s="41" t="s">
        <v>8633</v>
      </c>
      <c r="O1048" s="41" t="s">
        <v>8547</v>
      </c>
      <c r="P1048" s="41">
        <v>15032</v>
      </c>
      <c r="Q1048" s="94">
        <f t="shared" si="66"/>
        <v>45</v>
      </c>
      <c r="R1048" s="156">
        <v>0</v>
      </c>
      <c r="S1048" s="94">
        <v>0</v>
      </c>
      <c r="T1048" s="94">
        <v>45</v>
      </c>
      <c r="U1048" s="156">
        <f t="shared" si="65"/>
        <v>45</v>
      </c>
      <c r="V1048" s="419">
        <v>85</v>
      </c>
      <c r="W1048" s="312">
        <v>100</v>
      </c>
      <c r="X1048" s="206" t="s">
        <v>8634</v>
      </c>
      <c r="Y1048" s="236">
        <v>4</v>
      </c>
      <c r="Z1048" s="41">
        <v>4</v>
      </c>
      <c r="AA1048" s="41">
        <v>6</v>
      </c>
      <c r="AB1048" s="41">
        <v>46</v>
      </c>
      <c r="AC1048" s="41">
        <v>240</v>
      </c>
      <c r="AD1048" s="286">
        <v>45</v>
      </c>
      <c r="AE1048" s="286">
        <v>5</v>
      </c>
      <c r="AF1048" s="287">
        <f>AI1048+AL1048</f>
        <v>0.2024</v>
      </c>
      <c r="AG1048" s="286" t="s">
        <v>8540</v>
      </c>
      <c r="AH1048" s="286" t="s">
        <v>8549</v>
      </c>
      <c r="AI1048" s="322">
        <v>0.2024</v>
      </c>
      <c r="AJ1048" s="286" t="s">
        <v>8635</v>
      </c>
      <c r="AK1048" s="286" t="s">
        <v>8551</v>
      </c>
      <c r="AL1048" s="322">
        <v>0</v>
      </c>
      <c r="AM1048" s="286"/>
      <c r="AN1048" s="286"/>
      <c r="AO1048" s="318"/>
      <c r="AP1048" s="286"/>
      <c r="AQ1048" s="286"/>
      <c r="AR1048" s="318"/>
      <c r="AS1048" s="286"/>
      <c r="AT1048" s="286"/>
      <c r="AU1048" s="30"/>
      <c r="AV1048" s="286"/>
      <c r="AW1048" s="30"/>
      <c r="AX1048" s="30"/>
      <c r="AY1048" s="32"/>
      <c r="AZ1048" s="32"/>
      <c r="BA1048" s="32"/>
      <c r="BB1048" s="32"/>
      <c r="BC1048" s="32"/>
      <c r="BD1048" s="32"/>
      <c r="BE1048" s="32"/>
      <c r="BF1048" s="32"/>
      <c r="BG1048" s="32"/>
      <c r="BH1048" s="32"/>
      <c r="BI1048" s="32"/>
      <c r="BJ1048" s="32"/>
      <c r="BK1048" s="32"/>
      <c r="BL1048" s="32"/>
      <c r="BM1048" s="32"/>
    </row>
    <row r="1049" spans="1:65" ht="120" customHeight="1" x14ac:dyDescent="0.25">
      <c r="A1049" s="41">
        <v>782</v>
      </c>
      <c r="B1049" s="41" t="s">
        <v>8498</v>
      </c>
      <c r="C1049" s="41" t="s">
        <v>8636</v>
      </c>
      <c r="D1049" s="234" t="s">
        <v>8512</v>
      </c>
      <c r="E1049" s="235" t="s">
        <v>8637</v>
      </c>
      <c r="F1049" s="234" t="s">
        <v>8638</v>
      </c>
      <c r="G1049" s="234" t="s">
        <v>8639</v>
      </c>
      <c r="H1049" s="234">
        <v>2006</v>
      </c>
      <c r="I1049" s="234" t="s">
        <v>8640</v>
      </c>
      <c r="J1049" s="381">
        <v>57452.178267401105</v>
      </c>
      <c r="K1049" s="237" t="s">
        <v>149</v>
      </c>
      <c r="L1049" s="237" t="s">
        <v>8641</v>
      </c>
      <c r="M1049" s="41" t="s">
        <v>8642</v>
      </c>
      <c r="N1049" s="238" t="s">
        <v>8643</v>
      </c>
      <c r="O1049" s="41" t="s">
        <v>8644</v>
      </c>
      <c r="P1049" s="41">
        <v>7119</v>
      </c>
      <c r="Q1049" s="94">
        <f t="shared" si="66"/>
        <v>45</v>
      </c>
      <c r="R1049" s="156">
        <v>0</v>
      </c>
      <c r="S1049" s="94">
        <v>0</v>
      </c>
      <c r="T1049" s="94">
        <v>45</v>
      </c>
      <c r="U1049" s="156">
        <f t="shared" si="65"/>
        <v>45</v>
      </c>
      <c r="V1049" s="419">
        <v>85</v>
      </c>
      <c r="W1049" s="312">
        <v>100</v>
      </c>
      <c r="X1049" s="206" t="s">
        <v>8645</v>
      </c>
      <c r="Y1049" s="236">
        <v>3</v>
      </c>
      <c r="Z1049" s="41">
        <v>3</v>
      </c>
      <c r="AA1049" s="41">
        <v>3</v>
      </c>
      <c r="AB1049" s="41">
        <v>31</v>
      </c>
      <c r="AC1049" s="41">
        <v>230</v>
      </c>
      <c r="AD1049" s="286">
        <v>45</v>
      </c>
      <c r="AE1049" s="286">
        <v>5</v>
      </c>
      <c r="AF1049" s="321">
        <f>AI1049+AL1049</f>
        <v>4.7600000000000003E-2</v>
      </c>
      <c r="AG1049" s="286" t="s">
        <v>8512</v>
      </c>
      <c r="AH1049" s="286" t="s">
        <v>8521</v>
      </c>
      <c r="AI1049" s="322">
        <v>0</v>
      </c>
      <c r="AJ1049" s="286" t="s">
        <v>8569</v>
      </c>
      <c r="AK1049" s="286" t="s">
        <v>8646</v>
      </c>
      <c r="AL1049" s="322">
        <v>4.7600000000000003E-2</v>
      </c>
      <c r="AM1049" s="286"/>
      <c r="AN1049" s="286"/>
      <c r="AO1049" s="318"/>
      <c r="AP1049" s="286"/>
      <c r="AQ1049" s="286"/>
      <c r="AR1049" s="286"/>
      <c r="AS1049" s="286"/>
      <c r="AT1049" s="286"/>
      <c r="AU1049" s="30"/>
      <c r="AV1049" s="286"/>
      <c r="AW1049" s="30"/>
      <c r="AX1049" s="30"/>
      <c r="AY1049" s="32"/>
      <c r="AZ1049" s="32"/>
      <c r="BA1049" s="32"/>
      <c r="BB1049" s="32"/>
      <c r="BC1049" s="32"/>
      <c r="BD1049" s="32"/>
      <c r="BE1049" s="32"/>
      <c r="BF1049" s="32"/>
      <c r="BG1049" s="32"/>
      <c r="BH1049" s="32"/>
      <c r="BI1049" s="32"/>
      <c r="BJ1049" s="32"/>
      <c r="BK1049" s="32"/>
      <c r="BL1049" s="32"/>
      <c r="BM1049" s="32"/>
    </row>
    <row r="1050" spans="1:65" ht="120" customHeight="1" x14ac:dyDescent="0.25">
      <c r="A1050" s="41">
        <v>782</v>
      </c>
      <c r="B1050" s="41" t="s">
        <v>8498</v>
      </c>
      <c r="C1050" s="41" t="s">
        <v>8585</v>
      </c>
      <c r="D1050" s="234" t="s">
        <v>8586</v>
      </c>
      <c r="E1050" s="235" t="s">
        <v>8587</v>
      </c>
      <c r="F1050" s="234">
        <v>4101</v>
      </c>
      <c r="G1050" s="234" t="s">
        <v>8647</v>
      </c>
      <c r="H1050" s="234">
        <v>2004</v>
      </c>
      <c r="I1050" s="234" t="s">
        <v>8648</v>
      </c>
      <c r="J1050" s="381">
        <v>25188.78</v>
      </c>
      <c r="K1050" s="237" t="s">
        <v>149</v>
      </c>
      <c r="L1050" s="237" t="s">
        <v>8649</v>
      </c>
      <c r="M1050" s="41" t="s">
        <v>8650</v>
      </c>
      <c r="N1050" s="238" t="s">
        <v>8651</v>
      </c>
      <c r="O1050" s="41" t="s">
        <v>8652</v>
      </c>
      <c r="P1050" s="41">
        <v>12253</v>
      </c>
      <c r="Q1050" s="94">
        <f>U1050</f>
        <v>45</v>
      </c>
      <c r="R1050" s="156">
        <v>0</v>
      </c>
      <c r="S1050" s="94">
        <v>0</v>
      </c>
      <c r="T1050" s="94">
        <v>45</v>
      </c>
      <c r="U1050" s="156">
        <f t="shared" si="65"/>
        <v>45</v>
      </c>
      <c r="V1050" s="419">
        <v>85</v>
      </c>
      <c r="W1050" s="312">
        <v>100</v>
      </c>
      <c r="X1050" s="206" t="s">
        <v>8653</v>
      </c>
      <c r="Y1050" s="236">
        <v>4</v>
      </c>
      <c r="Z1050" s="41">
        <v>5</v>
      </c>
      <c r="AA1050" s="41">
        <v>3</v>
      </c>
      <c r="AB1050" s="41">
        <v>4</v>
      </c>
      <c r="AC1050" s="41">
        <v>245</v>
      </c>
      <c r="AD1050" s="286">
        <v>45</v>
      </c>
      <c r="AE1050" s="286">
        <v>5</v>
      </c>
      <c r="AF1050" s="321">
        <f>AI1050</f>
        <v>1</v>
      </c>
      <c r="AG1050" s="286" t="s">
        <v>8586</v>
      </c>
      <c r="AH1050" s="286" t="s">
        <v>8595</v>
      </c>
      <c r="AI1050" s="322">
        <v>1</v>
      </c>
      <c r="AJ1050" s="286"/>
      <c r="AK1050" s="286"/>
      <c r="AL1050" s="318"/>
      <c r="AM1050" s="286"/>
      <c r="AN1050" s="286"/>
      <c r="AO1050" s="318"/>
      <c r="AP1050" s="286"/>
      <c r="AQ1050" s="286"/>
      <c r="AR1050" s="286"/>
      <c r="AS1050" s="286"/>
      <c r="AT1050" s="286"/>
      <c r="AU1050" s="30"/>
      <c r="AV1050" s="286"/>
      <c r="AW1050" s="30"/>
      <c r="AX1050" s="30"/>
      <c r="AY1050" s="32"/>
      <c r="AZ1050" s="32"/>
      <c r="BA1050" s="32"/>
      <c r="BB1050" s="32"/>
      <c r="BC1050" s="32"/>
      <c r="BD1050" s="32"/>
      <c r="BE1050" s="32"/>
      <c r="BF1050" s="32"/>
      <c r="BG1050" s="32"/>
      <c r="BH1050" s="32"/>
      <c r="BI1050" s="32"/>
      <c r="BJ1050" s="32"/>
      <c r="BK1050" s="32"/>
      <c r="BL1050" s="32"/>
      <c r="BM1050" s="32"/>
    </row>
    <row r="1051" spans="1:65" ht="120" customHeight="1" x14ac:dyDescent="0.25">
      <c r="A1051" s="41">
        <v>782</v>
      </c>
      <c r="B1051" s="41" t="s">
        <v>8498</v>
      </c>
      <c r="C1051" s="41" t="s">
        <v>8557</v>
      </c>
      <c r="D1051" s="234" t="s">
        <v>8558</v>
      </c>
      <c r="E1051" s="235" t="s">
        <v>8559</v>
      </c>
      <c r="F1051" s="234">
        <v>22701</v>
      </c>
      <c r="G1051" s="234" t="s">
        <v>8654</v>
      </c>
      <c r="H1051" s="234" t="s">
        <v>8655</v>
      </c>
      <c r="I1051" s="234" t="s">
        <v>8656</v>
      </c>
      <c r="J1051" s="381">
        <v>158686.79999999999</v>
      </c>
      <c r="K1051" s="194" t="s">
        <v>109</v>
      </c>
      <c r="L1051" s="41" t="s">
        <v>8563</v>
      </c>
      <c r="M1051" s="41" t="s">
        <v>8564</v>
      </c>
      <c r="N1051" s="41" t="s">
        <v>8657</v>
      </c>
      <c r="O1051" s="41" t="s">
        <v>8658</v>
      </c>
      <c r="P1051" s="41">
        <v>8000418</v>
      </c>
      <c r="Q1051" s="94">
        <f t="shared" si="66"/>
        <v>45</v>
      </c>
      <c r="R1051" s="156">
        <v>0</v>
      </c>
      <c r="S1051" s="94">
        <v>0</v>
      </c>
      <c r="T1051" s="94">
        <v>45</v>
      </c>
      <c r="U1051" s="156">
        <f t="shared" si="65"/>
        <v>45</v>
      </c>
      <c r="V1051" s="419">
        <v>85</v>
      </c>
      <c r="W1051" s="312">
        <v>100</v>
      </c>
      <c r="X1051" s="206" t="s">
        <v>8659</v>
      </c>
      <c r="Y1051" s="236">
        <v>3</v>
      </c>
      <c r="Z1051" s="41">
        <v>10</v>
      </c>
      <c r="AA1051" s="41">
        <v>2</v>
      </c>
      <c r="AB1051" s="41">
        <v>44</v>
      </c>
      <c r="AC1051" s="41">
        <v>175</v>
      </c>
      <c r="AD1051" s="286">
        <v>45</v>
      </c>
      <c r="AE1051" s="286">
        <v>5</v>
      </c>
      <c r="AF1051" s="287">
        <f>AI1051+AL1051+AO1051+AR1051</f>
        <v>0.57140000000000002</v>
      </c>
      <c r="AG1051" s="286" t="s">
        <v>8558</v>
      </c>
      <c r="AH1051" s="286" t="s">
        <v>8568</v>
      </c>
      <c r="AI1051" s="322">
        <v>0</v>
      </c>
      <c r="AJ1051" s="286" t="s">
        <v>8569</v>
      </c>
      <c r="AK1051" s="286" t="s">
        <v>8568</v>
      </c>
      <c r="AL1051" s="322">
        <v>0.57140000000000002</v>
      </c>
      <c r="AM1051" s="286"/>
      <c r="AN1051" s="286"/>
      <c r="AO1051" s="322"/>
      <c r="AP1051" s="286"/>
      <c r="AQ1051" s="286"/>
      <c r="AR1051" s="322"/>
      <c r="AS1051" s="286"/>
      <c r="AT1051" s="286"/>
      <c r="AU1051" s="30"/>
      <c r="AV1051" s="286"/>
      <c r="AW1051" s="30"/>
      <c r="AX1051" s="30"/>
      <c r="AY1051" s="32"/>
      <c r="AZ1051" s="32"/>
      <c r="BA1051" s="32"/>
      <c r="BB1051" s="32"/>
      <c r="BC1051" s="32"/>
      <c r="BD1051" s="32"/>
      <c r="BE1051" s="32"/>
      <c r="BF1051" s="32"/>
      <c r="BG1051" s="32"/>
      <c r="BH1051" s="32"/>
      <c r="BI1051" s="32"/>
      <c r="BJ1051" s="32"/>
      <c r="BK1051" s="32"/>
      <c r="BL1051" s="32"/>
      <c r="BM1051" s="32"/>
    </row>
    <row r="1052" spans="1:65" ht="120" customHeight="1" x14ac:dyDescent="0.25">
      <c r="A1052" s="41">
        <v>782</v>
      </c>
      <c r="B1052" s="41" t="s">
        <v>8498</v>
      </c>
      <c r="C1052" s="41" t="s">
        <v>8523</v>
      </c>
      <c r="D1052" s="234" t="s">
        <v>8524</v>
      </c>
      <c r="E1052" s="235" t="s">
        <v>8525</v>
      </c>
      <c r="F1052" s="234">
        <v>14556</v>
      </c>
      <c r="G1052" s="41" t="s">
        <v>8660</v>
      </c>
      <c r="H1052" s="41">
        <v>2009</v>
      </c>
      <c r="I1052" s="41" t="s">
        <v>8661</v>
      </c>
      <c r="J1052" s="94">
        <v>200307.56</v>
      </c>
      <c r="K1052" s="194" t="s">
        <v>87</v>
      </c>
      <c r="L1052" s="41" t="s">
        <v>8528</v>
      </c>
      <c r="M1052" s="23" t="s">
        <v>8529</v>
      </c>
      <c r="N1052" s="41" t="s">
        <v>8662</v>
      </c>
      <c r="O1052" s="23" t="s">
        <v>8663</v>
      </c>
      <c r="P1052" s="46">
        <v>9000478</v>
      </c>
      <c r="Q1052" s="94">
        <f t="shared" si="66"/>
        <v>45</v>
      </c>
      <c r="R1052" s="156">
        <v>0</v>
      </c>
      <c r="S1052" s="94">
        <v>0</v>
      </c>
      <c r="T1052" s="94">
        <v>45</v>
      </c>
      <c r="U1052" s="156">
        <f t="shared" si="65"/>
        <v>45</v>
      </c>
      <c r="V1052" s="419">
        <v>85</v>
      </c>
      <c r="W1052" s="311">
        <v>100</v>
      </c>
      <c r="X1052" s="206" t="s">
        <v>8664</v>
      </c>
      <c r="Y1052" s="236">
        <v>3</v>
      </c>
      <c r="Z1052" s="41">
        <v>10</v>
      </c>
      <c r="AA1052" s="41">
        <v>5</v>
      </c>
      <c r="AB1052" s="41">
        <v>44</v>
      </c>
      <c r="AC1052" s="41">
        <v>77</v>
      </c>
      <c r="AD1052" s="286">
        <v>45</v>
      </c>
      <c r="AE1052" s="286">
        <v>5</v>
      </c>
      <c r="AF1052" s="287">
        <f>AI1052+AL1052+AO1052+AR1052+AU1052</f>
        <v>0.76779999999999993</v>
      </c>
      <c r="AG1052" s="286" t="s">
        <v>8524</v>
      </c>
      <c r="AH1052" s="286" t="s">
        <v>8533</v>
      </c>
      <c r="AI1052" s="322">
        <v>0.36309999999999998</v>
      </c>
      <c r="AJ1052" s="286" t="s">
        <v>8534</v>
      </c>
      <c r="AK1052" s="286" t="s">
        <v>8533</v>
      </c>
      <c r="AL1052" s="322">
        <v>0</v>
      </c>
      <c r="AM1052" s="286" t="s">
        <v>8535</v>
      </c>
      <c r="AN1052" s="286" t="s">
        <v>8536</v>
      </c>
      <c r="AO1052" s="322">
        <v>0</v>
      </c>
      <c r="AP1052" s="286" t="s">
        <v>8537</v>
      </c>
      <c r="AQ1052" s="286" t="s">
        <v>8533</v>
      </c>
      <c r="AR1052" s="322">
        <v>0.34520000000000001</v>
      </c>
      <c r="AS1052" s="286" t="s">
        <v>8538</v>
      </c>
      <c r="AT1052" s="286" t="s">
        <v>8533</v>
      </c>
      <c r="AU1052" s="322">
        <v>5.9499999999999997E-2</v>
      </c>
      <c r="AV1052" s="286"/>
      <c r="AW1052" s="30"/>
      <c r="AX1052" s="30"/>
      <c r="AY1052" s="32"/>
      <c r="AZ1052" s="32"/>
      <c r="BA1052" s="32"/>
      <c r="BB1052" s="32"/>
      <c r="BC1052" s="32"/>
      <c r="BD1052" s="32"/>
      <c r="BE1052" s="32"/>
      <c r="BF1052" s="32"/>
      <c r="BG1052" s="32"/>
      <c r="BH1052" s="32"/>
      <c r="BI1052" s="32"/>
      <c r="BJ1052" s="32"/>
      <c r="BK1052" s="32"/>
      <c r="BL1052" s="32"/>
      <c r="BM1052" s="32"/>
    </row>
    <row r="1053" spans="1:65" ht="120" customHeight="1" x14ac:dyDescent="0.25">
      <c r="A1053" s="41">
        <v>782</v>
      </c>
      <c r="B1053" s="41" t="s">
        <v>8498</v>
      </c>
      <c r="C1053" s="41" t="s">
        <v>8523</v>
      </c>
      <c r="D1053" s="234" t="s">
        <v>8524</v>
      </c>
      <c r="E1053" s="235" t="s">
        <v>8525</v>
      </c>
      <c r="F1053" s="234">
        <v>14556</v>
      </c>
      <c r="G1053" s="41" t="s">
        <v>8665</v>
      </c>
      <c r="H1053" s="41">
        <v>2009</v>
      </c>
      <c r="I1053" s="41" t="s">
        <v>8666</v>
      </c>
      <c r="J1053" s="240">
        <v>60193.75</v>
      </c>
      <c r="K1053" s="194" t="s">
        <v>87</v>
      </c>
      <c r="L1053" s="237" t="s">
        <v>8528</v>
      </c>
      <c r="M1053" s="23" t="s">
        <v>8529</v>
      </c>
      <c r="N1053" s="41" t="s">
        <v>8667</v>
      </c>
      <c r="O1053" s="23" t="s">
        <v>8668</v>
      </c>
      <c r="P1053" s="46">
        <v>9000486</v>
      </c>
      <c r="Q1053" s="94">
        <f t="shared" si="66"/>
        <v>45</v>
      </c>
      <c r="R1053" s="156">
        <v>0</v>
      </c>
      <c r="S1053" s="94">
        <v>0</v>
      </c>
      <c r="T1053" s="94">
        <v>45</v>
      </c>
      <c r="U1053" s="156">
        <f t="shared" si="65"/>
        <v>45</v>
      </c>
      <c r="V1053" s="419">
        <v>85</v>
      </c>
      <c r="W1053" s="311">
        <v>100</v>
      </c>
      <c r="X1053" s="206" t="s">
        <v>8669</v>
      </c>
      <c r="Y1053" s="236">
        <v>3</v>
      </c>
      <c r="Z1053" s="41">
        <v>10</v>
      </c>
      <c r="AA1053" s="41">
        <v>5</v>
      </c>
      <c r="AB1053" s="41">
        <v>44</v>
      </c>
      <c r="AC1053" s="41">
        <v>77</v>
      </c>
      <c r="AD1053" s="286">
        <v>45</v>
      </c>
      <c r="AE1053" s="286">
        <v>5</v>
      </c>
      <c r="AF1053" s="287">
        <f>AI1053+AL1053+AO1053+AR1053+AU1053</f>
        <v>0.77370000000000005</v>
      </c>
      <c r="AG1053" s="286" t="s">
        <v>8524</v>
      </c>
      <c r="AH1053" s="286" t="s">
        <v>8533</v>
      </c>
      <c r="AI1053" s="322">
        <v>0.16070000000000001</v>
      </c>
      <c r="AJ1053" s="286" t="s">
        <v>8534</v>
      </c>
      <c r="AK1053" s="286" t="s">
        <v>8533</v>
      </c>
      <c r="AL1053" s="322">
        <v>0</v>
      </c>
      <c r="AM1053" s="286" t="s">
        <v>8535</v>
      </c>
      <c r="AN1053" s="286" t="s">
        <v>8536</v>
      </c>
      <c r="AO1053" s="322">
        <v>0.11899999999999999</v>
      </c>
      <c r="AP1053" s="286" t="s">
        <v>8537</v>
      </c>
      <c r="AQ1053" s="286" t="s">
        <v>8533</v>
      </c>
      <c r="AR1053" s="322">
        <v>0.25</v>
      </c>
      <c r="AS1053" s="286" t="s">
        <v>8538</v>
      </c>
      <c r="AT1053" s="286" t="s">
        <v>8533</v>
      </c>
      <c r="AU1053" s="322">
        <v>0.24399999999999999</v>
      </c>
      <c r="AV1053" s="286"/>
      <c r="AW1053" s="30"/>
      <c r="AX1053" s="30"/>
      <c r="AY1053" s="32"/>
      <c r="AZ1053" s="32"/>
      <c r="BA1053" s="32"/>
      <c r="BB1053" s="32"/>
      <c r="BC1053" s="32"/>
      <c r="BD1053" s="32"/>
      <c r="BE1053" s="32"/>
      <c r="BF1053" s="32"/>
      <c r="BG1053" s="32"/>
      <c r="BH1053" s="32"/>
      <c r="BI1053" s="32"/>
      <c r="BJ1053" s="32"/>
      <c r="BK1053" s="32"/>
      <c r="BL1053" s="32"/>
      <c r="BM1053" s="32"/>
    </row>
    <row r="1054" spans="1:65" ht="120" customHeight="1" x14ac:dyDescent="0.25">
      <c r="A1054" s="41">
        <v>782</v>
      </c>
      <c r="B1054" s="41" t="s">
        <v>8498</v>
      </c>
      <c r="C1054" s="41" t="s">
        <v>8557</v>
      </c>
      <c r="D1054" s="234" t="s">
        <v>8558</v>
      </c>
      <c r="E1054" s="235" t="s">
        <v>8559</v>
      </c>
      <c r="F1054" s="234">
        <v>22701</v>
      </c>
      <c r="G1054" s="41" t="s">
        <v>8670</v>
      </c>
      <c r="H1054" s="41">
        <v>2011</v>
      </c>
      <c r="I1054" s="46" t="s">
        <v>8671</v>
      </c>
      <c r="J1054" s="240">
        <v>134986.51999999999</v>
      </c>
      <c r="K1054" s="194" t="s">
        <v>87</v>
      </c>
      <c r="L1054" s="41" t="s">
        <v>8608</v>
      </c>
      <c r="M1054" s="41" t="s">
        <v>8609</v>
      </c>
      <c r="N1054" s="41" t="s">
        <v>8672</v>
      </c>
      <c r="O1054" s="23" t="s">
        <v>8673</v>
      </c>
      <c r="P1054" s="46">
        <v>11000563</v>
      </c>
      <c r="Q1054" s="94">
        <f t="shared" si="66"/>
        <v>45</v>
      </c>
      <c r="R1054" s="156">
        <v>0</v>
      </c>
      <c r="S1054" s="94">
        <v>0</v>
      </c>
      <c r="T1054" s="94">
        <v>45</v>
      </c>
      <c r="U1054" s="156">
        <f t="shared" si="65"/>
        <v>45</v>
      </c>
      <c r="V1054" s="419">
        <v>85</v>
      </c>
      <c r="W1054" s="311">
        <v>100</v>
      </c>
      <c r="X1054" s="206" t="s">
        <v>8674</v>
      </c>
      <c r="Y1054" s="236">
        <v>3</v>
      </c>
      <c r="Z1054" s="41">
        <v>10</v>
      </c>
      <c r="AA1054" s="41" t="s">
        <v>8675</v>
      </c>
      <c r="AB1054" s="41">
        <v>44</v>
      </c>
      <c r="AC1054" s="41">
        <v>76</v>
      </c>
      <c r="AD1054" s="286">
        <v>45</v>
      </c>
      <c r="AE1054" s="286">
        <v>5</v>
      </c>
      <c r="AF1054" s="287">
        <f>AI1054+AL1054+AO1054</f>
        <v>1.0119</v>
      </c>
      <c r="AG1054" s="32" t="s">
        <v>8558</v>
      </c>
      <c r="AH1054" s="286" t="s">
        <v>8568</v>
      </c>
      <c r="AI1054" s="322">
        <v>0</v>
      </c>
      <c r="AJ1054" s="286" t="s">
        <v>8569</v>
      </c>
      <c r="AK1054" s="286" t="s">
        <v>8568</v>
      </c>
      <c r="AL1054" s="322">
        <v>1.0119</v>
      </c>
      <c r="AM1054" s="286" t="s">
        <v>8570</v>
      </c>
      <c r="AN1054" s="286" t="s">
        <v>8568</v>
      </c>
      <c r="AO1054" s="322">
        <v>0</v>
      </c>
      <c r="AP1054" s="32"/>
      <c r="AQ1054" s="286"/>
      <c r="AR1054" s="32"/>
      <c r="AS1054" s="32"/>
      <c r="AT1054" s="286"/>
      <c r="AU1054" s="30"/>
      <c r="AV1054" s="286"/>
      <c r="AW1054" s="30"/>
      <c r="AX1054" s="30"/>
      <c r="AY1054" s="32"/>
      <c r="AZ1054" s="32"/>
      <c r="BA1054" s="32"/>
      <c r="BB1054" s="32"/>
      <c r="BC1054" s="32"/>
      <c r="BD1054" s="32"/>
      <c r="BE1054" s="32"/>
      <c r="BF1054" s="32"/>
      <c r="BG1054" s="32"/>
      <c r="BH1054" s="32"/>
      <c r="BI1054" s="32"/>
      <c r="BJ1054" s="32"/>
      <c r="BK1054" s="32"/>
      <c r="BL1054" s="32"/>
      <c r="BM1054" s="32"/>
    </row>
    <row r="1055" spans="1:65" ht="120" customHeight="1" x14ac:dyDescent="0.25">
      <c r="A1055" s="41">
        <v>782</v>
      </c>
      <c r="B1055" s="41" t="s">
        <v>8498</v>
      </c>
      <c r="C1055" s="41" t="s">
        <v>8676</v>
      </c>
      <c r="D1055" s="234" t="s">
        <v>8677</v>
      </c>
      <c r="E1055" s="41" t="s">
        <v>8678</v>
      </c>
      <c r="F1055" s="234">
        <v>21238</v>
      </c>
      <c r="G1055" s="41" t="s">
        <v>8679</v>
      </c>
      <c r="H1055" s="41">
        <v>2010</v>
      </c>
      <c r="I1055" s="46" t="s">
        <v>8680</v>
      </c>
      <c r="J1055" s="240">
        <v>151583.87</v>
      </c>
      <c r="K1055" s="194" t="s">
        <v>87</v>
      </c>
      <c r="L1055" s="41" t="s">
        <v>8681</v>
      </c>
      <c r="M1055" s="41" t="s">
        <v>8682</v>
      </c>
      <c r="N1055" s="41" t="s">
        <v>8683</v>
      </c>
      <c r="O1055" s="23" t="s">
        <v>8684</v>
      </c>
      <c r="P1055" s="46">
        <v>9000598</v>
      </c>
      <c r="Q1055" s="94">
        <f t="shared" si="66"/>
        <v>45</v>
      </c>
      <c r="R1055" s="156">
        <v>0</v>
      </c>
      <c r="S1055" s="94">
        <v>0</v>
      </c>
      <c r="T1055" s="94">
        <v>45</v>
      </c>
      <c r="U1055" s="156">
        <f t="shared" si="65"/>
        <v>45</v>
      </c>
      <c r="V1055" s="419">
        <v>85</v>
      </c>
      <c r="W1055" s="311">
        <v>100</v>
      </c>
      <c r="X1055" s="206" t="s">
        <v>8685</v>
      </c>
      <c r="Y1055" s="236">
        <v>4</v>
      </c>
      <c r="Z1055" s="41">
        <v>4</v>
      </c>
      <c r="AA1055" s="41">
        <v>6</v>
      </c>
      <c r="AB1055" s="41">
        <v>46</v>
      </c>
      <c r="AC1055" s="41">
        <v>82</v>
      </c>
      <c r="AD1055" s="286">
        <v>45</v>
      </c>
      <c r="AE1055" s="286">
        <v>5</v>
      </c>
      <c r="AF1055" s="287">
        <f>AI1055+AL1055+AO1055</f>
        <v>0.85719999999999996</v>
      </c>
      <c r="AG1055" s="286" t="s">
        <v>8677</v>
      </c>
      <c r="AH1055" s="286" t="s">
        <v>8686</v>
      </c>
      <c r="AI1055" s="322">
        <v>0.38100000000000001</v>
      </c>
      <c r="AJ1055" s="286" t="s">
        <v>8569</v>
      </c>
      <c r="AK1055" s="286" t="s">
        <v>8687</v>
      </c>
      <c r="AL1055" s="322">
        <v>0.47620000000000001</v>
      </c>
      <c r="AM1055" s="286"/>
      <c r="AN1055" s="286"/>
      <c r="AO1055" s="322"/>
      <c r="AP1055" s="32"/>
      <c r="AQ1055" s="286"/>
      <c r="AR1055" s="318"/>
      <c r="AS1055" s="32"/>
      <c r="AT1055" s="286"/>
      <c r="AU1055" s="30"/>
      <c r="AV1055" s="286"/>
      <c r="AW1055" s="30"/>
      <c r="AX1055" s="30"/>
      <c r="AY1055" s="32"/>
      <c r="AZ1055" s="32"/>
      <c r="BA1055" s="32"/>
      <c r="BB1055" s="32"/>
      <c r="BC1055" s="32"/>
      <c r="BD1055" s="32"/>
      <c r="BE1055" s="32"/>
      <c r="BF1055" s="32"/>
      <c r="BG1055" s="32"/>
      <c r="BH1055" s="32"/>
      <c r="BI1055" s="32"/>
      <c r="BJ1055" s="32"/>
      <c r="BK1055" s="32"/>
      <c r="BL1055" s="32"/>
      <c r="BM1055" s="32"/>
    </row>
    <row r="1056" spans="1:65" ht="120" customHeight="1" x14ac:dyDescent="0.25">
      <c r="A1056" s="41">
        <v>782</v>
      </c>
      <c r="B1056" s="41" t="s">
        <v>8498</v>
      </c>
      <c r="C1056" s="41" t="s">
        <v>8571</v>
      </c>
      <c r="D1056" s="241" t="s">
        <v>8572</v>
      </c>
      <c r="E1056" s="235" t="s">
        <v>8573</v>
      </c>
      <c r="F1056" s="234">
        <v>26559</v>
      </c>
      <c r="G1056" s="175" t="s">
        <v>8688</v>
      </c>
      <c r="H1056" s="175">
        <v>2011</v>
      </c>
      <c r="I1056" s="175" t="s">
        <v>8689</v>
      </c>
      <c r="J1056" s="243">
        <f>107640+3887.24+3364.58+441.47</f>
        <v>115333.29000000001</v>
      </c>
      <c r="K1056" s="242" t="s">
        <v>6376</v>
      </c>
      <c r="L1056" s="243" t="s">
        <v>8690</v>
      </c>
      <c r="M1056" s="41" t="s">
        <v>8691</v>
      </c>
      <c r="N1056" s="175" t="s">
        <v>8692</v>
      </c>
      <c r="O1056" s="40" t="s">
        <v>8693</v>
      </c>
      <c r="P1056" s="175">
        <v>11000062</v>
      </c>
      <c r="Q1056" s="244">
        <f>U1056</f>
        <v>45</v>
      </c>
      <c r="R1056" s="156">
        <v>0</v>
      </c>
      <c r="S1056" s="245">
        <v>0</v>
      </c>
      <c r="T1056" s="245">
        <v>45</v>
      </c>
      <c r="U1056" s="242">
        <f>SUM(R1056:T1056)</f>
        <v>45</v>
      </c>
      <c r="V1056" s="419">
        <v>85</v>
      </c>
      <c r="W1056" s="311">
        <v>100</v>
      </c>
      <c r="X1056" s="206" t="s">
        <v>8694</v>
      </c>
      <c r="Y1056" s="236">
        <v>6</v>
      </c>
      <c r="Z1056" s="41">
        <v>3</v>
      </c>
      <c r="AA1056" s="41">
        <v>1</v>
      </c>
      <c r="AB1056" s="41">
        <v>47</v>
      </c>
      <c r="AC1056" s="41"/>
      <c r="AD1056" s="286">
        <v>45</v>
      </c>
      <c r="AE1056" s="286">
        <v>5</v>
      </c>
      <c r="AF1056" s="321">
        <f>AI1056+AL1056+AO1056+AR1056+AU1056+AX1056</f>
        <v>0.38100000000000001</v>
      </c>
      <c r="AG1056" s="286" t="s">
        <v>8581</v>
      </c>
      <c r="AH1056" s="286" t="s">
        <v>8582</v>
      </c>
      <c r="AI1056" s="322">
        <v>0.23810000000000001</v>
      </c>
      <c r="AJ1056" s="32" t="s">
        <v>8695</v>
      </c>
      <c r="AK1056" s="286" t="s">
        <v>8582</v>
      </c>
      <c r="AL1056" s="322">
        <v>0.1429</v>
      </c>
      <c r="AM1056" s="32" t="s">
        <v>8696</v>
      </c>
      <c r="AN1056" s="286" t="s">
        <v>8582</v>
      </c>
      <c r="AO1056" s="322">
        <v>0</v>
      </c>
      <c r="AP1056" s="286" t="s">
        <v>8569</v>
      </c>
      <c r="AQ1056" s="286" t="s">
        <v>8582</v>
      </c>
      <c r="AR1056" s="322">
        <v>0</v>
      </c>
      <c r="AS1056" s="286" t="s">
        <v>8697</v>
      </c>
      <c r="AT1056" s="286" t="s">
        <v>8582</v>
      </c>
      <c r="AU1056" s="322">
        <v>0</v>
      </c>
      <c r="AV1056" s="286" t="s">
        <v>8698</v>
      </c>
      <c r="AW1056" s="286" t="s">
        <v>8582</v>
      </c>
      <c r="AX1056" s="322">
        <v>0</v>
      </c>
      <c r="AY1056" s="32"/>
      <c r="AZ1056" s="32"/>
      <c r="BA1056" s="32"/>
      <c r="BB1056" s="32"/>
      <c r="BC1056" s="32"/>
      <c r="BD1056" s="32"/>
      <c r="BE1056" s="32"/>
      <c r="BF1056" s="32"/>
      <c r="BG1056" s="32"/>
      <c r="BH1056" s="32"/>
      <c r="BI1056" s="32"/>
      <c r="BJ1056" s="32"/>
      <c r="BK1056" s="32"/>
      <c r="BL1056" s="32"/>
      <c r="BM1056" s="32"/>
    </row>
    <row r="1057" spans="1:65" ht="120" customHeight="1" x14ac:dyDescent="0.25">
      <c r="A1057" s="41">
        <v>782</v>
      </c>
      <c r="B1057" s="41" t="s">
        <v>8498</v>
      </c>
      <c r="C1057" s="41" t="s">
        <v>8699</v>
      </c>
      <c r="D1057" s="41" t="s">
        <v>83</v>
      </c>
      <c r="E1057" s="41" t="s">
        <v>8700</v>
      </c>
      <c r="F1057" s="41">
        <v>26559</v>
      </c>
      <c r="G1057" s="41" t="s">
        <v>8701</v>
      </c>
      <c r="H1057" s="41" t="s">
        <v>14438</v>
      </c>
      <c r="I1057" s="41" t="s">
        <v>8702</v>
      </c>
      <c r="J1057" s="94">
        <f>516000+156711.83+153314.96+17230.06+329702.56</f>
        <v>1172959.4099999999</v>
      </c>
      <c r="K1057" s="94" t="s">
        <v>14439</v>
      </c>
      <c r="L1057" s="247" t="s">
        <v>8703</v>
      </c>
      <c r="M1057" s="41" t="s">
        <v>8704</v>
      </c>
      <c r="N1057" s="41" t="s">
        <v>8705</v>
      </c>
      <c r="O1057" s="41" t="s">
        <v>8706</v>
      </c>
      <c r="P1057" s="41">
        <v>10000450</v>
      </c>
      <c r="Q1057" s="244">
        <v>45</v>
      </c>
      <c r="R1057" s="156">
        <v>0</v>
      </c>
      <c r="S1057" s="245">
        <v>0</v>
      </c>
      <c r="T1057" s="245">
        <v>45</v>
      </c>
      <c r="U1057" s="242">
        <f>SUM(R1057:T1057)</f>
        <v>45</v>
      </c>
      <c r="V1057" s="419">
        <v>85</v>
      </c>
      <c r="W1057" s="311">
        <v>80</v>
      </c>
      <c r="X1057" s="206" t="s">
        <v>8707</v>
      </c>
      <c r="Y1057" s="236">
        <v>6</v>
      </c>
      <c r="Z1057" s="41">
        <v>1</v>
      </c>
      <c r="AA1057" s="41">
        <v>3</v>
      </c>
      <c r="AB1057" s="41">
        <v>14</v>
      </c>
      <c r="AC1057" s="41" t="s">
        <v>14440</v>
      </c>
      <c r="AD1057" s="286">
        <v>45</v>
      </c>
      <c r="AE1057" s="286">
        <v>2</v>
      </c>
      <c r="AF1057" s="287">
        <f>AI1057</f>
        <v>0</v>
      </c>
      <c r="AG1057" s="286" t="s">
        <v>8708</v>
      </c>
      <c r="AH1057" s="286" t="s">
        <v>8709</v>
      </c>
      <c r="AI1057" s="322">
        <v>0</v>
      </c>
      <c r="AJ1057" s="286"/>
      <c r="AK1057" s="286"/>
      <c r="AL1057" s="286"/>
      <c r="AM1057" s="286"/>
      <c r="AN1057" s="286"/>
      <c r="AO1057" s="324"/>
      <c r="AP1057" s="286"/>
      <c r="AQ1057" s="286"/>
      <c r="AR1057" s="324"/>
      <c r="AS1057" s="286"/>
      <c r="AT1057" s="286"/>
      <c r="AU1057" s="30"/>
      <c r="AV1057" s="286" t="s">
        <v>8710</v>
      </c>
      <c r="AW1057" s="30"/>
      <c r="AX1057" s="30"/>
      <c r="AY1057" s="32"/>
      <c r="AZ1057" s="32"/>
      <c r="BA1057" s="32"/>
      <c r="BB1057" s="32"/>
      <c r="BC1057" s="32"/>
      <c r="BD1057" s="32"/>
      <c r="BE1057" s="32"/>
      <c r="BF1057" s="32"/>
      <c r="BG1057" s="32"/>
      <c r="BH1057" s="32"/>
      <c r="BI1057" s="32"/>
      <c r="BJ1057" s="32"/>
      <c r="BK1057" s="32"/>
      <c r="BL1057" s="32"/>
      <c r="BM1057" s="32"/>
    </row>
    <row r="1058" spans="1:65" ht="120" customHeight="1" x14ac:dyDescent="0.25">
      <c r="A1058" s="41">
        <v>782</v>
      </c>
      <c r="B1058" s="41" t="s">
        <v>8498</v>
      </c>
      <c r="C1058" s="41" t="s">
        <v>8699</v>
      </c>
      <c r="D1058" s="41" t="s">
        <v>83</v>
      </c>
      <c r="E1058" s="41" t="s">
        <v>8700</v>
      </c>
      <c r="F1058" s="41">
        <v>26559</v>
      </c>
      <c r="G1058" s="41" t="s">
        <v>8711</v>
      </c>
      <c r="H1058" s="41">
        <v>2011</v>
      </c>
      <c r="I1058" s="41" t="s">
        <v>8712</v>
      </c>
      <c r="J1058" s="94">
        <f>94085.72+71165</f>
        <v>165250.72</v>
      </c>
      <c r="K1058" s="94" t="s">
        <v>8713</v>
      </c>
      <c r="L1058" s="247" t="s">
        <v>8714</v>
      </c>
      <c r="M1058" s="41" t="s">
        <v>8715</v>
      </c>
      <c r="N1058" s="40" t="s">
        <v>8705</v>
      </c>
      <c r="O1058" s="41" t="s">
        <v>8716</v>
      </c>
      <c r="P1058" s="41">
        <v>11000595</v>
      </c>
      <c r="Q1058" s="244" t="s">
        <v>8717</v>
      </c>
      <c r="R1058" s="156">
        <v>0</v>
      </c>
      <c r="S1058" s="245">
        <v>0</v>
      </c>
      <c r="T1058" s="244" t="s">
        <v>8717</v>
      </c>
      <c r="U1058" s="242" t="s">
        <v>8717</v>
      </c>
      <c r="V1058" s="419">
        <v>85</v>
      </c>
      <c r="W1058" s="311">
        <v>100</v>
      </c>
      <c r="X1058" s="206" t="s">
        <v>8707</v>
      </c>
      <c r="Y1058" s="236">
        <v>6</v>
      </c>
      <c r="Z1058" s="41">
        <v>1</v>
      </c>
      <c r="AA1058" s="41">
        <v>3</v>
      </c>
      <c r="AB1058" s="41">
        <v>63</v>
      </c>
      <c r="AC1058" s="41"/>
      <c r="AD1058" s="286">
        <v>45</v>
      </c>
      <c r="AE1058" s="286">
        <v>5</v>
      </c>
      <c r="AF1058" s="287">
        <f>AF1057</f>
        <v>0</v>
      </c>
      <c r="AG1058" s="286" t="s">
        <v>8708</v>
      </c>
      <c r="AH1058" s="286" t="s">
        <v>8709</v>
      </c>
      <c r="AI1058" s="322">
        <f>AF1058</f>
        <v>0</v>
      </c>
      <c r="AJ1058" s="286"/>
      <c r="AK1058" s="286"/>
      <c r="AL1058" s="286"/>
      <c r="AM1058" s="286"/>
      <c r="AN1058" s="286"/>
      <c r="AO1058" s="324"/>
      <c r="AP1058" s="286"/>
      <c r="AQ1058" s="286"/>
      <c r="AR1058" s="324"/>
      <c r="AS1058" s="286"/>
      <c r="AT1058" s="286"/>
      <c r="AU1058" s="30"/>
      <c r="AV1058" s="286"/>
      <c r="AW1058" s="30"/>
      <c r="AX1058" s="30"/>
      <c r="AY1058" s="32"/>
      <c r="AZ1058" s="32"/>
      <c r="BA1058" s="32"/>
      <c r="BB1058" s="32"/>
      <c r="BC1058" s="32"/>
      <c r="BD1058" s="32"/>
      <c r="BE1058" s="32"/>
      <c r="BF1058" s="32"/>
      <c r="BG1058" s="32"/>
      <c r="BH1058" s="32"/>
      <c r="BI1058" s="32"/>
      <c r="BJ1058" s="32"/>
      <c r="BK1058" s="32"/>
      <c r="BL1058" s="32"/>
      <c r="BM1058" s="32"/>
    </row>
    <row r="1059" spans="1:65" ht="120" customHeight="1" x14ac:dyDescent="0.25">
      <c r="A1059" s="41">
        <v>782</v>
      </c>
      <c r="B1059" s="41" t="s">
        <v>8498</v>
      </c>
      <c r="C1059" s="41" t="s">
        <v>8523</v>
      </c>
      <c r="D1059" s="234" t="s">
        <v>8524</v>
      </c>
      <c r="E1059" s="14" t="s">
        <v>8525</v>
      </c>
      <c r="F1059" s="234">
        <v>14556</v>
      </c>
      <c r="G1059" s="14" t="s">
        <v>8718</v>
      </c>
      <c r="H1059" s="14">
        <v>2012</v>
      </c>
      <c r="I1059" s="14" t="s">
        <v>8719</v>
      </c>
      <c r="J1059" s="15">
        <v>112860</v>
      </c>
      <c r="K1059" s="94" t="s">
        <v>6376</v>
      </c>
      <c r="L1059" s="237" t="s">
        <v>8720</v>
      </c>
      <c r="M1059" s="23" t="s">
        <v>8721</v>
      </c>
      <c r="N1059" s="14" t="s">
        <v>8722</v>
      </c>
      <c r="O1059" s="14" t="s">
        <v>8723</v>
      </c>
      <c r="P1059" s="14">
        <v>12000372</v>
      </c>
      <c r="Q1059" s="50">
        <v>45</v>
      </c>
      <c r="R1059" s="16">
        <v>0</v>
      </c>
      <c r="S1059" s="15">
        <v>0</v>
      </c>
      <c r="T1059" s="15">
        <v>45</v>
      </c>
      <c r="U1059" s="242">
        <f>SUM(R1059:T1059)</f>
        <v>45</v>
      </c>
      <c r="V1059" s="419">
        <v>85</v>
      </c>
      <c r="W1059" s="61">
        <v>100</v>
      </c>
      <c r="X1059" s="206" t="s">
        <v>8724</v>
      </c>
      <c r="Y1059" s="236">
        <v>4</v>
      </c>
      <c r="Z1059" s="41">
        <v>5</v>
      </c>
      <c r="AA1059" s="41">
        <v>5</v>
      </c>
      <c r="AB1059" s="41">
        <v>4</v>
      </c>
      <c r="AC1059" s="41"/>
      <c r="AD1059" s="286">
        <v>45</v>
      </c>
      <c r="AE1059" s="286">
        <v>5</v>
      </c>
      <c r="AF1059" s="287">
        <f>AI1059+AL1059+AO1059+AR1059+AU1059</f>
        <v>0.73209999999999997</v>
      </c>
      <c r="AG1059" s="286" t="s">
        <v>8524</v>
      </c>
      <c r="AH1059" s="286" t="s">
        <v>8533</v>
      </c>
      <c r="AI1059" s="322">
        <v>0.13689999999999999</v>
      </c>
      <c r="AJ1059" s="286" t="s">
        <v>8534</v>
      </c>
      <c r="AK1059" s="286" t="s">
        <v>8533</v>
      </c>
      <c r="AL1059" s="322">
        <v>0</v>
      </c>
      <c r="AM1059" s="286" t="s">
        <v>8535</v>
      </c>
      <c r="AN1059" s="286" t="s">
        <v>8536</v>
      </c>
      <c r="AO1059" s="322">
        <v>0.11899999999999999</v>
      </c>
      <c r="AP1059" s="286" t="s">
        <v>8537</v>
      </c>
      <c r="AQ1059" s="286" t="s">
        <v>8533</v>
      </c>
      <c r="AR1059" s="322">
        <v>0.25</v>
      </c>
      <c r="AS1059" s="286" t="s">
        <v>8538</v>
      </c>
      <c r="AT1059" s="286" t="s">
        <v>8533</v>
      </c>
      <c r="AU1059" s="322">
        <v>0.22620000000000001</v>
      </c>
      <c r="AV1059" s="286"/>
      <c r="AW1059" s="30"/>
      <c r="AX1059" s="30"/>
      <c r="AY1059" s="32"/>
      <c r="AZ1059" s="32"/>
      <c r="BA1059" s="32"/>
      <c r="BB1059" s="32"/>
      <c r="BC1059" s="32"/>
      <c r="BD1059" s="32"/>
      <c r="BE1059" s="32"/>
      <c r="BF1059" s="32"/>
      <c r="BG1059" s="32"/>
      <c r="BH1059" s="32"/>
      <c r="BI1059" s="32"/>
      <c r="BJ1059" s="32"/>
      <c r="BK1059" s="32"/>
      <c r="BL1059" s="32"/>
      <c r="BM1059" s="32"/>
    </row>
    <row r="1060" spans="1:65" ht="120" customHeight="1" x14ac:dyDescent="0.25">
      <c r="A1060" s="41">
        <v>782</v>
      </c>
      <c r="B1060" s="41" t="s">
        <v>8498</v>
      </c>
      <c r="C1060" s="41" t="s">
        <v>8725</v>
      </c>
      <c r="D1060" s="234" t="s">
        <v>8726</v>
      </c>
      <c r="E1060" s="14" t="s">
        <v>8727</v>
      </c>
      <c r="F1060" s="234">
        <v>23010</v>
      </c>
      <c r="G1060" s="14" t="s">
        <v>8728</v>
      </c>
      <c r="H1060" s="234">
        <v>2014</v>
      </c>
      <c r="I1060" s="234" t="s">
        <v>8729</v>
      </c>
      <c r="J1060" s="15">
        <v>20962.04</v>
      </c>
      <c r="K1060" s="234" t="s">
        <v>6376</v>
      </c>
      <c r="L1060" s="237" t="s">
        <v>8730</v>
      </c>
      <c r="M1060" s="23" t="s">
        <v>8731</v>
      </c>
      <c r="N1060" s="14" t="s">
        <v>8732</v>
      </c>
      <c r="O1060" s="14" t="s">
        <v>8733</v>
      </c>
      <c r="P1060" s="14">
        <v>14000303</v>
      </c>
      <c r="Q1060" s="94">
        <f>U1060</f>
        <v>45</v>
      </c>
      <c r="R1060" s="156">
        <v>0</v>
      </c>
      <c r="S1060" s="94">
        <v>0</v>
      </c>
      <c r="T1060" s="94">
        <v>45</v>
      </c>
      <c r="U1060" s="156">
        <f>R1060+S1060+T1060</f>
        <v>45</v>
      </c>
      <c r="V1060" s="419">
        <v>85</v>
      </c>
      <c r="W1060" s="312">
        <v>100</v>
      </c>
      <c r="X1060" s="206" t="s">
        <v>8734</v>
      </c>
      <c r="Y1060" s="236">
        <v>3</v>
      </c>
      <c r="Z1060" s="41">
        <v>10</v>
      </c>
      <c r="AA1060" s="41">
        <v>6</v>
      </c>
      <c r="AB1060" s="41">
        <v>46</v>
      </c>
      <c r="AC1060" s="41"/>
      <c r="AD1060" s="286">
        <v>45</v>
      </c>
      <c r="AE1060" s="286">
        <v>5</v>
      </c>
      <c r="AF1060" s="287">
        <f>AI1060+AL1060+AO1060</f>
        <v>8.9300000000000004E-2</v>
      </c>
      <c r="AG1060" s="286" t="s">
        <v>8726</v>
      </c>
      <c r="AH1060" s="286" t="s">
        <v>8735</v>
      </c>
      <c r="AI1060" s="322">
        <v>8.9300000000000004E-2</v>
      </c>
      <c r="AJ1060" s="286" t="s">
        <v>8569</v>
      </c>
      <c r="AK1060" s="286" t="s">
        <v>8735</v>
      </c>
      <c r="AL1060" s="322">
        <v>0</v>
      </c>
      <c r="AM1060" s="286"/>
      <c r="AN1060" s="286"/>
      <c r="AO1060" s="322"/>
      <c r="AP1060" s="286"/>
      <c r="AQ1060" s="286"/>
      <c r="AR1060" s="318"/>
      <c r="AS1060" s="286"/>
      <c r="AT1060" s="286"/>
      <c r="AU1060" s="30"/>
      <c r="AV1060" s="286"/>
      <c r="AW1060" s="30"/>
      <c r="AX1060" s="30"/>
      <c r="AY1060" s="32"/>
      <c r="AZ1060" s="32"/>
      <c r="BA1060" s="32"/>
      <c r="BB1060" s="32"/>
      <c r="BC1060" s="32"/>
      <c r="BD1060" s="32"/>
      <c r="BE1060" s="32"/>
      <c r="BF1060" s="32"/>
      <c r="BG1060" s="32"/>
      <c r="BH1060" s="32"/>
      <c r="BI1060" s="32"/>
      <c r="BJ1060" s="32"/>
      <c r="BK1060" s="32"/>
      <c r="BL1060" s="32"/>
      <c r="BM1060" s="32"/>
    </row>
    <row r="1061" spans="1:65" ht="120" customHeight="1" x14ac:dyDescent="0.25">
      <c r="A1061" s="41">
        <v>782</v>
      </c>
      <c r="B1061" s="41" t="s">
        <v>8498</v>
      </c>
      <c r="C1061" s="41" t="s">
        <v>8539</v>
      </c>
      <c r="D1061" s="46" t="s">
        <v>8540</v>
      </c>
      <c r="E1061" s="14" t="s">
        <v>8736</v>
      </c>
      <c r="F1061" s="234">
        <v>15646</v>
      </c>
      <c r="G1061" s="14" t="s">
        <v>8737</v>
      </c>
      <c r="H1061" s="234">
        <v>2016</v>
      </c>
      <c r="I1061" s="234" t="s">
        <v>8738</v>
      </c>
      <c r="J1061" s="15">
        <v>62379.67</v>
      </c>
      <c r="K1061" s="234" t="s">
        <v>244</v>
      </c>
      <c r="L1061" s="237" t="s">
        <v>8544</v>
      </c>
      <c r="M1061" s="41" t="s">
        <v>8545</v>
      </c>
      <c r="N1061" s="14" t="s">
        <v>8739</v>
      </c>
      <c r="O1061" s="14" t="s">
        <v>8740</v>
      </c>
      <c r="P1061" s="14">
        <v>16000313</v>
      </c>
      <c r="Q1061" s="94">
        <v>45</v>
      </c>
      <c r="R1061" s="156">
        <v>0</v>
      </c>
      <c r="S1061" s="94">
        <v>0</v>
      </c>
      <c r="T1061" s="94">
        <v>45</v>
      </c>
      <c r="U1061" s="156">
        <f>R1061+S1061+T1061</f>
        <v>45</v>
      </c>
      <c r="V1061" s="419">
        <v>85</v>
      </c>
      <c r="W1061" s="312">
        <v>100</v>
      </c>
      <c r="X1061" s="206" t="s">
        <v>8741</v>
      </c>
      <c r="Y1061" s="236">
        <v>1</v>
      </c>
      <c r="Z1061" s="41">
        <v>6</v>
      </c>
      <c r="AA1061" s="41">
        <v>1</v>
      </c>
      <c r="AB1061" s="41">
        <v>161</v>
      </c>
      <c r="AC1061" s="41">
        <v>133</v>
      </c>
      <c r="AD1061" s="286">
        <v>45</v>
      </c>
      <c r="AE1061" s="286">
        <v>5</v>
      </c>
      <c r="AF1061" s="287">
        <f>AI1061</f>
        <v>0.36309999999999998</v>
      </c>
      <c r="AG1061" s="286" t="s">
        <v>8540</v>
      </c>
      <c r="AH1061" s="286" t="s">
        <v>8549</v>
      </c>
      <c r="AI1061" s="322">
        <v>0.36309999999999998</v>
      </c>
      <c r="AJ1061" s="286"/>
      <c r="AK1061" s="286"/>
      <c r="AL1061" s="318"/>
      <c r="AM1061" s="286"/>
      <c r="AN1061" s="286"/>
      <c r="AO1061" s="318"/>
      <c r="AP1061" s="286"/>
      <c r="AQ1061" s="286"/>
      <c r="AR1061" s="318"/>
      <c r="AS1061" s="286"/>
      <c r="AT1061" s="286"/>
      <c r="AU1061" s="30"/>
      <c r="AV1061" s="286"/>
      <c r="AW1061" s="30"/>
      <c r="AX1061" s="30"/>
      <c r="AY1061" s="32"/>
      <c r="AZ1061" s="32"/>
      <c r="BA1061" s="32"/>
      <c r="BB1061" s="32"/>
      <c r="BC1061" s="32"/>
      <c r="BD1061" s="32"/>
      <c r="BE1061" s="32"/>
      <c r="BF1061" s="32"/>
      <c r="BG1061" s="32"/>
      <c r="BH1061" s="32"/>
      <c r="BI1061" s="32"/>
      <c r="BJ1061" s="32"/>
      <c r="BK1061" s="32"/>
      <c r="BL1061" s="32"/>
      <c r="BM1061" s="32"/>
    </row>
    <row r="1062" spans="1:65" ht="120" customHeight="1" x14ac:dyDescent="0.25">
      <c r="A1062" s="41">
        <v>782</v>
      </c>
      <c r="B1062" s="41" t="s">
        <v>8498</v>
      </c>
      <c r="C1062" s="41" t="s">
        <v>8499</v>
      </c>
      <c r="D1062" s="248" t="s">
        <v>8500</v>
      </c>
      <c r="E1062" s="14" t="s">
        <v>8501</v>
      </c>
      <c r="F1062" s="248">
        <v>8782</v>
      </c>
      <c r="G1062" s="14" t="s">
        <v>8742</v>
      </c>
      <c r="H1062" s="248">
        <v>2015</v>
      </c>
      <c r="I1062" s="248" t="s">
        <v>8743</v>
      </c>
      <c r="J1062" s="15">
        <v>14575.84</v>
      </c>
      <c r="K1062" s="248" t="s">
        <v>8744</v>
      </c>
      <c r="L1062" s="237" t="s">
        <v>8745</v>
      </c>
      <c r="M1062" s="23" t="s">
        <v>8746</v>
      </c>
      <c r="N1062" s="14" t="s">
        <v>8747</v>
      </c>
      <c r="O1062" s="14" t="s">
        <v>8748</v>
      </c>
      <c r="P1062" s="14">
        <v>15000204</v>
      </c>
      <c r="Q1062" s="94">
        <v>45</v>
      </c>
      <c r="R1062" s="156">
        <v>0</v>
      </c>
      <c r="S1062" s="94">
        <v>0</v>
      </c>
      <c r="T1062" s="94">
        <v>45</v>
      </c>
      <c r="U1062" s="156">
        <v>45</v>
      </c>
      <c r="V1062" s="419">
        <v>85</v>
      </c>
      <c r="W1062" s="312">
        <v>100</v>
      </c>
      <c r="X1062" s="206" t="s">
        <v>8749</v>
      </c>
      <c r="Y1062" s="236">
        <v>4</v>
      </c>
      <c r="Z1062" s="41">
        <v>4</v>
      </c>
      <c r="AA1062" s="41">
        <v>5</v>
      </c>
      <c r="AB1062" s="41">
        <v>46</v>
      </c>
      <c r="AC1062" s="41">
        <v>98</v>
      </c>
      <c r="AD1062" s="286">
        <v>45</v>
      </c>
      <c r="AE1062" s="286">
        <v>5</v>
      </c>
      <c r="AF1062" s="287">
        <f>AI1062+AL1062+AO1062</f>
        <v>0.52380000000000004</v>
      </c>
      <c r="AG1062" s="286" t="s">
        <v>8500</v>
      </c>
      <c r="AH1062" s="286" t="s">
        <v>8509</v>
      </c>
      <c r="AI1062" s="322">
        <v>0.52380000000000004</v>
      </c>
      <c r="AJ1062" s="286" t="s">
        <v>7903</v>
      </c>
      <c r="AK1062" s="286" t="s">
        <v>8509</v>
      </c>
      <c r="AL1062" s="322">
        <v>0</v>
      </c>
      <c r="AM1062" s="286" t="s">
        <v>8510</v>
      </c>
      <c r="AN1062" s="286" t="s">
        <v>8509</v>
      </c>
      <c r="AO1062" s="322">
        <v>0</v>
      </c>
      <c r="AP1062" s="286"/>
      <c r="AQ1062" s="286"/>
      <c r="AR1062" s="322"/>
      <c r="AS1062" s="286"/>
      <c r="AT1062" s="286"/>
      <c r="AU1062" s="30"/>
      <c r="AV1062" s="286"/>
      <c r="AW1062" s="30"/>
      <c r="AX1062" s="30"/>
      <c r="AY1062" s="32"/>
      <c r="AZ1062" s="32"/>
      <c r="BA1062" s="32"/>
      <c r="BB1062" s="32"/>
      <c r="BC1062" s="32"/>
      <c r="BD1062" s="32"/>
      <c r="BE1062" s="32"/>
      <c r="BF1062" s="32"/>
      <c r="BG1062" s="32"/>
      <c r="BH1062" s="32"/>
      <c r="BI1062" s="32"/>
      <c r="BJ1062" s="32"/>
      <c r="BK1062" s="32"/>
      <c r="BL1062" s="32"/>
      <c r="BM1062" s="32"/>
    </row>
    <row r="1063" spans="1:65" ht="120" customHeight="1" x14ac:dyDescent="0.25">
      <c r="A1063" s="41">
        <v>782</v>
      </c>
      <c r="B1063" s="41" t="s">
        <v>8498</v>
      </c>
      <c r="C1063" s="41" t="s">
        <v>8750</v>
      </c>
      <c r="D1063" s="234" t="s">
        <v>8751</v>
      </c>
      <c r="E1063" s="14" t="s">
        <v>8752</v>
      </c>
      <c r="F1063" s="234">
        <v>23468</v>
      </c>
      <c r="G1063" s="14" t="s">
        <v>8753</v>
      </c>
      <c r="H1063" s="234">
        <v>2015</v>
      </c>
      <c r="I1063" s="234" t="s">
        <v>8754</v>
      </c>
      <c r="J1063" s="15">
        <v>21619.47</v>
      </c>
      <c r="K1063" s="234" t="s">
        <v>8755</v>
      </c>
      <c r="L1063" s="237" t="s">
        <v>8756</v>
      </c>
      <c r="M1063" s="23" t="s">
        <v>8757</v>
      </c>
      <c r="N1063" s="14" t="s">
        <v>8758</v>
      </c>
      <c r="O1063" s="14" t="s">
        <v>8759</v>
      </c>
      <c r="P1063" s="14">
        <v>15000158</v>
      </c>
      <c r="Q1063" s="94">
        <v>45</v>
      </c>
      <c r="R1063" s="156">
        <v>0</v>
      </c>
      <c r="S1063" s="94">
        <v>0</v>
      </c>
      <c r="T1063" s="94">
        <v>45</v>
      </c>
      <c r="U1063" s="156">
        <v>45</v>
      </c>
      <c r="V1063" s="419">
        <v>85</v>
      </c>
      <c r="W1063" s="312">
        <v>100</v>
      </c>
      <c r="X1063" s="206" t="s">
        <v>8760</v>
      </c>
      <c r="Y1063" s="236">
        <v>4</v>
      </c>
      <c r="Z1063" s="41">
        <v>9</v>
      </c>
      <c r="AA1063" s="41">
        <v>3</v>
      </c>
      <c r="AB1063" s="41">
        <v>32</v>
      </c>
      <c r="AC1063" s="41"/>
      <c r="AD1063" s="286">
        <v>45</v>
      </c>
      <c r="AE1063" s="286">
        <v>5</v>
      </c>
      <c r="AF1063" s="287">
        <f>AI1063+AL1063+AO1063+AR1063+AU1063+AX1063</f>
        <v>0.66669999999999996</v>
      </c>
      <c r="AG1063" s="286" t="s">
        <v>8751</v>
      </c>
      <c r="AH1063" s="286" t="s">
        <v>8761</v>
      </c>
      <c r="AI1063" s="322">
        <v>0</v>
      </c>
      <c r="AJ1063" s="286" t="s">
        <v>8569</v>
      </c>
      <c r="AK1063" s="286" t="s">
        <v>8761</v>
      </c>
      <c r="AL1063" s="322">
        <v>0</v>
      </c>
      <c r="AM1063" s="286" t="s">
        <v>8762</v>
      </c>
      <c r="AN1063" s="286" t="s">
        <v>8761</v>
      </c>
      <c r="AO1063" s="322">
        <v>0</v>
      </c>
      <c r="AP1063" s="286" t="s">
        <v>8763</v>
      </c>
      <c r="AQ1063" s="286" t="s">
        <v>8761</v>
      </c>
      <c r="AR1063" s="322">
        <v>0.66669999999999996</v>
      </c>
      <c r="AS1063" s="286" t="s">
        <v>8764</v>
      </c>
      <c r="AT1063" s="286" t="s">
        <v>8761</v>
      </c>
      <c r="AU1063" s="322">
        <v>0</v>
      </c>
      <c r="AV1063" s="286" t="s">
        <v>8765</v>
      </c>
      <c r="AW1063" s="286" t="s">
        <v>8761</v>
      </c>
      <c r="AX1063" s="322">
        <v>0</v>
      </c>
      <c r="AY1063" s="32"/>
      <c r="AZ1063" s="32"/>
      <c r="BA1063" s="32"/>
      <c r="BB1063" s="32"/>
      <c r="BC1063" s="32"/>
      <c r="BD1063" s="32"/>
      <c r="BE1063" s="32"/>
      <c r="BF1063" s="32"/>
      <c r="BG1063" s="32"/>
      <c r="BH1063" s="32"/>
      <c r="BI1063" s="32"/>
      <c r="BJ1063" s="32"/>
      <c r="BK1063" s="32"/>
      <c r="BL1063" s="32"/>
      <c r="BM1063" s="32"/>
    </row>
    <row r="1064" spans="1:65" ht="120" customHeight="1" x14ac:dyDescent="0.25">
      <c r="A1064" s="41">
        <v>782</v>
      </c>
      <c r="B1064" s="41" t="s">
        <v>8498</v>
      </c>
      <c r="C1064" s="41" t="s">
        <v>8571</v>
      </c>
      <c r="D1064" s="234" t="s">
        <v>8572</v>
      </c>
      <c r="E1064" s="235" t="s">
        <v>8573</v>
      </c>
      <c r="F1064" s="234">
        <v>26559</v>
      </c>
      <c r="G1064" s="14" t="s">
        <v>8766</v>
      </c>
      <c r="H1064" s="234">
        <v>2015</v>
      </c>
      <c r="I1064" s="234" t="s">
        <v>8767</v>
      </c>
      <c r="J1064" s="15">
        <v>42294.38</v>
      </c>
      <c r="K1064" s="234" t="s">
        <v>8755</v>
      </c>
      <c r="L1064" s="237" t="s">
        <v>8768</v>
      </c>
      <c r="M1064" s="23" t="s">
        <v>8769</v>
      </c>
      <c r="N1064" s="14" t="s">
        <v>8770</v>
      </c>
      <c r="O1064" s="14" t="s">
        <v>8771</v>
      </c>
      <c r="P1064" s="14">
        <v>15000301</v>
      </c>
      <c r="Q1064" s="94">
        <v>45</v>
      </c>
      <c r="R1064" s="156">
        <v>0</v>
      </c>
      <c r="S1064" s="94">
        <v>0</v>
      </c>
      <c r="T1064" s="94">
        <v>45</v>
      </c>
      <c r="U1064" s="156">
        <v>45</v>
      </c>
      <c r="V1064" s="419">
        <v>85</v>
      </c>
      <c r="W1064" s="312">
        <v>100</v>
      </c>
      <c r="X1064" s="206" t="s">
        <v>8772</v>
      </c>
      <c r="Y1064" s="236">
        <v>6</v>
      </c>
      <c r="Z1064" s="41">
        <v>3</v>
      </c>
      <c r="AA1064" s="41">
        <v>1</v>
      </c>
      <c r="AB1064" s="41"/>
      <c r="AC1064" s="41"/>
      <c r="AD1064" s="286">
        <v>45</v>
      </c>
      <c r="AE1064" s="286">
        <v>5</v>
      </c>
      <c r="AF1064" s="287">
        <f>AI1064+AL1064+AO1064+AR1064+AU1064</f>
        <v>0</v>
      </c>
      <c r="AG1064" s="286" t="s">
        <v>8572</v>
      </c>
      <c r="AH1064" s="286" t="s">
        <v>8582</v>
      </c>
      <c r="AI1064" s="322">
        <v>0</v>
      </c>
      <c r="AJ1064" s="286" t="s">
        <v>8522</v>
      </c>
      <c r="AK1064" s="286" t="s">
        <v>8582</v>
      </c>
      <c r="AL1064" s="322">
        <v>0</v>
      </c>
      <c r="AM1064" s="286" t="s">
        <v>8569</v>
      </c>
      <c r="AN1064" s="286" t="s">
        <v>8582</v>
      </c>
      <c r="AO1064" s="322">
        <v>0</v>
      </c>
      <c r="AP1064" s="32" t="s">
        <v>8695</v>
      </c>
      <c r="AQ1064" s="286" t="s">
        <v>8582</v>
      </c>
      <c r="AR1064" s="322">
        <v>0</v>
      </c>
      <c r="AS1064" s="286" t="s">
        <v>8773</v>
      </c>
      <c r="AT1064" s="286" t="s">
        <v>8582</v>
      </c>
      <c r="AU1064" s="322">
        <v>0</v>
      </c>
      <c r="AV1064" s="286"/>
      <c r="AW1064" s="30"/>
      <c r="AX1064" s="30"/>
      <c r="AY1064" s="32"/>
      <c r="AZ1064" s="32"/>
      <c r="BA1064" s="32"/>
      <c r="BB1064" s="32"/>
      <c r="BC1064" s="32"/>
      <c r="BD1064" s="32"/>
      <c r="BE1064" s="32"/>
      <c r="BF1064" s="32"/>
      <c r="BG1064" s="32"/>
      <c r="BH1064" s="32"/>
      <c r="BI1064" s="32"/>
      <c r="BJ1064" s="32"/>
      <c r="BK1064" s="32"/>
      <c r="BL1064" s="32"/>
      <c r="BM1064" s="32"/>
    </row>
    <row r="1065" spans="1:65" ht="120" customHeight="1" x14ac:dyDescent="0.25">
      <c r="A1065" s="41">
        <v>782</v>
      </c>
      <c r="B1065" s="41" t="s">
        <v>8498</v>
      </c>
      <c r="C1065" s="41" t="s">
        <v>8511</v>
      </c>
      <c r="D1065" s="234" t="s">
        <v>8512</v>
      </c>
      <c r="E1065" s="235" t="s">
        <v>8513</v>
      </c>
      <c r="F1065" s="234">
        <v>5566</v>
      </c>
      <c r="G1065" s="14" t="s">
        <v>8774</v>
      </c>
      <c r="H1065" s="234">
        <v>2016</v>
      </c>
      <c r="I1065" s="234" t="s">
        <v>8775</v>
      </c>
      <c r="J1065" s="15">
        <v>65766.48</v>
      </c>
      <c r="K1065" s="234" t="s">
        <v>244</v>
      </c>
      <c r="L1065" s="237" t="s">
        <v>8776</v>
      </c>
      <c r="M1065" s="23" t="s">
        <v>8777</v>
      </c>
      <c r="N1065" s="14" t="s">
        <v>8778</v>
      </c>
      <c r="O1065" s="14" t="s">
        <v>8779</v>
      </c>
      <c r="P1065" s="14">
        <v>16000040</v>
      </c>
      <c r="Q1065" s="94">
        <v>45</v>
      </c>
      <c r="R1065" s="156">
        <v>0</v>
      </c>
      <c r="S1065" s="94">
        <v>0</v>
      </c>
      <c r="T1065" s="94">
        <v>45</v>
      </c>
      <c r="U1065" s="156">
        <v>45</v>
      </c>
      <c r="V1065" s="419">
        <v>85</v>
      </c>
      <c r="W1065" s="312">
        <v>100</v>
      </c>
      <c r="X1065" s="206" t="s">
        <v>8780</v>
      </c>
      <c r="Y1065" s="236">
        <v>4</v>
      </c>
      <c r="Z1065" s="41">
        <v>3</v>
      </c>
      <c r="AA1065" s="41">
        <v>1</v>
      </c>
      <c r="AB1065" s="41">
        <v>4</v>
      </c>
      <c r="AC1065" s="41">
        <v>132</v>
      </c>
      <c r="AD1065" s="286">
        <v>45</v>
      </c>
      <c r="AE1065" s="286">
        <v>5</v>
      </c>
      <c r="AF1065" s="287">
        <f>AI1065+AL1065</f>
        <v>1</v>
      </c>
      <c r="AG1065" s="286" t="s">
        <v>8512</v>
      </c>
      <c r="AH1065" s="286" t="s">
        <v>8521</v>
      </c>
      <c r="AI1065" s="322">
        <v>1</v>
      </c>
      <c r="AJ1065" s="286" t="s">
        <v>8522</v>
      </c>
      <c r="AK1065" s="286" t="s">
        <v>8521</v>
      </c>
      <c r="AL1065" s="322">
        <v>0</v>
      </c>
      <c r="AM1065" s="286"/>
      <c r="AN1065" s="286"/>
      <c r="AO1065" s="318"/>
      <c r="AP1065" s="286"/>
      <c r="AQ1065" s="286"/>
      <c r="AR1065" s="318"/>
      <c r="AS1065" s="286"/>
      <c r="AT1065" s="286"/>
      <c r="AU1065" s="30"/>
      <c r="AV1065" s="286"/>
      <c r="AW1065" s="30"/>
      <c r="AX1065" s="30"/>
      <c r="AY1065" s="32"/>
      <c r="AZ1065" s="32"/>
      <c r="BA1065" s="32"/>
      <c r="BB1065" s="32"/>
      <c r="BC1065" s="32"/>
      <c r="BD1065" s="32"/>
      <c r="BE1065" s="32"/>
      <c r="BF1065" s="32"/>
      <c r="BG1065" s="32"/>
      <c r="BH1065" s="32"/>
      <c r="BI1065" s="32"/>
      <c r="BJ1065" s="32"/>
      <c r="BK1065" s="32"/>
      <c r="BL1065" s="32"/>
      <c r="BM1065" s="32"/>
    </row>
    <row r="1066" spans="1:65" ht="120" customHeight="1" x14ac:dyDescent="0.25">
      <c r="A1066" s="41">
        <v>782</v>
      </c>
      <c r="B1066" s="41" t="s">
        <v>8498</v>
      </c>
      <c r="C1066" s="41" t="s">
        <v>8523</v>
      </c>
      <c r="D1066" s="46" t="s">
        <v>8524</v>
      </c>
      <c r="E1066" s="26" t="s">
        <v>8525</v>
      </c>
      <c r="F1066" s="26">
        <v>14556</v>
      </c>
      <c r="G1066" s="14" t="s">
        <v>8781</v>
      </c>
      <c r="H1066" s="26">
        <v>2016</v>
      </c>
      <c r="I1066" s="14" t="s">
        <v>8782</v>
      </c>
      <c r="J1066" s="162">
        <v>195200</v>
      </c>
      <c r="K1066" s="26" t="s">
        <v>244</v>
      </c>
      <c r="L1066" s="14" t="s">
        <v>8783</v>
      </c>
      <c r="M1066" s="14" t="s">
        <v>8784</v>
      </c>
      <c r="N1066" s="14" t="s">
        <v>8785</v>
      </c>
      <c r="O1066" s="14" t="s">
        <v>8786</v>
      </c>
      <c r="P1066" s="26">
        <v>16000114</v>
      </c>
      <c r="Q1066" s="162">
        <v>45</v>
      </c>
      <c r="R1066" s="358">
        <v>0</v>
      </c>
      <c r="S1066" s="162">
        <v>0</v>
      </c>
      <c r="T1066" s="162">
        <v>45</v>
      </c>
      <c r="U1066" s="156">
        <v>45</v>
      </c>
      <c r="V1066" s="419">
        <v>85</v>
      </c>
      <c r="W1066" s="312">
        <v>100</v>
      </c>
      <c r="X1066" s="206" t="s">
        <v>8787</v>
      </c>
      <c r="Y1066" s="236">
        <v>3</v>
      </c>
      <c r="Z1066" s="41">
        <v>5</v>
      </c>
      <c r="AA1066" s="41">
        <v>1</v>
      </c>
      <c r="AB1066" s="41">
        <v>4</v>
      </c>
      <c r="AC1066" s="41">
        <v>3</v>
      </c>
      <c r="AD1066" s="286">
        <v>45</v>
      </c>
      <c r="AE1066" s="286">
        <v>5</v>
      </c>
      <c r="AF1066" s="287">
        <f>AI1066+AL1066+AO1066+AR1066+AU1066</f>
        <v>0.76190000000000002</v>
      </c>
      <c r="AG1066" s="286" t="s">
        <v>8524</v>
      </c>
      <c r="AH1066" s="286" t="s">
        <v>8533</v>
      </c>
      <c r="AI1066" s="322">
        <v>0.17860000000000001</v>
      </c>
      <c r="AJ1066" s="286" t="s">
        <v>8534</v>
      </c>
      <c r="AK1066" s="286" t="s">
        <v>8533</v>
      </c>
      <c r="AL1066" s="322">
        <v>0</v>
      </c>
      <c r="AM1066" s="286" t="s">
        <v>8535</v>
      </c>
      <c r="AN1066" s="286" t="s">
        <v>8536</v>
      </c>
      <c r="AO1066" s="322">
        <v>0</v>
      </c>
      <c r="AP1066" s="286" t="s">
        <v>8537</v>
      </c>
      <c r="AQ1066" s="286" t="s">
        <v>8533</v>
      </c>
      <c r="AR1066" s="322">
        <v>0.375</v>
      </c>
      <c r="AS1066" s="286" t="s">
        <v>8538</v>
      </c>
      <c r="AT1066" s="286" t="s">
        <v>8533</v>
      </c>
      <c r="AU1066" s="322">
        <v>0.20830000000000001</v>
      </c>
      <c r="AV1066" s="286"/>
      <c r="AW1066" s="30"/>
      <c r="AX1066" s="30"/>
      <c r="AY1066" s="32"/>
      <c r="AZ1066" s="32"/>
      <c r="BA1066" s="32"/>
      <c r="BB1066" s="32"/>
      <c r="BC1066" s="32"/>
      <c r="BD1066" s="32"/>
      <c r="BE1066" s="32"/>
      <c r="BF1066" s="32"/>
      <c r="BG1066" s="32"/>
      <c r="BH1066" s="32"/>
      <c r="BI1066" s="32"/>
      <c r="BJ1066" s="32"/>
      <c r="BK1066" s="32"/>
      <c r="BL1066" s="32"/>
      <c r="BM1066" s="32"/>
    </row>
    <row r="1067" spans="1:65" ht="120" customHeight="1" x14ac:dyDescent="0.25">
      <c r="A1067" s="41">
        <v>782</v>
      </c>
      <c r="B1067" s="41" t="s">
        <v>8498</v>
      </c>
      <c r="C1067" s="41" t="s">
        <v>8523</v>
      </c>
      <c r="D1067" s="234" t="s">
        <v>8572</v>
      </c>
      <c r="E1067" s="235" t="s">
        <v>8573</v>
      </c>
      <c r="F1067" s="234">
        <v>26559</v>
      </c>
      <c r="G1067" s="14" t="s">
        <v>8788</v>
      </c>
      <c r="H1067" s="26">
        <v>2016</v>
      </c>
      <c r="I1067" s="14" t="s">
        <v>8789</v>
      </c>
      <c r="J1067" s="162">
        <v>86010</v>
      </c>
      <c r="K1067" s="26" t="s">
        <v>244</v>
      </c>
      <c r="L1067" s="14" t="s">
        <v>8790</v>
      </c>
      <c r="M1067" s="14" t="s">
        <v>8791</v>
      </c>
      <c r="N1067" s="14" t="s">
        <v>8792</v>
      </c>
      <c r="O1067" s="14" t="s">
        <v>8793</v>
      </c>
      <c r="P1067" s="26">
        <v>16000117</v>
      </c>
      <c r="Q1067" s="162">
        <v>45</v>
      </c>
      <c r="R1067" s="358">
        <v>0</v>
      </c>
      <c r="S1067" s="162">
        <v>0</v>
      </c>
      <c r="T1067" s="162">
        <v>45</v>
      </c>
      <c r="U1067" s="156">
        <v>45</v>
      </c>
      <c r="V1067" s="419">
        <v>85</v>
      </c>
      <c r="W1067" s="312">
        <v>100</v>
      </c>
      <c r="X1067" s="206" t="s">
        <v>8794</v>
      </c>
      <c r="Y1067" s="236">
        <v>3</v>
      </c>
      <c r="Z1067" s="41">
        <v>4</v>
      </c>
      <c r="AA1067" s="41">
        <v>1</v>
      </c>
      <c r="AB1067" s="41">
        <v>46</v>
      </c>
      <c r="AC1067" s="41">
        <v>88</v>
      </c>
      <c r="AD1067" s="286">
        <v>45</v>
      </c>
      <c r="AE1067" s="286">
        <v>5</v>
      </c>
      <c r="AF1067" s="287">
        <f>AI1067+AL1067+AO1067+AR1067+AU1067+AX1067</f>
        <v>0.2024</v>
      </c>
      <c r="AG1067" s="286" t="s">
        <v>8581</v>
      </c>
      <c r="AH1067" s="286" t="s">
        <v>8582</v>
      </c>
      <c r="AI1067" s="322">
        <v>0</v>
      </c>
      <c r="AJ1067" s="32" t="s">
        <v>8695</v>
      </c>
      <c r="AK1067" s="286" t="s">
        <v>8582</v>
      </c>
      <c r="AL1067" s="322">
        <v>0</v>
      </c>
      <c r="AM1067" s="32" t="s">
        <v>8696</v>
      </c>
      <c r="AN1067" s="286" t="s">
        <v>8582</v>
      </c>
      <c r="AO1067" s="322">
        <v>7.7399999999999997E-2</v>
      </c>
      <c r="AP1067" s="286" t="s">
        <v>8569</v>
      </c>
      <c r="AQ1067" s="286" t="s">
        <v>8582</v>
      </c>
      <c r="AR1067" s="322">
        <v>0</v>
      </c>
      <c r="AS1067" s="286" t="s">
        <v>8795</v>
      </c>
      <c r="AT1067" s="286" t="s">
        <v>8582</v>
      </c>
      <c r="AU1067" s="322">
        <v>5.9499999999999997E-2</v>
      </c>
      <c r="AV1067" s="32" t="s">
        <v>8697</v>
      </c>
      <c r="AW1067" s="286" t="s">
        <v>8582</v>
      </c>
      <c r="AX1067" s="322">
        <v>6.5500000000000003E-2</v>
      </c>
      <c r="AY1067" s="32"/>
      <c r="AZ1067" s="32"/>
      <c r="BA1067" s="32"/>
      <c r="BB1067" s="32"/>
      <c r="BC1067" s="32"/>
      <c r="BD1067" s="32"/>
      <c r="BE1067" s="32"/>
      <c r="BF1067" s="32"/>
      <c r="BG1067" s="32"/>
      <c r="BH1067" s="32"/>
      <c r="BI1067" s="32"/>
      <c r="BJ1067" s="32"/>
      <c r="BK1067" s="32"/>
      <c r="BL1067" s="32"/>
      <c r="BM1067" s="32"/>
    </row>
    <row r="1068" spans="1:65" ht="120" customHeight="1" x14ac:dyDescent="0.25">
      <c r="A1068" s="41">
        <v>782</v>
      </c>
      <c r="B1068" s="41" t="s">
        <v>8498</v>
      </c>
      <c r="C1068" s="41" t="s">
        <v>8523</v>
      </c>
      <c r="D1068" s="234" t="s">
        <v>8677</v>
      </c>
      <c r="E1068" s="14" t="s">
        <v>8678</v>
      </c>
      <c r="F1068" s="234">
        <v>21238</v>
      </c>
      <c r="G1068" s="14" t="s">
        <v>8796</v>
      </c>
      <c r="H1068" s="26">
        <v>2016</v>
      </c>
      <c r="I1068" s="14" t="s">
        <v>8797</v>
      </c>
      <c r="J1068" s="162">
        <v>129761.86</v>
      </c>
      <c r="K1068" s="26" t="s">
        <v>244</v>
      </c>
      <c r="L1068" s="14" t="s">
        <v>8798</v>
      </c>
      <c r="M1068" s="14" t="s">
        <v>8799</v>
      </c>
      <c r="N1068" s="14" t="s">
        <v>8800</v>
      </c>
      <c r="O1068" s="14" t="s">
        <v>8801</v>
      </c>
      <c r="P1068" s="26">
        <v>15000352</v>
      </c>
      <c r="Q1068" s="162">
        <v>45</v>
      </c>
      <c r="R1068" s="358">
        <v>0</v>
      </c>
      <c r="S1068" s="162">
        <v>0</v>
      </c>
      <c r="T1068" s="162">
        <v>45</v>
      </c>
      <c r="U1068" s="156">
        <v>45</v>
      </c>
      <c r="V1068" s="419">
        <v>85</v>
      </c>
      <c r="W1068" s="312">
        <v>100</v>
      </c>
      <c r="X1068" s="206" t="s">
        <v>8802</v>
      </c>
      <c r="Y1068" s="236">
        <v>4</v>
      </c>
      <c r="Z1068" s="41">
        <v>3</v>
      </c>
      <c r="AA1068" s="41">
        <v>1</v>
      </c>
      <c r="AB1068" s="41">
        <v>60</v>
      </c>
      <c r="AC1068" s="41">
        <v>44</v>
      </c>
      <c r="AD1068" s="286">
        <v>45</v>
      </c>
      <c r="AE1068" s="286">
        <v>5</v>
      </c>
      <c r="AF1068" s="287">
        <f>AI1068+AL1068</f>
        <v>0.71430000000000005</v>
      </c>
      <c r="AG1068" s="286" t="s">
        <v>8677</v>
      </c>
      <c r="AH1068" s="286" t="s">
        <v>8686</v>
      </c>
      <c r="AI1068" s="322">
        <v>0.23810000000000001</v>
      </c>
      <c r="AJ1068" s="286" t="s">
        <v>8569</v>
      </c>
      <c r="AK1068" s="286" t="s">
        <v>8686</v>
      </c>
      <c r="AL1068" s="322">
        <v>0.47620000000000001</v>
      </c>
      <c r="AM1068" s="286"/>
      <c r="AN1068" s="286"/>
      <c r="AO1068" s="322"/>
      <c r="AP1068" s="31"/>
      <c r="AQ1068" s="286"/>
      <c r="AR1068" s="31"/>
      <c r="AS1068" s="31"/>
      <c r="AT1068" s="286"/>
      <c r="AU1068" s="30"/>
      <c r="AV1068" s="286"/>
      <c r="AW1068" s="30"/>
      <c r="AX1068" s="30"/>
      <c r="AY1068" s="32"/>
      <c r="AZ1068" s="32"/>
      <c r="BA1068" s="32"/>
      <c r="BB1068" s="32"/>
      <c r="BC1068" s="32"/>
      <c r="BD1068" s="32"/>
      <c r="BE1068" s="32"/>
      <c r="BF1068" s="32"/>
      <c r="BG1068" s="32"/>
      <c r="BH1068" s="32"/>
      <c r="BI1068" s="32"/>
      <c r="BJ1068" s="32"/>
      <c r="BK1068" s="32"/>
      <c r="BL1068" s="32"/>
      <c r="BM1068" s="32"/>
    </row>
    <row r="1069" spans="1:65" ht="120" customHeight="1" x14ac:dyDescent="0.25">
      <c r="A1069" s="41">
        <v>782</v>
      </c>
      <c r="B1069" s="41" t="s">
        <v>8498</v>
      </c>
      <c r="C1069" s="41" t="s">
        <v>8676</v>
      </c>
      <c r="D1069" s="234" t="s">
        <v>8677</v>
      </c>
      <c r="E1069" s="235" t="s">
        <v>8678</v>
      </c>
      <c r="F1069" s="234">
        <v>21238</v>
      </c>
      <c r="G1069" s="14" t="s">
        <v>8803</v>
      </c>
      <c r="H1069" s="234">
        <v>2016</v>
      </c>
      <c r="I1069" s="14" t="s">
        <v>8804</v>
      </c>
      <c r="J1069" s="381">
        <f>55144+3172.31</f>
        <v>58316.31</v>
      </c>
      <c r="K1069" s="41" t="s">
        <v>8805</v>
      </c>
      <c r="L1069" s="41" t="s">
        <v>8806</v>
      </c>
      <c r="M1069" s="14" t="s">
        <v>8807</v>
      </c>
      <c r="N1069" s="41" t="s">
        <v>8808</v>
      </c>
      <c r="O1069" s="41" t="s">
        <v>8809</v>
      </c>
      <c r="P1069" s="41">
        <v>16000483</v>
      </c>
      <c r="Q1069" s="94">
        <f t="shared" ref="Q1069:Q1094" si="67">U1069</f>
        <v>45</v>
      </c>
      <c r="R1069" s="156">
        <v>0</v>
      </c>
      <c r="S1069" s="94">
        <v>0</v>
      </c>
      <c r="T1069" s="94">
        <v>45</v>
      </c>
      <c r="U1069" s="156">
        <f t="shared" ref="U1069:U1085" si="68">R1069+S1069+T1069</f>
        <v>45</v>
      </c>
      <c r="V1069" s="419">
        <v>85</v>
      </c>
      <c r="W1069" s="312">
        <v>100</v>
      </c>
      <c r="X1069" s="206" t="s">
        <v>8810</v>
      </c>
      <c r="Y1069" s="236">
        <v>4</v>
      </c>
      <c r="Z1069" s="41">
        <v>4</v>
      </c>
      <c r="AA1069" s="41">
        <v>5</v>
      </c>
      <c r="AB1069" s="41">
        <v>46</v>
      </c>
      <c r="AC1069" s="41">
        <v>73</v>
      </c>
      <c r="AD1069" s="286">
        <v>45</v>
      </c>
      <c r="AE1069" s="286">
        <v>5</v>
      </c>
      <c r="AF1069" s="287">
        <f>AI1069+AL1069+AO1069</f>
        <v>0.71430000000000005</v>
      </c>
      <c r="AG1069" s="286" t="s">
        <v>8677</v>
      </c>
      <c r="AH1069" s="286" t="s">
        <v>8686</v>
      </c>
      <c r="AI1069" s="322">
        <v>0.47620000000000001</v>
      </c>
      <c r="AJ1069" s="286" t="s">
        <v>8569</v>
      </c>
      <c r="AK1069" s="286" t="s">
        <v>8686</v>
      </c>
      <c r="AL1069" s="322">
        <v>0.23810000000000001</v>
      </c>
      <c r="AM1069" s="286"/>
      <c r="AN1069" s="286"/>
      <c r="AO1069" s="322"/>
      <c r="AP1069" s="31"/>
      <c r="AQ1069" s="286"/>
      <c r="AR1069" s="31"/>
      <c r="AS1069" s="31"/>
      <c r="AT1069" s="286"/>
      <c r="AU1069" s="30"/>
      <c r="AV1069" s="286"/>
      <c r="AW1069" s="30"/>
      <c r="AX1069" s="30"/>
      <c r="AY1069" s="32"/>
      <c r="AZ1069" s="32"/>
      <c r="BA1069" s="32"/>
      <c r="BB1069" s="32"/>
      <c r="BC1069" s="32"/>
      <c r="BD1069" s="32"/>
      <c r="BE1069" s="32"/>
      <c r="BF1069" s="32"/>
      <c r="BG1069" s="32"/>
      <c r="BH1069" s="32"/>
      <c r="BI1069" s="32"/>
      <c r="BJ1069" s="32"/>
      <c r="BK1069" s="32"/>
      <c r="BL1069" s="32"/>
      <c r="BM1069" s="32"/>
    </row>
    <row r="1070" spans="1:65" ht="120" customHeight="1" x14ac:dyDescent="0.25">
      <c r="A1070" s="41">
        <v>782</v>
      </c>
      <c r="B1070" s="41" t="s">
        <v>8498</v>
      </c>
      <c r="C1070" s="41" t="s">
        <v>8596</v>
      </c>
      <c r="D1070" s="234" t="s">
        <v>8540</v>
      </c>
      <c r="E1070" s="235" t="s">
        <v>8597</v>
      </c>
      <c r="F1070" s="234">
        <v>13026</v>
      </c>
      <c r="G1070" s="14" t="s">
        <v>8811</v>
      </c>
      <c r="H1070" s="234">
        <v>2016</v>
      </c>
      <c r="I1070" s="14" t="s">
        <v>8812</v>
      </c>
      <c r="J1070" s="381">
        <v>131167.07999999999</v>
      </c>
      <c r="K1070" s="41" t="s">
        <v>244</v>
      </c>
      <c r="L1070" s="41" t="s">
        <v>8813</v>
      </c>
      <c r="M1070" s="41" t="s">
        <v>8814</v>
      </c>
      <c r="N1070" s="41" t="s">
        <v>8815</v>
      </c>
      <c r="O1070" s="41" t="s">
        <v>8816</v>
      </c>
      <c r="P1070" s="41">
        <v>16000422</v>
      </c>
      <c r="Q1070" s="94">
        <f t="shared" si="67"/>
        <v>45</v>
      </c>
      <c r="R1070" s="156">
        <v>0</v>
      </c>
      <c r="S1070" s="94">
        <v>0</v>
      </c>
      <c r="T1070" s="94">
        <v>45</v>
      </c>
      <c r="U1070" s="156">
        <f t="shared" si="68"/>
        <v>45</v>
      </c>
      <c r="V1070" s="419">
        <v>85</v>
      </c>
      <c r="W1070" s="312">
        <v>100</v>
      </c>
      <c r="X1070" s="206" t="s">
        <v>8817</v>
      </c>
      <c r="Y1070" s="236">
        <v>3</v>
      </c>
      <c r="Z1070" s="41">
        <v>8</v>
      </c>
      <c r="AA1070" s="41">
        <v>1</v>
      </c>
      <c r="AB1070" s="41">
        <v>42</v>
      </c>
      <c r="AC1070" s="41">
        <v>78</v>
      </c>
      <c r="AD1070" s="286">
        <v>45</v>
      </c>
      <c r="AE1070" s="286">
        <v>5</v>
      </c>
      <c r="AF1070" s="287">
        <f>AI1070+AL1070</f>
        <v>0.1726</v>
      </c>
      <c r="AG1070" s="286" t="s">
        <v>8540</v>
      </c>
      <c r="AH1070" s="286" t="s">
        <v>8549</v>
      </c>
      <c r="AI1070" s="322">
        <v>0.1726</v>
      </c>
      <c r="AJ1070" s="286" t="s">
        <v>8569</v>
      </c>
      <c r="AK1070" s="286" t="s">
        <v>8605</v>
      </c>
      <c r="AL1070" s="322">
        <v>0</v>
      </c>
      <c r="AM1070" s="286"/>
      <c r="AN1070" s="286"/>
      <c r="AO1070" s="322"/>
      <c r="AP1070" s="31"/>
      <c r="AQ1070" s="286"/>
      <c r="AR1070" s="31"/>
      <c r="AS1070" s="31"/>
      <c r="AT1070" s="286"/>
      <c r="AU1070" s="30"/>
      <c r="AV1070" s="286"/>
      <c r="AW1070" s="30"/>
      <c r="AX1070" s="30"/>
      <c r="AY1070" s="32"/>
      <c r="AZ1070" s="32"/>
      <c r="BA1070" s="32"/>
      <c r="BB1070" s="32"/>
      <c r="BC1070" s="32"/>
      <c r="BD1070" s="32"/>
      <c r="BE1070" s="32"/>
      <c r="BF1070" s="32"/>
      <c r="BG1070" s="32"/>
      <c r="BH1070" s="32"/>
      <c r="BI1070" s="32"/>
      <c r="BJ1070" s="32"/>
      <c r="BK1070" s="32"/>
      <c r="BL1070" s="32"/>
      <c r="BM1070" s="32"/>
    </row>
    <row r="1071" spans="1:65" ht="120" customHeight="1" x14ac:dyDescent="0.25">
      <c r="A1071" s="41">
        <v>782</v>
      </c>
      <c r="B1071" s="41" t="s">
        <v>8498</v>
      </c>
      <c r="C1071" s="41" t="s">
        <v>8499</v>
      </c>
      <c r="D1071" s="234" t="s">
        <v>8500</v>
      </c>
      <c r="E1071" s="235" t="s">
        <v>8818</v>
      </c>
      <c r="F1071" s="234">
        <v>20270</v>
      </c>
      <c r="G1071" s="14" t="s">
        <v>8819</v>
      </c>
      <c r="H1071" s="234">
        <v>2018</v>
      </c>
      <c r="I1071" s="14" t="s">
        <v>8820</v>
      </c>
      <c r="J1071" s="381">
        <v>90016.48</v>
      </c>
      <c r="K1071" s="41" t="s">
        <v>76</v>
      </c>
      <c r="L1071" s="14" t="s">
        <v>8821</v>
      </c>
      <c r="M1071" s="14" t="s">
        <v>8822</v>
      </c>
      <c r="N1071" s="14" t="s">
        <v>8823</v>
      </c>
      <c r="O1071" s="14" t="s">
        <v>8824</v>
      </c>
      <c r="P1071" s="41">
        <v>18000161</v>
      </c>
      <c r="Q1071" s="94">
        <f t="shared" si="67"/>
        <v>45</v>
      </c>
      <c r="R1071" s="156">
        <v>0</v>
      </c>
      <c r="S1071" s="94">
        <v>0</v>
      </c>
      <c r="T1071" s="94">
        <v>45</v>
      </c>
      <c r="U1071" s="156">
        <f t="shared" si="68"/>
        <v>45</v>
      </c>
      <c r="V1071" s="419">
        <v>85</v>
      </c>
      <c r="W1071" s="312">
        <v>100</v>
      </c>
      <c r="X1071" s="206" t="s">
        <v>8825</v>
      </c>
      <c r="Y1071" s="37">
        <v>3</v>
      </c>
      <c r="Z1071" s="14">
        <v>4</v>
      </c>
      <c r="AA1071" s="14">
        <v>4</v>
      </c>
      <c r="AB1071" s="14">
        <v>46</v>
      </c>
      <c r="AC1071" s="41">
        <v>116</v>
      </c>
      <c r="AD1071" s="286">
        <v>45</v>
      </c>
      <c r="AE1071" s="286">
        <v>5</v>
      </c>
      <c r="AF1071" s="287">
        <f>AI1071+AL1071+AO1071+AR1071</f>
        <v>0.38690000000000002</v>
      </c>
      <c r="AG1071" s="286" t="s">
        <v>8826</v>
      </c>
      <c r="AH1071" s="286" t="s">
        <v>8827</v>
      </c>
      <c r="AI1071" s="322">
        <v>0.38690000000000002</v>
      </c>
      <c r="AJ1071" s="286" t="s">
        <v>8569</v>
      </c>
      <c r="AK1071" s="286" t="s">
        <v>8828</v>
      </c>
      <c r="AL1071" s="322">
        <v>0</v>
      </c>
      <c r="AM1071" s="286" t="s">
        <v>8829</v>
      </c>
      <c r="AN1071" s="286" t="s">
        <v>8509</v>
      </c>
      <c r="AO1071" s="322">
        <v>0</v>
      </c>
      <c r="AP1071" s="286"/>
      <c r="AQ1071" s="286"/>
      <c r="AR1071" s="318"/>
      <c r="AS1071" s="30"/>
      <c r="AT1071" s="286"/>
      <c r="AU1071" s="30"/>
      <c r="AV1071" s="286"/>
      <c r="AW1071" s="30"/>
      <c r="AX1071" s="30"/>
      <c r="AY1071" s="32"/>
      <c r="AZ1071" s="32"/>
      <c r="BA1071" s="32"/>
      <c r="BB1071" s="32"/>
      <c r="BC1071" s="32"/>
      <c r="BD1071" s="32"/>
      <c r="BE1071" s="32"/>
      <c r="BF1071" s="32"/>
      <c r="BG1071" s="32"/>
      <c r="BH1071" s="32"/>
      <c r="BI1071" s="32"/>
      <c r="BJ1071" s="32"/>
      <c r="BK1071" s="32"/>
      <c r="BL1071" s="32"/>
      <c r="BM1071" s="32"/>
    </row>
    <row r="1072" spans="1:65" ht="120" customHeight="1" x14ac:dyDescent="0.25">
      <c r="A1072" s="41">
        <v>782</v>
      </c>
      <c r="B1072" s="41" t="s">
        <v>8498</v>
      </c>
      <c r="C1072" s="41" t="s">
        <v>14428</v>
      </c>
      <c r="D1072" s="41" t="s">
        <v>7366</v>
      </c>
      <c r="E1072" s="235" t="s">
        <v>14429</v>
      </c>
      <c r="F1072" s="234" t="s">
        <v>14430</v>
      </c>
      <c r="G1072" s="14" t="s">
        <v>8830</v>
      </c>
      <c r="H1072" s="234" t="s">
        <v>14431</v>
      </c>
      <c r="I1072" s="14" t="s">
        <v>8831</v>
      </c>
      <c r="J1072" s="381">
        <f>236767.5+189482.59</f>
        <v>426250.08999999997</v>
      </c>
      <c r="K1072" s="41" t="s">
        <v>14432</v>
      </c>
      <c r="L1072" s="14" t="s">
        <v>8832</v>
      </c>
      <c r="M1072" s="14" t="s">
        <v>8833</v>
      </c>
      <c r="N1072" s="14" t="s">
        <v>8834</v>
      </c>
      <c r="O1072" s="14" t="s">
        <v>8835</v>
      </c>
      <c r="P1072" s="14">
        <v>16000357</v>
      </c>
      <c r="Q1072" s="94">
        <f t="shared" si="67"/>
        <v>45</v>
      </c>
      <c r="R1072" s="156">
        <v>0</v>
      </c>
      <c r="S1072" s="94">
        <v>0</v>
      </c>
      <c r="T1072" s="94">
        <v>45</v>
      </c>
      <c r="U1072" s="156">
        <f t="shared" si="68"/>
        <v>45</v>
      </c>
      <c r="V1072" s="419">
        <v>85</v>
      </c>
      <c r="W1072" s="312">
        <v>99.58</v>
      </c>
      <c r="X1072" s="206" t="s">
        <v>8836</v>
      </c>
      <c r="Y1072" s="14">
        <v>3</v>
      </c>
      <c r="Z1072" s="14">
        <v>10</v>
      </c>
      <c r="AA1072" s="14">
        <v>3</v>
      </c>
      <c r="AB1072" s="14">
        <v>46</v>
      </c>
      <c r="AC1072" s="41" t="s">
        <v>8837</v>
      </c>
      <c r="AD1072" s="286">
        <v>45</v>
      </c>
      <c r="AE1072" s="30">
        <v>5</v>
      </c>
      <c r="AF1072" s="287">
        <f>AI1072+AL1072</f>
        <v>1</v>
      </c>
      <c r="AG1072" s="286" t="s">
        <v>7366</v>
      </c>
      <c r="AH1072" s="286" t="s">
        <v>8624</v>
      </c>
      <c r="AI1072" s="322">
        <v>0.64290000000000003</v>
      </c>
      <c r="AJ1072" s="286" t="s">
        <v>8569</v>
      </c>
      <c r="AK1072" s="286" t="s">
        <v>8838</v>
      </c>
      <c r="AL1072" s="322">
        <v>0.35709999999999997</v>
      </c>
      <c r="AM1072" s="30"/>
      <c r="AN1072" s="286"/>
      <c r="AO1072" s="30"/>
      <c r="AP1072" s="30"/>
      <c r="AQ1072" s="286"/>
      <c r="AR1072" s="30"/>
      <c r="AS1072" s="30"/>
      <c r="AT1072" s="286"/>
      <c r="AU1072" s="30"/>
      <c r="AV1072" s="286"/>
      <c r="AW1072" s="30"/>
      <c r="AX1072" s="30"/>
      <c r="AY1072" s="32"/>
      <c r="AZ1072" s="32"/>
      <c r="BA1072" s="32"/>
      <c r="BB1072" s="32"/>
      <c r="BC1072" s="32"/>
      <c r="BD1072" s="32"/>
      <c r="BE1072" s="32"/>
      <c r="BF1072" s="32"/>
      <c r="BG1072" s="32"/>
      <c r="BH1072" s="32"/>
      <c r="BI1072" s="32"/>
      <c r="BJ1072" s="32"/>
      <c r="BK1072" s="32"/>
      <c r="BL1072" s="32"/>
      <c r="BM1072" s="32"/>
    </row>
    <row r="1073" spans="1:65" ht="120" customHeight="1" x14ac:dyDescent="0.25">
      <c r="A1073" s="41">
        <v>782</v>
      </c>
      <c r="B1073" s="41" t="s">
        <v>8498</v>
      </c>
      <c r="C1073" s="41" t="s">
        <v>8523</v>
      </c>
      <c r="D1073" s="41" t="s">
        <v>8524</v>
      </c>
      <c r="E1073" s="235" t="s">
        <v>8525</v>
      </c>
      <c r="F1073" s="234">
        <v>14556</v>
      </c>
      <c r="G1073" s="14" t="s">
        <v>8839</v>
      </c>
      <c r="H1073" s="234">
        <v>2018</v>
      </c>
      <c r="I1073" s="14" t="s">
        <v>8840</v>
      </c>
      <c r="J1073" s="381">
        <f>114700+25234</f>
        <v>139934</v>
      </c>
      <c r="K1073" s="41" t="s">
        <v>76</v>
      </c>
      <c r="L1073" s="14" t="s">
        <v>8783</v>
      </c>
      <c r="M1073" s="14" t="s">
        <v>8784</v>
      </c>
      <c r="N1073" s="14" t="s">
        <v>8841</v>
      </c>
      <c r="O1073" s="14" t="s">
        <v>8842</v>
      </c>
      <c r="P1073" s="14">
        <v>18000404</v>
      </c>
      <c r="Q1073" s="94">
        <f t="shared" si="67"/>
        <v>45</v>
      </c>
      <c r="R1073" s="156">
        <v>0</v>
      </c>
      <c r="S1073" s="94">
        <v>0</v>
      </c>
      <c r="T1073" s="94">
        <v>45</v>
      </c>
      <c r="U1073" s="156">
        <f t="shared" si="68"/>
        <v>45</v>
      </c>
      <c r="V1073" s="419">
        <v>85</v>
      </c>
      <c r="W1073" s="312">
        <v>100</v>
      </c>
      <c r="X1073" s="206" t="s">
        <v>8843</v>
      </c>
      <c r="Y1073" s="14">
        <v>3</v>
      </c>
      <c r="Z1073" s="14">
        <v>6</v>
      </c>
      <c r="AA1073" s="14">
        <v>1</v>
      </c>
      <c r="AB1073" s="14">
        <v>4</v>
      </c>
      <c r="AC1073" s="41">
        <v>11</v>
      </c>
      <c r="AD1073" s="286">
        <v>45</v>
      </c>
      <c r="AE1073" s="30">
        <v>5</v>
      </c>
      <c r="AF1073" s="287">
        <f>AI1073+AL1073+AO1073+AR1073+AU1073</f>
        <v>0.77651999999999999</v>
      </c>
      <c r="AG1073" s="286" t="s">
        <v>8524</v>
      </c>
      <c r="AH1073" s="286" t="s">
        <v>8533</v>
      </c>
      <c r="AI1073" s="322">
        <v>0.24399999999999999</v>
      </c>
      <c r="AJ1073" s="286" t="s">
        <v>8534</v>
      </c>
      <c r="AK1073" s="286" t="s">
        <v>8533</v>
      </c>
      <c r="AL1073" s="322">
        <v>0</v>
      </c>
      <c r="AM1073" s="286" t="s">
        <v>8535</v>
      </c>
      <c r="AN1073" s="286" t="s">
        <v>8536</v>
      </c>
      <c r="AO1073" s="322">
        <v>9.5200000000000007E-2</v>
      </c>
      <c r="AP1073" s="286" t="s">
        <v>8537</v>
      </c>
      <c r="AQ1073" s="286" t="s">
        <v>8533</v>
      </c>
      <c r="AR1073" s="322">
        <v>0.21429999999999999</v>
      </c>
      <c r="AS1073" s="286" t="s">
        <v>8538</v>
      </c>
      <c r="AT1073" s="286" t="s">
        <v>8533</v>
      </c>
      <c r="AU1073" s="322">
        <v>0.22302</v>
      </c>
      <c r="AV1073" s="286"/>
      <c r="AW1073" s="30"/>
      <c r="AX1073" s="30"/>
      <c r="AY1073" s="32"/>
      <c r="AZ1073" s="32"/>
      <c r="BA1073" s="32"/>
      <c r="BB1073" s="32"/>
      <c r="BC1073" s="32"/>
      <c r="BD1073" s="32"/>
      <c r="BE1073" s="32"/>
      <c r="BF1073" s="32"/>
      <c r="BG1073" s="32"/>
      <c r="BH1073" s="32"/>
      <c r="BI1073" s="32"/>
      <c r="BJ1073" s="32"/>
      <c r="BK1073" s="32"/>
      <c r="BL1073" s="32"/>
      <c r="BM1073" s="32"/>
    </row>
    <row r="1074" spans="1:65" ht="120" customHeight="1" x14ac:dyDescent="0.25">
      <c r="A1074" s="41">
        <v>782</v>
      </c>
      <c r="B1074" s="41" t="s">
        <v>8498</v>
      </c>
      <c r="C1074" s="41" t="s">
        <v>8844</v>
      </c>
      <c r="D1074" s="41" t="s">
        <v>8512</v>
      </c>
      <c r="E1074" s="235" t="s">
        <v>8845</v>
      </c>
      <c r="F1074" s="234">
        <v>18580</v>
      </c>
      <c r="G1074" s="14" t="s">
        <v>8846</v>
      </c>
      <c r="H1074" s="234">
        <v>2018</v>
      </c>
      <c r="I1074" s="14" t="s">
        <v>8847</v>
      </c>
      <c r="J1074" s="381">
        <v>43555.22</v>
      </c>
      <c r="K1074" s="41" t="s">
        <v>76</v>
      </c>
      <c r="L1074" s="14" t="s">
        <v>8848</v>
      </c>
      <c r="M1074" s="14" t="s">
        <v>8849</v>
      </c>
      <c r="N1074" s="14" t="s">
        <v>8850</v>
      </c>
      <c r="O1074" s="14" t="s">
        <v>8851</v>
      </c>
      <c r="P1074" s="14">
        <v>18000444</v>
      </c>
      <c r="Q1074" s="15">
        <f t="shared" si="67"/>
        <v>45</v>
      </c>
      <c r="R1074" s="156">
        <v>0</v>
      </c>
      <c r="S1074" s="94">
        <v>0</v>
      </c>
      <c r="T1074" s="94">
        <v>45</v>
      </c>
      <c r="U1074" s="156">
        <f t="shared" si="68"/>
        <v>45</v>
      </c>
      <c r="V1074" s="419">
        <v>85</v>
      </c>
      <c r="W1074" s="312">
        <v>100</v>
      </c>
      <c r="X1074" s="206" t="s">
        <v>8852</v>
      </c>
      <c r="Y1074" s="14">
        <v>6</v>
      </c>
      <c r="Z1074" s="14">
        <v>4</v>
      </c>
      <c r="AA1074" s="14">
        <v>1</v>
      </c>
      <c r="AB1074" s="14">
        <v>46</v>
      </c>
      <c r="AC1074" s="41">
        <v>128</v>
      </c>
      <c r="AD1074" s="286">
        <v>45</v>
      </c>
      <c r="AE1074" s="30">
        <v>5</v>
      </c>
      <c r="AF1074" s="287">
        <f>AI1074+AL1074</f>
        <v>0.71430000000000005</v>
      </c>
      <c r="AG1074" s="286" t="s">
        <v>8512</v>
      </c>
      <c r="AH1074" s="286" t="s">
        <v>8521</v>
      </c>
      <c r="AI1074" s="322">
        <v>0</v>
      </c>
      <c r="AJ1074" s="286" t="s">
        <v>8569</v>
      </c>
      <c r="AK1074" s="286" t="s">
        <v>8853</v>
      </c>
      <c r="AL1074" s="322">
        <v>0.71430000000000005</v>
      </c>
      <c r="AM1074" s="30"/>
      <c r="AN1074" s="286"/>
      <c r="AO1074" s="30"/>
      <c r="AP1074" s="30"/>
      <c r="AQ1074" s="286"/>
      <c r="AR1074" s="30"/>
      <c r="AS1074" s="30"/>
      <c r="AT1074" s="286"/>
      <c r="AU1074" s="30"/>
      <c r="AV1074" s="286"/>
      <c r="AW1074" s="30"/>
      <c r="AX1074" s="30"/>
      <c r="AY1074" s="32"/>
      <c r="AZ1074" s="32"/>
      <c r="BA1074" s="32"/>
      <c r="BB1074" s="32"/>
      <c r="BC1074" s="32"/>
      <c r="BD1074" s="32"/>
      <c r="BE1074" s="32"/>
      <c r="BF1074" s="32"/>
      <c r="BG1074" s="32"/>
      <c r="BH1074" s="32"/>
      <c r="BI1074" s="32"/>
      <c r="BJ1074" s="32"/>
      <c r="BK1074" s="32"/>
      <c r="BL1074" s="32"/>
      <c r="BM1074" s="32"/>
    </row>
    <row r="1075" spans="1:65" ht="120" customHeight="1" x14ac:dyDescent="0.25">
      <c r="A1075" s="41">
        <v>782</v>
      </c>
      <c r="B1075" s="14" t="s">
        <v>8498</v>
      </c>
      <c r="C1075" s="48" t="s">
        <v>8854</v>
      </c>
      <c r="D1075" s="41" t="s">
        <v>8855</v>
      </c>
      <c r="E1075" s="14" t="s">
        <v>8856</v>
      </c>
      <c r="F1075" s="14">
        <v>23471</v>
      </c>
      <c r="G1075" s="14" t="s">
        <v>8857</v>
      </c>
      <c r="H1075" s="42">
        <v>2019</v>
      </c>
      <c r="I1075" s="42" t="s">
        <v>8858</v>
      </c>
      <c r="J1075" s="15">
        <v>48190</v>
      </c>
      <c r="K1075" s="42" t="s">
        <v>8859</v>
      </c>
      <c r="L1075" s="42" t="s">
        <v>8860</v>
      </c>
      <c r="M1075" s="42" t="s">
        <v>8861</v>
      </c>
      <c r="N1075" s="42" t="s">
        <v>8862</v>
      </c>
      <c r="O1075" s="42" t="s">
        <v>8863</v>
      </c>
      <c r="P1075" s="14">
        <v>18000403</v>
      </c>
      <c r="Q1075" s="94">
        <f t="shared" si="67"/>
        <v>45</v>
      </c>
      <c r="R1075" s="156">
        <v>0</v>
      </c>
      <c r="S1075" s="94">
        <v>0</v>
      </c>
      <c r="T1075" s="94">
        <v>45</v>
      </c>
      <c r="U1075" s="156">
        <f t="shared" si="68"/>
        <v>45</v>
      </c>
      <c r="V1075" s="419">
        <v>85</v>
      </c>
      <c r="W1075" s="312">
        <v>100</v>
      </c>
      <c r="X1075" s="206" t="s">
        <v>8864</v>
      </c>
      <c r="Y1075" s="42">
        <v>4</v>
      </c>
      <c r="Z1075" s="42">
        <v>3</v>
      </c>
      <c r="AA1075" s="42">
        <v>1</v>
      </c>
      <c r="AB1075" s="42">
        <v>4</v>
      </c>
      <c r="AC1075" s="14">
        <v>89</v>
      </c>
      <c r="AD1075" s="30">
        <v>45</v>
      </c>
      <c r="AE1075" s="30">
        <v>5</v>
      </c>
      <c r="AF1075" s="287">
        <f>AI1075+AL1075+AO1075+AR1075+AU1075+AX1075</f>
        <v>0</v>
      </c>
      <c r="AG1075" s="286" t="s">
        <v>8855</v>
      </c>
      <c r="AH1075" s="286" t="s">
        <v>8865</v>
      </c>
      <c r="AI1075" s="322">
        <v>0</v>
      </c>
      <c r="AJ1075" s="286" t="s">
        <v>8550</v>
      </c>
      <c r="AK1075" s="286" t="s">
        <v>8866</v>
      </c>
      <c r="AL1075" s="322">
        <v>0</v>
      </c>
      <c r="AM1075" s="286" t="s">
        <v>4202</v>
      </c>
      <c r="AN1075" s="286" t="s">
        <v>8867</v>
      </c>
      <c r="AO1075" s="322">
        <v>0</v>
      </c>
      <c r="AP1075" s="286" t="s">
        <v>8868</v>
      </c>
      <c r="AQ1075" s="286" t="s">
        <v>8865</v>
      </c>
      <c r="AR1075" s="322">
        <v>0</v>
      </c>
      <c r="AS1075" s="286" t="s">
        <v>8869</v>
      </c>
      <c r="AT1075" s="286" t="s">
        <v>8865</v>
      </c>
      <c r="AU1075" s="322">
        <v>0</v>
      </c>
      <c r="AV1075" s="286" t="s">
        <v>8870</v>
      </c>
      <c r="AW1075" s="286" t="s">
        <v>8871</v>
      </c>
      <c r="AX1075" s="322">
        <v>0</v>
      </c>
      <c r="AY1075" s="32"/>
      <c r="AZ1075" s="32"/>
      <c r="BA1075" s="32"/>
      <c r="BB1075" s="32"/>
      <c r="BC1075" s="32"/>
      <c r="BD1075" s="32"/>
      <c r="BE1075" s="32"/>
      <c r="BF1075" s="32"/>
      <c r="BG1075" s="32"/>
      <c r="BH1075" s="32"/>
      <c r="BI1075" s="32"/>
      <c r="BJ1075" s="32"/>
      <c r="BK1075" s="32"/>
      <c r="BL1075" s="32"/>
      <c r="BM1075" s="32"/>
    </row>
    <row r="1076" spans="1:65" ht="120" customHeight="1" x14ac:dyDescent="0.25">
      <c r="A1076" s="41">
        <v>782</v>
      </c>
      <c r="B1076" s="14" t="s">
        <v>8498</v>
      </c>
      <c r="C1076" s="48" t="s">
        <v>8676</v>
      </c>
      <c r="D1076" s="41" t="s">
        <v>8677</v>
      </c>
      <c r="E1076" s="14" t="s">
        <v>8678</v>
      </c>
      <c r="F1076" s="14">
        <v>21238</v>
      </c>
      <c r="G1076" s="14" t="s">
        <v>8872</v>
      </c>
      <c r="H1076" s="42">
        <v>2019</v>
      </c>
      <c r="I1076" s="42" t="s">
        <v>8873</v>
      </c>
      <c r="J1076" s="15">
        <v>126575</v>
      </c>
      <c r="K1076" s="42" t="s">
        <v>8859</v>
      </c>
      <c r="L1076" s="41" t="s">
        <v>8874</v>
      </c>
      <c r="M1076" s="41" t="s">
        <v>8875</v>
      </c>
      <c r="N1076" s="42" t="s">
        <v>8876</v>
      </c>
      <c r="O1076" s="42" t="s">
        <v>8877</v>
      </c>
      <c r="P1076" s="14">
        <v>18000525</v>
      </c>
      <c r="Q1076" s="94">
        <f t="shared" si="67"/>
        <v>45</v>
      </c>
      <c r="R1076" s="156">
        <v>0</v>
      </c>
      <c r="S1076" s="94">
        <v>0</v>
      </c>
      <c r="T1076" s="94">
        <v>45</v>
      </c>
      <c r="U1076" s="156">
        <f t="shared" si="68"/>
        <v>45</v>
      </c>
      <c r="V1076" s="419">
        <v>85</v>
      </c>
      <c r="W1076" s="312">
        <v>100</v>
      </c>
      <c r="X1076" s="206" t="s">
        <v>8878</v>
      </c>
      <c r="Y1076" s="42">
        <v>4</v>
      </c>
      <c r="Z1076" s="42">
        <v>4</v>
      </c>
      <c r="AA1076" s="42">
        <v>6</v>
      </c>
      <c r="AB1076" s="42">
        <v>46</v>
      </c>
      <c r="AC1076" s="14">
        <v>44</v>
      </c>
      <c r="AD1076" s="30">
        <v>45</v>
      </c>
      <c r="AE1076" s="30">
        <v>5</v>
      </c>
      <c r="AF1076" s="287">
        <f>AI1076+AL1076</f>
        <v>0.71430000000000005</v>
      </c>
      <c r="AG1076" s="286" t="s">
        <v>8677</v>
      </c>
      <c r="AH1076" s="286" t="s">
        <v>8686</v>
      </c>
      <c r="AI1076" s="322">
        <v>0.23810000000000001</v>
      </c>
      <c r="AJ1076" s="286" t="s">
        <v>8569</v>
      </c>
      <c r="AK1076" s="286" t="s">
        <v>8687</v>
      </c>
      <c r="AL1076" s="322">
        <v>0.47620000000000001</v>
      </c>
      <c r="AM1076" s="286"/>
      <c r="AN1076" s="286"/>
      <c r="AO1076" s="322"/>
      <c r="AP1076" s="286"/>
      <c r="AQ1076" s="286"/>
      <c r="AR1076" s="322"/>
      <c r="AS1076" s="286"/>
      <c r="AT1076" s="286"/>
      <c r="AU1076" s="322"/>
      <c r="AV1076" s="286"/>
      <c r="AW1076" s="30"/>
      <c r="AX1076" s="30"/>
      <c r="AY1076" s="32"/>
      <c r="AZ1076" s="32"/>
      <c r="BA1076" s="32"/>
      <c r="BB1076" s="32"/>
      <c r="BC1076" s="32"/>
      <c r="BD1076" s="32"/>
      <c r="BE1076" s="32"/>
      <c r="BF1076" s="32"/>
      <c r="BG1076" s="32"/>
      <c r="BH1076" s="32"/>
      <c r="BI1076" s="32"/>
      <c r="BJ1076" s="32"/>
      <c r="BK1076" s="32"/>
      <c r="BL1076" s="32"/>
      <c r="BM1076" s="32"/>
    </row>
    <row r="1077" spans="1:65" ht="120" customHeight="1" x14ac:dyDescent="0.25">
      <c r="A1077" s="41">
        <v>782</v>
      </c>
      <c r="B1077" s="14" t="s">
        <v>8498</v>
      </c>
      <c r="C1077" s="48" t="s">
        <v>8879</v>
      </c>
      <c r="D1077" s="41" t="s">
        <v>8512</v>
      </c>
      <c r="E1077" s="14" t="s">
        <v>8880</v>
      </c>
      <c r="F1077" s="14">
        <v>20047</v>
      </c>
      <c r="G1077" s="14" t="s">
        <v>8881</v>
      </c>
      <c r="H1077" s="42">
        <v>2019</v>
      </c>
      <c r="I1077" s="42" t="s">
        <v>8882</v>
      </c>
      <c r="J1077" s="15">
        <v>94733</v>
      </c>
      <c r="K1077" s="42" t="s">
        <v>8859</v>
      </c>
      <c r="L1077" s="42" t="s">
        <v>8883</v>
      </c>
      <c r="M1077" s="42" t="s">
        <v>8884</v>
      </c>
      <c r="N1077" s="42" t="s">
        <v>8885</v>
      </c>
      <c r="O1077" s="42" t="s">
        <v>8886</v>
      </c>
      <c r="P1077" s="14">
        <v>19000110</v>
      </c>
      <c r="Q1077" s="94">
        <f t="shared" si="67"/>
        <v>45</v>
      </c>
      <c r="R1077" s="156">
        <v>0</v>
      </c>
      <c r="S1077" s="94">
        <v>0</v>
      </c>
      <c r="T1077" s="94">
        <v>45</v>
      </c>
      <c r="U1077" s="156">
        <f t="shared" si="68"/>
        <v>45</v>
      </c>
      <c r="V1077" s="419">
        <v>85</v>
      </c>
      <c r="W1077" s="312">
        <v>100</v>
      </c>
      <c r="X1077" s="206" t="s">
        <v>8887</v>
      </c>
      <c r="Y1077" s="42">
        <v>4</v>
      </c>
      <c r="Z1077" s="42">
        <v>4</v>
      </c>
      <c r="AA1077" s="42">
        <v>6</v>
      </c>
      <c r="AB1077" s="42">
        <v>60</v>
      </c>
      <c r="AC1077" s="14">
        <v>77</v>
      </c>
      <c r="AD1077" s="30">
        <v>45</v>
      </c>
      <c r="AE1077" s="30">
        <v>5</v>
      </c>
      <c r="AF1077" s="287">
        <f>AI1077+AL1077+AO1077+AR1077</f>
        <v>0.1905</v>
      </c>
      <c r="AG1077" s="286" t="s">
        <v>8512</v>
      </c>
      <c r="AH1077" s="286" t="s">
        <v>8521</v>
      </c>
      <c r="AI1077" s="322">
        <v>0.16070000000000001</v>
      </c>
      <c r="AJ1077" s="286" t="s">
        <v>8888</v>
      </c>
      <c r="AK1077" s="286" t="s">
        <v>8889</v>
      </c>
      <c r="AL1077" s="322">
        <v>2.98E-2</v>
      </c>
      <c r="AM1077" s="286" t="s">
        <v>8569</v>
      </c>
      <c r="AN1077" s="286" t="s">
        <v>8889</v>
      </c>
      <c r="AO1077" s="322">
        <v>0</v>
      </c>
      <c r="AP1077" s="32"/>
      <c r="AQ1077" s="286"/>
      <c r="AR1077" s="322"/>
      <c r="AS1077" s="286"/>
      <c r="AT1077" s="286"/>
      <c r="AU1077" s="30"/>
      <c r="AV1077" s="286"/>
      <c r="AW1077" s="30"/>
      <c r="AX1077" s="30"/>
      <c r="AY1077" s="32"/>
      <c r="AZ1077" s="32"/>
      <c r="BA1077" s="32"/>
      <c r="BB1077" s="32"/>
      <c r="BC1077" s="32"/>
      <c r="BD1077" s="32"/>
      <c r="BE1077" s="32"/>
      <c r="BF1077" s="32"/>
      <c r="BG1077" s="32"/>
      <c r="BH1077" s="32"/>
      <c r="BI1077" s="32"/>
      <c r="BJ1077" s="32"/>
      <c r="BK1077" s="32"/>
      <c r="BL1077" s="32"/>
      <c r="BM1077" s="32"/>
    </row>
    <row r="1078" spans="1:65" ht="120" customHeight="1" x14ac:dyDescent="0.25">
      <c r="A1078" s="41">
        <v>782</v>
      </c>
      <c r="B1078" s="14" t="s">
        <v>8498</v>
      </c>
      <c r="C1078" s="48" t="s">
        <v>8750</v>
      </c>
      <c r="D1078" s="41" t="s">
        <v>8751</v>
      </c>
      <c r="E1078" s="14" t="s">
        <v>8752</v>
      </c>
      <c r="F1078" s="14">
        <v>23468</v>
      </c>
      <c r="G1078" s="14" t="s">
        <v>8890</v>
      </c>
      <c r="H1078" s="42">
        <v>2019</v>
      </c>
      <c r="I1078" s="42" t="s">
        <v>8891</v>
      </c>
      <c r="J1078" s="15">
        <v>97337.7</v>
      </c>
      <c r="K1078" s="42" t="s">
        <v>8859</v>
      </c>
      <c r="L1078" s="42" t="s">
        <v>8892</v>
      </c>
      <c r="M1078" s="42" t="s">
        <v>8893</v>
      </c>
      <c r="N1078" s="42" t="s">
        <v>8894</v>
      </c>
      <c r="O1078" s="42" t="s">
        <v>8895</v>
      </c>
      <c r="P1078" s="14">
        <v>19000150</v>
      </c>
      <c r="Q1078" s="94">
        <f t="shared" si="67"/>
        <v>45</v>
      </c>
      <c r="R1078" s="156">
        <v>0</v>
      </c>
      <c r="S1078" s="94">
        <v>0</v>
      </c>
      <c r="T1078" s="94">
        <v>45</v>
      </c>
      <c r="U1078" s="156">
        <f t="shared" si="68"/>
        <v>45</v>
      </c>
      <c r="V1078" s="419">
        <v>85</v>
      </c>
      <c r="W1078" s="312">
        <v>100</v>
      </c>
      <c r="X1078" s="206" t="s">
        <v>8896</v>
      </c>
      <c r="Y1078" s="42">
        <v>4</v>
      </c>
      <c r="Z1078" s="42">
        <v>9</v>
      </c>
      <c r="AA1078" s="42">
        <v>1</v>
      </c>
      <c r="AB1078" s="42" t="s">
        <v>8897</v>
      </c>
      <c r="AC1078" s="14">
        <v>160</v>
      </c>
      <c r="AD1078" s="30">
        <v>45</v>
      </c>
      <c r="AE1078" s="30">
        <v>5</v>
      </c>
      <c r="AF1078" s="287">
        <f>AI1078+AL1078+AO1078+AR1078+AU1078+AX1078</f>
        <v>0.70240000000000002</v>
      </c>
      <c r="AG1078" s="286" t="s">
        <v>8751</v>
      </c>
      <c r="AH1078" s="286" t="s">
        <v>8761</v>
      </c>
      <c r="AI1078" s="322">
        <v>0.47620000000000001</v>
      </c>
      <c r="AJ1078" s="286" t="s">
        <v>8569</v>
      </c>
      <c r="AK1078" s="286" t="s">
        <v>8761</v>
      </c>
      <c r="AL1078" s="322">
        <v>0</v>
      </c>
      <c r="AM1078" s="286" t="s">
        <v>8763</v>
      </c>
      <c r="AN1078" s="286" t="s">
        <v>8761</v>
      </c>
      <c r="AO1078" s="322">
        <v>0.22620000000000001</v>
      </c>
      <c r="AP1078" s="286" t="s">
        <v>8898</v>
      </c>
      <c r="AQ1078" s="286" t="s">
        <v>8761</v>
      </c>
      <c r="AR1078" s="322">
        <v>0</v>
      </c>
      <c r="AS1078" s="286" t="s">
        <v>8762</v>
      </c>
      <c r="AT1078" s="286" t="s">
        <v>8761</v>
      </c>
      <c r="AU1078" s="322">
        <v>0</v>
      </c>
      <c r="AV1078" s="286" t="s">
        <v>8765</v>
      </c>
      <c r="AW1078" s="286" t="s">
        <v>8761</v>
      </c>
      <c r="AX1078" s="322">
        <v>0</v>
      </c>
      <c r="AY1078" s="32"/>
      <c r="AZ1078" s="32"/>
      <c r="BA1078" s="32"/>
      <c r="BB1078" s="32"/>
      <c r="BC1078" s="32"/>
      <c r="BD1078" s="32"/>
      <c r="BE1078" s="32"/>
      <c r="BF1078" s="32"/>
      <c r="BG1078" s="32"/>
      <c r="BH1078" s="32"/>
      <c r="BI1078" s="32"/>
      <c r="BJ1078" s="32"/>
      <c r="BK1078" s="32"/>
      <c r="BL1078" s="32"/>
      <c r="BM1078" s="32"/>
    </row>
    <row r="1079" spans="1:65" ht="120" customHeight="1" x14ac:dyDescent="0.25">
      <c r="A1079" s="41">
        <v>782</v>
      </c>
      <c r="B1079" s="14" t="s">
        <v>8498</v>
      </c>
      <c r="C1079" s="48" t="s">
        <v>8539</v>
      </c>
      <c r="D1079" s="41" t="s">
        <v>8540</v>
      </c>
      <c r="E1079" s="14" t="s">
        <v>8541</v>
      </c>
      <c r="F1079" s="14">
        <v>15646</v>
      </c>
      <c r="G1079" s="14" t="s">
        <v>8899</v>
      </c>
      <c r="H1079" s="42">
        <v>2019</v>
      </c>
      <c r="I1079" s="40" t="s">
        <v>8900</v>
      </c>
      <c r="J1079" s="15">
        <v>96697.56</v>
      </c>
      <c r="K1079" s="42" t="s">
        <v>8859</v>
      </c>
      <c r="L1079" s="42" t="s">
        <v>8631</v>
      </c>
      <c r="M1079" s="42" t="s">
        <v>8632</v>
      </c>
      <c r="N1079" s="42" t="s">
        <v>8901</v>
      </c>
      <c r="O1079" s="42" t="s">
        <v>8902</v>
      </c>
      <c r="P1079" s="14">
        <v>18000453</v>
      </c>
      <c r="Q1079" s="94">
        <f t="shared" si="67"/>
        <v>45</v>
      </c>
      <c r="R1079" s="156">
        <v>0</v>
      </c>
      <c r="S1079" s="94">
        <v>0</v>
      </c>
      <c r="T1079" s="94">
        <v>45</v>
      </c>
      <c r="U1079" s="156">
        <f t="shared" si="68"/>
        <v>45</v>
      </c>
      <c r="V1079" s="419">
        <v>85</v>
      </c>
      <c r="W1079" s="312">
        <v>100</v>
      </c>
      <c r="X1079" s="206" t="s">
        <v>8903</v>
      </c>
      <c r="Y1079" s="42">
        <v>4</v>
      </c>
      <c r="Z1079" s="42">
        <v>4</v>
      </c>
      <c r="AA1079" s="42">
        <v>5</v>
      </c>
      <c r="AB1079" s="42">
        <v>46</v>
      </c>
      <c r="AC1079" s="14">
        <v>52</v>
      </c>
      <c r="AD1079" s="30">
        <v>45</v>
      </c>
      <c r="AE1079" s="30">
        <v>5</v>
      </c>
      <c r="AF1079" s="287">
        <f>AI1079+AL1079</f>
        <v>0.54759999999999998</v>
      </c>
      <c r="AG1079" s="286" t="s">
        <v>8540</v>
      </c>
      <c r="AH1079" s="286" t="s">
        <v>8549</v>
      </c>
      <c r="AI1079" s="322">
        <v>0.54759999999999998</v>
      </c>
      <c r="AJ1079" s="286" t="s">
        <v>8569</v>
      </c>
      <c r="AK1079" s="286" t="s">
        <v>8549</v>
      </c>
      <c r="AL1079" s="322">
        <v>0</v>
      </c>
      <c r="AM1079" s="32"/>
      <c r="AN1079" s="286"/>
      <c r="AO1079" s="318"/>
      <c r="AP1079" s="286"/>
      <c r="AQ1079" s="286"/>
      <c r="AR1079" s="286"/>
      <c r="AS1079" s="286"/>
      <c r="AT1079" s="286"/>
      <c r="AU1079" s="30"/>
      <c r="AV1079" s="286"/>
      <c r="AW1079" s="30"/>
      <c r="AX1079" s="30"/>
      <c r="AY1079" s="32"/>
      <c r="AZ1079" s="32"/>
      <c r="BA1079" s="32"/>
      <c r="BB1079" s="32"/>
      <c r="BC1079" s="32"/>
      <c r="BD1079" s="32"/>
      <c r="BE1079" s="32"/>
      <c r="BF1079" s="32"/>
      <c r="BG1079" s="32"/>
      <c r="BH1079" s="32"/>
      <c r="BI1079" s="32"/>
      <c r="BJ1079" s="32"/>
      <c r="BK1079" s="32"/>
      <c r="BL1079" s="32"/>
      <c r="BM1079" s="32"/>
    </row>
    <row r="1080" spans="1:65" ht="120" customHeight="1" x14ac:dyDescent="0.25">
      <c r="A1080" s="41">
        <v>782</v>
      </c>
      <c r="B1080" s="14" t="s">
        <v>8498</v>
      </c>
      <c r="C1080" s="14" t="s">
        <v>8557</v>
      </c>
      <c r="D1080" s="41" t="s">
        <v>8558</v>
      </c>
      <c r="E1080" s="14" t="s">
        <v>8904</v>
      </c>
      <c r="F1080" s="14">
        <v>22701</v>
      </c>
      <c r="G1080" s="14" t="s">
        <v>8905</v>
      </c>
      <c r="H1080" s="14">
        <v>2019</v>
      </c>
      <c r="I1080" s="14" t="s">
        <v>8906</v>
      </c>
      <c r="J1080" s="15">
        <v>42724.18</v>
      </c>
      <c r="K1080" s="14" t="s">
        <v>8907</v>
      </c>
      <c r="L1080" s="41" t="s">
        <v>8908</v>
      </c>
      <c r="M1080" s="41" t="s">
        <v>8909</v>
      </c>
      <c r="N1080" s="14" t="s">
        <v>8910</v>
      </c>
      <c r="O1080" s="14" t="s">
        <v>8911</v>
      </c>
      <c r="P1080" s="14">
        <v>19000024</v>
      </c>
      <c r="Q1080" s="94">
        <f t="shared" si="67"/>
        <v>45</v>
      </c>
      <c r="R1080" s="156">
        <v>0</v>
      </c>
      <c r="S1080" s="94">
        <v>0</v>
      </c>
      <c r="T1080" s="94">
        <v>45</v>
      </c>
      <c r="U1080" s="156">
        <f t="shared" si="68"/>
        <v>45</v>
      </c>
      <c r="V1080" s="419">
        <v>85</v>
      </c>
      <c r="W1080" s="312">
        <v>100</v>
      </c>
      <c r="X1080" s="206" t="s">
        <v>8912</v>
      </c>
      <c r="Y1080" s="14">
        <v>3</v>
      </c>
      <c r="Z1080" s="14">
        <v>10</v>
      </c>
      <c r="AA1080" s="14">
        <v>2</v>
      </c>
      <c r="AB1080" s="14">
        <v>44</v>
      </c>
      <c r="AC1080" s="14"/>
      <c r="AD1080" s="30">
        <v>45</v>
      </c>
      <c r="AE1080" s="30">
        <v>5</v>
      </c>
      <c r="AF1080" s="287">
        <f>AI1080+AL1080+AO1080+AR1080+AU1080+AX1080</f>
        <v>0.71430000000000005</v>
      </c>
      <c r="AG1080" s="286" t="s">
        <v>8558</v>
      </c>
      <c r="AH1080" s="286" t="s">
        <v>8568</v>
      </c>
      <c r="AI1080" s="322">
        <v>0</v>
      </c>
      <c r="AJ1080" s="286" t="s">
        <v>8569</v>
      </c>
      <c r="AK1080" s="286" t="s">
        <v>8568</v>
      </c>
      <c r="AL1080" s="322">
        <v>0.71430000000000005</v>
      </c>
      <c r="AM1080" s="286" t="s">
        <v>8570</v>
      </c>
      <c r="AN1080" s="286" t="s">
        <v>8568</v>
      </c>
      <c r="AO1080" s="322">
        <v>0</v>
      </c>
      <c r="AP1080" s="286"/>
      <c r="AQ1080" s="286"/>
      <c r="AR1080" s="322"/>
      <c r="AS1080" s="286"/>
      <c r="AT1080" s="286"/>
      <c r="AU1080" s="322"/>
      <c r="AV1080" s="286"/>
      <c r="AW1080" s="30"/>
      <c r="AX1080" s="322"/>
      <c r="AY1080" s="32"/>
      <c r="AZ1080" s="32"/>
      <c r="BA1080" s="32"/>
      <c r="BB1080" s="32"/>
      <c r="BC1080" s="32"/>
      <c r="BD1080" s="32"/>
      <c r="BE1080" s="32"/>
      <c r="BF1080" s="32"/>
      <c r="BG1080" s="32"/>
      <c r="BH1080" s="32"/>
      <c r="BI1080" s="32"/>
      <c r="BJ1080" s="32"/>
      <c r="BK1080" s="32"/>
      <c r="BL1080" s="32"/>
      <c r="BM1080" s="32"/>
    </row>
    <row r="1081" spans="1:65" ht="120" customHeight="1" x14ac:dyDescent="0.25">
      <c r="A1081" s="41">
        <v>782</v>
      </c>
      <c r="B1081" s="14" t="s">
        <v>8498</v>
      </c>
      <c r="C1081" s="48" t="s">
        <v>8523</v>
      </c>
      <c r="D1081" s="41" t="s">
        <v>8524</v>
      </c>
      <c r="E1081" s="14" t="s">
        <v>8913</v>
      </c>
      <c r="F1081" s="14">
        <v>24749</v>
      </c>
      <c r="G1081" s="14" t="s">
        <v>8914</v>
      </c>
      <c r="H1081" s="42">
        <v>2019</v>
      </c>
      <c r="I1081" s="42" t="s">
        <v>8915</v>
      </c>
      <c r="J1081" s="15">
        <v>36783.01</v>
      </c>
      <c r="K1081" s="42" t="s">
        <v>76</v>
      </c>
      <c r="L1081" s="42" t="s">
        <v>8916</v>
      </c>
      <c r="M1081" s="42" t="s">
        <v>8917</v>
      </c>
      <c r="N1081" s="42" t="s">
        <v>8918</v>
      </c>
      <c r="O1081" s="42" t="s">
        <v>8919</v>
      </c>
      <c r="P1081" s="14">
        <v>18000501</v>
      </c>
      <c r="Q1081" s="94">
        <f t="shared" si="67"/>
        <v>45</v>
      </c>
      <c r="R1081" s="156">
        <v>0</v>
      </c>
      <c r="S1081" s="94">
        <v>0</v>
      </c>
      <c r="T1081" s="94">
        <v>45</v>
      </c>
      <c r="U1081" s="156">
        <f t="shared" si="68"/>
        <v>45</v>
      </c>
      <c r="V1081" s="419">
        <v>85</v>
      </c>
      <c r="W1081" s="312">
        <v>100</v>
      </c>
      <c r="X1081" s="206" t="s">
        <v>8920</v>
      </c>
      <c r="Y1081" s="42">
        <v>3</v>
      </c>
      <c r="Z1081" s="42">
        <v>12</v>
      </c>
      <c r="AA1081" s="42">
        <v>1</v>
      </c>
      <c r="AB1081" s="42">
        <v>46</v>
      </c>
      <c r="AC1081" s="42">
        <v>135</v>
      </c>
      <c r="AD1081" s="30">
        <v>45</v>
      </c>
      <c r="AE1081" s="30">
        <v>5</v>
      </c>
      <c r="AF1081" s="287">
        <f>AI1081+AL1081+AO1081+AR1081+AU1081</f>
        <v>1</v>
      </c>
      <c r="AG1081" s="286" t="s">
        <v>8524</v>
      </c>
      <c r="AH1081" s="286" t="s">
        <v>8533</v>
      </c>
      <c r="AI1081" s="322">
        <v>0.61899999999999999</v>
      </c>
      <c r="AJ1081" s="286" t="s">
        <v>8921</v>
      </c>
      <c r="AK1081" s="286" t="s">
        <v>8536</v>
      </c>
      <c r="AL1081" s="322">
        <v>0.38100000000000001</v>
      </c>
      <c r="AM1081" s="286"/>
      <c r="AN1081" s="286"/>
      <c r="AO1081" s="322"/>
      <c r="AP1081" s="286"/>
      <c r="AQ1081" s="286"/>
      <c r="AR1081" s="322"/>
      <c r="AS1081" s="286"/>
      <c r="AT1081" s="286"/>
      <c r="AU1081" s="30"/>
      <c r="AV1081" s="286"/>
      <c r="AW1081" s="30"/>
      <c r="AX1081" s="30"/>
      <c r="AY1081" s="32"/>
      <c r="AZ1081" s="32"/>
      <c r="BA1081" s="32"/>
      <c r="BB1081" s="32"/>
      <c r="BC1081" s="32"/>
      <c r="BD1081" s="32"/>
      <c r="BE1081" s="32"/>
      <c r="BF1081" s="32"/>
      <c r="BG1081" s="32"/>
      <c r="BH1081" s="32"/>
      <c r="BI1081" s="32"/>
      <c r="BJ1081" s="32"/>
      <c r="BK1081" s="32"/>
      <c r="BL1081" s="32"/>
      <c r="BM1081" s="32"/>
    </row>
    <row r="1082" spans="1:65" ht="120" customHeight="1" x14ac:dyDescent="0.25">
      <c r="A1082" s="41">
        <v>782</v>
      </c>
      <c r="B1082" s="14" t="s">
        <v>8498</v>
      </c>
      <c r="C1082" s="48" t="s">
        <v>8571</v>
      </c>
      <c r="D1082" s="41" t="s">
        <v>8572</v>
      </c>
      <c r="E1082" s="14" t="s">
        <v>8700</v>
      </c>
      <c r="F1082" s="14">
        <v>26559</v>
      </c>
      <c r="G1082" s="14" t="s">
        <v>8922</v>
      </c>
      <c r="H1082" s="42">
        <v>2019</v>
      </c>
      <c r="I1082" s="42" t="s">
        <v>8923</v>
      </c>
      <c r="J1082" s="15">
        <v>189100</v>
      </c>
      <c r="K1082" s="42" t="s">
        <v>8859</v>
      </c>
      <c r="L1082" s="42" t="s">
        <v>8924</v>
      </c>
      <c r="M1082" s="42" t="s">
        <v>8925</v>
      </c>
      <c r="N1082" s="42" t="s">
        <v>8926</v>
      </c>
      <c r="O1082" s="42" t="s">
        <v>8927</v>
      </c>
      <c r="P1082" s="14">
        <v>19000190</v>
      </c>
      <c r="Q1082" s="94">
        <f t="shared" si="67"/>
        <v>45</v>
      </c>
      <c r="R1082" s="156">
        <v>0</v>
      </c>
      <c r="S1082" s="94">
        <v>0</v>
      </c>
      <c r="T1082" s="94">
        <v>45</v>
      </c>
      <c r="U1082" s="156">
        <f t="shared" si="68"/>
        <v>45</v>
      </c>
      <c r="V1082" s="419">
        <v>85</v>
      </c>
      <c r="W1082" s="312">
        <v>100</v>
      </c>
      <c r="X1082" s="206" t="s">
        <v>8928</v>
      </c>
      <c r="Y1082" s="42">
        <v>6</v>
      </c>
      <c r="Z1082" s="42">
        <v>3</v>
      </c>
      <c r="AA1082" s="42">
        <v>1</v>
      </c>
      <c r="AB1082" s="42">
        <v>46</v>
      </c>
      <c r="AC1082" s="14">
        <v>5</v>
      </c>
      <c r="AD1082" s="30">
        <v>45</v>
      </c>
      <c r="AE1082" s="30">
        <v>5</v>
      </c>
      <c r="AF1082" s="321">
        <f>AI1082+AL1082+AO1082+AR1082+AU1082+AX1082</f>
        <v>0</v>
      </c>
      <c r="AG1082" s="286" t="s">
        <v>8581</v>
      </c>
      <c r="AH1082" s="286" t="s">
        <v>8582</v>
      </c>
      <c r="AI1082" s="322">
        <v>0</v>
      </c>
      <c r="AJ1082" s="32" t="s">
        <v>8695</v>
      </c>
      <c r="AK1082" s="286" t="s">
        <v>8582</v>
      </c>
      <c r="AL1082" s="322">
        <v>0</v>
      </c>
      <c r="AM1082" s="286" t="s">
        <v>8929</v>
      </c>
      <c r="AN1082" s="286" t="s">
        <v>8582</v>
      </c>
      <c r="AO1082" s="322">
        <v>0</v>
      </c>
      <c r="AP1082" s="32" t="s">
        <v>8696</v>
      </c>
      <c r="AQ1082" s="286" t="s">
        <v>8582</v>
      </c>
      <c r="AR1082" s="322">
        <v>0</v>
      </c>
      <c r="AS1082" s="286" t="s">
        <v>8697</v>
      </c>
      <c r="AT1082" s="286" t="s">
        <v>8582</v>
      </c>
      <c r="AU1082" s="322">
        <v>0</v>
      </c>
      <c r="AV1082" s="286" t="s">
        <v>8930</v>
      </c>
      <c r="AW1082" s="286" t="s">
        <v>8582</v>
      </c>
      <c r="AX1082" s="322">
        <v>0</v>
      </c>
      <c r="AY1082" s="32"/>
      <c r="AZ1082" s="32"/>
      <c r="BA1082" s="32"/>
      <c r="BB1082" s="32"/>
      <c r="BC1082" s="32"/>
      <c r="BD1082" s="32"/>
      <c r="BE1082" s="32"/>
      <c r="BF1082" s="32"/>
      <c r="BG1082" s="32"/>
      <c r="BH1082" s="32"/>
      <c r="BI1082" s="32"/>
      <c r="BJ1082" s="32"/>
      <c r="BK1082" s="32"/>
      <c r="BL1082" s="32"/>
      <c r="BM1082" s="32"/>
    </row>
    <row r="1083" spans="1:65" ht="120" customHeight="1" x14ac:dyDescent="0.25">
      <c r="A1083" s="41">
        <v>782</v>
      </c>
      <c r="B1083" s="14" t="s">
        <v>8498</v>
      </c>
      <c r="C1083" s="14" t="s">
        <v>8931</v>
      </c>
      <c r="D1083" s="41" t="s">
        <v>8932</v>
      </c>
      <c r="E1083" s="14" t="s">
        <v>8933</v>
      </c>
      <c r="F1083" s="14">
        <v>16173</v>
      </c>
      <c r="G1083" s="14" t="s">
        <v>8934</v>
      </c>
      <c r="H1083" s="14">
        <v>2019</v>
      </c>
      <c r="I1083" s="14" t="s">
        <v>8935</v>
      </c>
      <c r="J1083" s="15">
        <v>38722.81</v>
      </c>
      <c r="K1083" s="14" t="s">
        <v>8907</v>
      </c>
      <c r="L1083" s="14" t="s">
        <v>8936</v>
      </c>
      <c r="M1083" s="14" t="s">
        <v>8937</v>
      </c>
      <c r="N1083" s="14" t="s">
        <v>8938</v>
      </c>
      <c r="O1083" s="14" t="s">
        <v>8939</v>
      </c>
      <c r="P1083" s="14">
        <v>19000108</v>
      </c>
      <c r="Q1083" s="94">
        <f t="shared" si="67"/>
        <v>45</v>
      </c>
      <c r="R1083" s="156">
        <v>0</v>
      </c>
      <c r="S1083" s="94">
        <v>0</v>
      </c>
      <c r="T1083" s="94">
        <v>45</v>
      </c>
      <c r="U1083" s="156">
        <f t="shared" si="68"/>
        <v>45</v>
      </c>
      <c r="V1083" s="419">
        <v>85</v>
      </c>
      <c r="W1083" s="312">
        <v>100</v>
      </c>
      <c r="X1083" s="206" t="s">
        <v>8940</v>
      </c>
      <c r="Y1083" s="14">
        <v>5</v>
      </c>
      <c r="Z1083" s="14">
        <v>1</v>
      </c>
      <c r="AA1083" s="14">
        <v>3</v>
      </c>
      <c r="AB1083" s="14">
        <v>60</v>
      </c>
      <c r="AC1083" s="14"/>
      <c r="AD1083" s="30">
        <v>45</v>
      </c>
      <c r="AE1083" s="30">
        <v>5</v>
      </c>
      <c r="AF1083" s="287">
        <f>AI1083+AL1083+AO1083</f>
        <v>0.1012</v>
      </c>
      <c r="AG1083" s="286" t="s">
        <v>8932</v>
      </c>
      <c r="AH1083" s="286" t="s">
        <v>8941</v>
      </c>
      <c r="AI1083" s="322">
        <v>0.1012</v>
      </c>
      <c r="AJ1083" s="286" t="s">
        <v>8569</v>
      </c>
      <c r="AK1083" s="286" t="s">
        <v>8941</v>
      </c>
      <c r="AL1083" s="322">
        <v>0</v>
      </c>
      <c r="AM1083" s="286" t="s">
        <v>8942</v>
      </c>
      <c r="AN1083" s="286" t="s">
        <v>8943</v>
      </c>
      <c r="AO1083" s="322">
        <v>0</v>
      </c>
      <c r="AP1083" s="32"/>
      <c r="AQ1083" s="286"/>
      <c r="AR1083" s="322"/>
      <c r="AS1083" s="286"/>
      <c r="AT1083" s="286"/>
      <c r="AU1083" s="30"/>
      <c r="AV1083" s="286"/>
      <c r="AW1083" s="30"/>
      <c r="AX1083" s="30"/>
      <c r="AY1083" s="32"/>
      <c r="AZ1083" s="32"/>
      <c r="BA1083" s="32"/>
      <c r="BB1083" s="32"/>
      <c r="BC1083" s="32"/>
      <c r="BD1083" s="32"/>
      <c r="BE1083" s="32"/>
      <c r="BF1083" s="32"/>
      <c r="BG1083" s="32"/>
      <c r="BH1083" s="32"/>
      <c r="BI1083" s="32"/>
      <c r="BJ1083" s="32"/>
      <c r="BK1083" s="32"/>
      <c r="BL1083" s="32"/>
      <c r="BM1083" s="32"/>
    </row>
    <row r="1084" spans="1:65" ht="120" customHeight="1" x14ac:dyDescent="0.25">
      <c r="A1084" s="41">
        <v>782</v>
      </c>
      <c r="B1084" s="14" t="s">
        <v>8498</v>
      </c>
      <c r="C1084" s="48" t="s">
        <v>8944</v>
      </c>
      <c r="D1084" s="41" t="s">
        <v>8540</v>
      </c>
      <c r="E1084" s="14" t="s">
        <v>8945</v>
      </c>
      <c r="F1084" s="14">
        <v>30914</v>
      </c>
      <c r="G1084" s="14" t="s">
        <v>8946</v>
      </c>
      <c r="H1084" s="42">
        <v>2019</v>
      </c>
      <c r="I1084" s="42" t="s">
        <v>8947</v>
      </c>
      <c r="J1084" s="15">
        <v>64121.98</v>
      </c>
      <c r="K1084" s="42" t="s">
        <v>76</v>
      </c>
      <c r="L1084" s="42" t="s">
        <v>8948</v>
      </c>
      <c r="M1084" s="42" t="s">
        <v>8949</v>
      </c>
      <c r="N1084" s="42" t="s">
        <v>8950</v>
      </c>
      <c r="O1084" s="42" t="s">
        <v>8951</v>
      </c>
      <c r="P1084" s="14" t="s">
        <v>8952</v>
      </c>
      <c r="Q1084" s="94">
        <f t="shared" si="67"/>
        <v>45</v>
      </c>
      <c r="R1084" s="156">
        <v>0</v>
      </c>
      <c r="S1084" s="94">
        <v>0</v>
      </c>
      <c r="T1084" s="94">
        <v>45</v>
      </c>
      <c r="U1084" s="156">
        <f t="shared" si="68"/>
        <v>45</v>
      </c>
      <c r="V1084" s="419">
        <v>85</v>
      </c>
      <c r="W1084" s="312">
        <v>100</v>
      </c>
      <c r="X1084" s="206" t="s">
        <v>8953</v>
      </c>
      <c r="Y1084" s="42">
        <v>6</v>
      </c>
      <c r="Z1084" s="42">
        <v>3</v>
      </c>
      <c r="AA1084" s="42">
        <v>1</v>
      </c>
      <c r="AB1084" s="42">
        <v>46</v>
      </c>
      <c r="AC1084" s="14">
        <v>143</v>
      </c>
      <c r="AD1084" s="30">
        <v>45</v>
      </c>
      <c r="AE1084" s="30">
        <v>5</v>
      </c>
      <c r="AF1084" s="287">
        <f>AI1084+AL1084+AO1084+AR1084+AU1084</f>
        <v>0</v>
      </c>
      <c r="AG1084" s="286" t="s">
        <v>8954</v>
      </c>
      <c r="AH1084" s="286"/>
      <c r="AI1084" s="322"/>
      <c r="AJ1084" s="286"/>
      <c r="AK1084" s="286"/>
      <c r="AL1084" s="322"/>
      <c r="AM1084" s="286"/>
      <c r="AN1084" s="286"/>
      <c r="AO1084" s="322"/>
      <c r="AP1084" s="286"/>
      <c r="AQ1084" s="286"/>
      <c r="AR1084" s="322"/>
      <c r="AS1084" s="286"/>
      <c r="AT1084" s="286"/>
      <c r="AU1084" s="322"/>
      <c r="AV1084" s="286"/>
      <c r="AW1084" s="30"/>
      <c r="AX1084" s="30"/>
      <c r="AY1084" s="32"/>
      <c r="AZ1084" s="32"/>
      <c r="BA1084" s="32"/>
      <c r="BB1084" s="32"/>
      <c r="BC1084" s="32"/>
      <c r="BD1084" s="32"/>
      <c r="BE1084" s="32"/>
      <c r="BF1084" s="32"/>
      <c r="BG1084" s="32"/>
      <c r="BH1084" s="32"/>
      <c r="BI1084" s="32"/>
      <c r="BJ1084" s="32"/>
      <c r="BK1084" s="32"/>
      <c r="BL1084" s="32"/>
      <c r="BM1084" s="32"/>
    </row>
    <row r="1085" spans="1:65" ht="120" customHeight="1" x14ac:dyDescent="0.25">
      <c r="A1085" s="41">
        <v>782</v>
      </c>
      <c r="B1085" s="14" t="s">
        <v>8498</v>
      </c>
      <c r="C1085" s="48" t="s">
        <v>8571</v>
      </c>
      <c r="D1085" s="41" t="s">
        <v>8572</v>
      </c>
      <c r="E1085" s="14" t="s">
        <v>8700</v>
      </c>
      <c r="F1085" s="14">
        <v>26559</v>
      </c>
      <c r="G1085" s="14" t="s">
        <v>8955</v>
      </c>
      <c r="H1085" s="14">
        <v>2019</v>
      </c>
      <c r="I1085" s="14" t="s">
        <v>8956</v>
      </c>
      <c r="J1085" s="15">
        <v>70914.070000000007</v>
      </c>
      <c r="K1085" s="14" t="s">
        <v>8907</v>
      </c>
      <c r="L1085" s="42" t="s">
        <v>8924</v>
      </c>
      <c r="M1085" s="42" t="s">
        <v>8925</v>
      </c>
      <c r="N1085" s="42" t="s">
        <v>8957</v>
      </c>
      <c r="O1085" s="42" t="s">
        <v>8958</v>
      </c>
      <c r="P1085" s="14">
        <v>19000313</v>
      </c>
      <c r="Q1085" s="94">
        <f t="shared" si="67"/>
        <v>45</v>
      </c>
      <c r="R1085" s="156">
        <v>0</v>
      </c>
      <c r="S1085" s="94">
        <v>0</v>
      </c>
      <c r="T1085" s="94">
        <v>45</v>
      </c>
      <c r="U1085" s="156">
        <f t="shared" si="68"/>
        <v>45</v>
      </c>
      <c r="V1085" s="419">
        <v>85</v>
      </c>
      <c r="W1085" s="312">
        <v>100</v>
      </c>
      <c r="X1085" s="206" t="s">
        <v>8959</v>
      </c>
      <c r="Y1085" s="14">
        <v>6</v>
      </c>
      <c r="Z1085" s="14">
        <v>3</v>
      </c>
      <c r="AA1085" s="14">
        <v>1</v>
      </c>
      <c r="AB1085" s="14">
        <v>46</v>
      </c>
      <c r="AC1085" s="14"/>
      <c r="AD1085" s="30">
        <v>45</v>
      </c>
      <c r="AE1085" s="30">
        <v>5</v>
      </c>
      <c r="AF1085" s="321">
        <f>AI1085+AL1085+AO1085+AR1085+AU1085+AX1085</f>
        <v>9.5200000000000007E-2</v>
      </c>
      <c r="AG1085" s="286" t="s">
        <v>8581</v>
      </c>
      <c r="AH1085" s="286" t="s">
        <v>8582</v>
      </c>
      <c r="AI1085" s="322">
        <v>0</v>
      </c>
      <c r="AJ1085" s="32" t="s">
        <v>8695</v>
      </c>
      <c r="AK1085" s="286" t="s">
        <v>8582</v>
      </c>
      <c r="AL1085" s="322">
        <v>0</v>
      </c>
      <c r="AM1085" s="32" t="s">
        <v>8696</v>
      </c>
      <c r="AN1085" s="286" t="s">
        <v>8582</v>
      </c>
      <c r="AO1085" s="322">
        <v>0</v>
      </c>
      <c r="AP1085" s="286" t="s">
        <v>8569</v>
      </c>
      <c r="AQ1085" s="286" t="s">
        <v>8582</v>
      </c>
      <c r="AR1085" s="322">
        <v>0</v>
      </c>
      <c r="AS1085" s="325" t="s">
        <v>8584</v>
      </c>
      <c r="AT1085" s="286" t="s">
        <v>8582</v>
      </c>
      <c r="AU1085" s="322">
        <v>0</v>
      </c>
      <c r="AV1085" s="286" t="s">
        <v>8960</v>
      </c>
      <c r="AW1085" s="286" t="s">
        <v>8582</v>
      </c>
      <c r="AX1085" s="322">
        <v>9.5200000000000007E-2</v>
      </c>
      <c r="AY1085" s="32"/>
      <c r="AZ1085" s="32"/>
      <c r="BA1085" s="32"/>
      <c r="BB1085" s="32"/>
      <c r="BC1085" s="32"/>
      <c r="BD1085" s="32"/>
      <c r="BE1085" s="32"/>
      <c r="BF1085" s="32"/>
      <c r="BG1085" s="32"/>
      <c r="BH1085" s="32"/>
      <c r="BI1085" s="32"/>
      <c r="BJ1085" s="32"/>
      <c r="BK1085" s="32"/>
      <c r="BL1085" s="32"/>
      <c r="BM1085" s="32"/>
    </row>
    <row r="1086" spans="1:65" ht="120" customHeight="1" x14ac:dyDescent="0.25">
      <c r="A1086" s="41">
        <v>782</v>
      </c>
      <c r="B1086" s="14" t="s">
        <v>8498</v>
      </c>
      <c r="C1086" s="48" t="s">
        <v>8725</v>
      </c>
      <c r="D1086" s="41" t="s">
        <v>8726</v>
      </c>
      <c r="E1086" s="14" t="s">
        <v>8961</v>
      </c>
      <c r="F1086" s="14">
        <v>23010</v>
      </c>
      <c r="G1086" s="14" t="s">
        <v>8962</v>
      </c>
      <c r="H1086" s="42">
        <v>2020</v>
      </c>
      <c r="I1086" s="42" t="s">
        <v>8963</v>
      </c>
      <c r="J1086" s="15">
        <f>110158+8540</f>
        <v>118698</v>
      </c>
      <c r="K1086" s="42" t="s">
        <v>76</v>
      </c>
      <c r="L1086" s="42" t="s">
        <v>8964</v>
      </c>
      <c r="M1086" s="42" t="s">
        <v>8965</v>
      </c>
      <c r="N1086" s="42" t="s">
        <v>8966</v>
      </c>
      <c r="O1086" s="42" t="s">
        <v>8967</v>
      </c>
      <c r="P1086" s="14">
        <v>20000281</v>
      </c>
      <c r="Q1086" s="94">
        <f t="shared" si="67"/>
        <v>45</v>
      </c>
      <c r="R1086" s="156">
        <v>0</v>
      </c>
      <c r="S1086" s="94">
        <v>0</v>
      </c>
      <c r="T1086" s="94">
        <v>45</v>
      </c>
      <c r="U1086" s="156">
        <f>R1086+S1086+T1086</f>
        <v>45</v>
      </c>
      <c r="V1086" s="419">
        <v>85</v>
      </c>
      <c r="W1086" s="312">
        <v>100</v>
      </c>
      <c r="X1086" s="446" t="s">
        <v>8968</v>
      </c>
      <c r="Y1086" s="42">
        <v>3</v>
      </c>
      <c r="Z1086" s="42">
        <v>10</v>
      </c>
      <c r="AA1086" s="42">
        <v>6</v>
      </c>
      <c r="AB1086" s="42">
        <v>46</v>
      </c>
      <c r="AC1086" s="41">
        <v>118</v>
      </c>
      <c r="AD1086" s="30">
        <v>45</v>
      </c>
      <c r="AE1086" s="30">
        <v>5</v>
      </c>
      <c r="AF1086" s="321">
        <f>AI1086+AL1086+AO1086+AR1086+AU1086+AX1086</f>
        <v>0.11899999999999999</v>
      </c>
      <c r="AG1086" s="286" t="s">
        <v>8726</v>
      </c>
      <c r="AH1086" s="286" t="s">
        <v>8735</v>
      </c>
      <c r="AI1086" s="322">
        <v>0.11899999999999999</v>
      </c>
      <c r="AJ1086" s="286"/>
      <c r="AK1086" s="286"/>
      <c r="AL1086" s="322"/>
      <c r="AM1086" s="286"/>
      <c r="AN1086" s="286"/>
      <c r="AO1086" s="322"/>
      <c r="AP1086" s="325"/>
      <c r="AQ1086" s="286"/>
      <c r="AR1086" s="322"/>
      <c r="AS1086" s="325"/>
      <c r="AT1086" s="286"/>
      <c r="AU1086" s="322"/>
      <c r="AV1086" s="286"/>
      <c r="AW1086" s="286"/>
      <c r="AX1086" s="322"/>
      <c r="AY1086" s="32"/>
      <c r="AZ1086" s="32"/>
      <c r="BA1086" s="32"/>
      <c r="BB1086" s="32"/>
      <c r="BC1086" s="32"/>
      <c r="BD1086" s="32"/>
      <c r="BE1086" s="32"/>
      <c r="BF1086" s="32"/>
      <c r="BG1086" s="32"/>
      <c r="BH1086" s="32"/>
      <c r="BI1086" s="32"/>
      <c r="BJ1086" s="32"/>
      <c r="BK1086" s="32"/>
      <c r="BL1086" s="32"/>
      <c r="BM1086" s="32"/>
    </row>
    <row r="1087" spans="1:65" ht="120" customHeight="1" x14ac:dyDescent="0.25">
      <c r="A1087" s="41">
        <v>782</v>
      </c>
      <c r="B1087" s="14" t="s">
        <v>8498</v>
      </c>
      <c r="C1087" s="48" t="s">
        <v>8969</v>
      </c>
      <c r="D1087" s="156" t="s">
        <v>8726</v>
      </c>
      <c r="E1087" s="41" t="s">
        <v>8970</v>
      </c>
      <c r="F1087" s="14">
        <v>20443</v>
      </c>
      <c r="G1087" s="41" t="s">
        <v>8971</v>
      </c>
      <c r="H1087" s="42">
        <v>2019</v>
      </c>
      <c r="I1087" s="249" t="s">
        <v>8972</v>
      </c>
      <c r="J1087" s="148">
        <v>60288.74</v>
      </c>
      <c r="K1087" s="249" t="s">
        <v>8859</v>
      </c>
      <c r="L1087" s="249" t="s">
        <v>8973</v>
      </c>
      <c r="M1087" s="249" t="s">
        <v>8974</v>
      </c>
      <c r="N1087" s="249" t="s">
        <v>8975</v>
      </c>
      <c r="O1087" s="249" t="s">
        <v>8976</v>
      </c>
      <c r="P1087" s="14">
        <v>19000385</v>
      </c>
      <c r="Q1087" s="94">
        <f t="shared" si="67"/>
        <v>45</v>
      </c>
      <c r="R1087" s="156">
        <v>0</v>
      </c>
      <c r="S1087" s="94">
        <v>0</v>
      </c>
      <c r="T1087" s="94">
        <v>45</v>
      </c>
      <c r="U1087" s="156">
        <f t="shared" ref="U1087:U1094" si="69">R1087+S1087+T1087</f>
        <v>45</v>
      </c>
      <c r="V1087" s="419">
        <v>85</v>
      </c>
      <c r="W1087" s="312">
        <v>100</v>
      </c>
      <c r="X1087" s="440" t="s">
        <v>8977</v>
      </c>
      <c r="Y1087" s="249">
        <v>3</v>
      </c>
      <c r="Z1087" s="249">
        <v>12</v>
      </c>
      <c r="AA1087" s="249">
        <v>4</v>
      </c>
      <c r="AB1087" s="249">
        <v>44</v>
      </c>
      <c r="AC1087" s="41">
        <v>75</v>
      </c>
      <c r="AD1087" s="30">
        <v>45</v>
      </c>
      <c r="AE1087" s="30">
        <v>5</v>
      </c>
      <c r="AF1087" s="321">
        <f>AI1087+AL1087+AO1087+AR1087+AU1087+AX1087</f>
        <v>0.67259999999999998</v>
      </c>
      <c r="AG1087" s="286" t="s">
        <v>8726</v>
      </c>
      <c r="AH1087" s="286" t="s">
        <v>8735</v>
      </c>
      <c r="AI1087" s="322">
        <v>0.1905</v>
      </c>
      <c r="AJ1087" s="286" t="s">
        <v>8569</v>
      </c>
      <c r="AK1087" s="286" t="s">
        <v>8978</v>
      </c>
      <c r="AL1087" s="322">
        <v>0.48209999999999997</v>
      </c>
      <c r="AM1087" s="286"/>
      <c r="AN1087" s="286"/>
      <c r="AO1087" s="322"/>
      <c r="AP1087" s="325"/>
      <c r="AQ1087" s="286"/>
      <c r="AR1087" s="322"/>
      <c r="AS1087" s="325"/>
      <c r="AT1087" s="286"/>
      <c r="AU1087" s="322"/>
      <c r="AV1087" s="286"/>
      <c r="AW1087" s="286"/>
      <c r="AX1087" s="322"/>
      <c r="AY1087" s="32"/>
      <c r="AZ1087" s="32"/>
      <c r="BA1087" s="32"/>
      <c r="BB1087" s="32"/>
      <c r="BC1087" s="32"/>
      <c r="BD1087" s="32"/>
      <c r="BE1087" s="32"/>
      <c r="BF1087" s="32"/>
      <c r="BG1087" s="32"/>
      <c r="BH1087" s="32"/>
      <c r="BI1087" s="32"/>
      <c r="BJ1087" s="32"/>
      <c r="BK1087" s="32"/>
      <c r="BL1087" s="32"/>
      <c r="BM1087" s="32"/>
    </row>
    <row r="1088" spans="1:65" ht="120" customHeight="1" x14ac:dyDescent="0.25">
      <c r="A1088" s="41">
        <v>782</v>
      </c>
      <c r="B1088" s="14" t="s">
        <v>8498</v>
      </c>
      <c r="C1088" s="48" t="s">
        <v>8596</v>
      </c>
      <c r="D1088" s="41" t="s">
        <v>8540</v>
      </c>
      <c r="E1088" s="41" t="s">
        <v>8979</v>
      </c>
      <c r="F1088" s="14">
        <v>13026</v>
      </c>
      <c r="G1088" s="41" t="s">
        <v>8980</v>
      </c>
      <c r="H1088" s="42">
        <v>2020</v>
      </c>
      <c r="I1088" s="42" t="s">
        <v>8981</v>
      </c>
      <c r="J1088" s="15">
        <v>19931.349999999999</v>
      </c>
      <c r="K1088" s="42" t="s">
        <v>306</v>
      </c>
      <c r="L1088" s="42" t="s">
        <v>8982</v>
      </c>
      <c r="M1088" s="42" t="s">
        <v>8983</v>
      </c>
      <c r="N1088" s="42" t="s">
        <v>8984</v>
      </c>
      <c r="O1088" s="42" t="s">
        <v>8985</v>
      </c>
      <c r="P1088" s="14">
        <v>20000283</v>
      </c>
      <c r="Q1088" s="94">
        <f t="shared" si="67"/>
        <v>45</v>
      </c>
      <c r="R1088" s="156">
        <v>0</v>
      </c>
      <c r="S1088" s="94">
        <v>0</v>
      </c>
      <c r="T1088" s="94">
        <v>45</v>
      </c>
      <c r="U1088" s="156">
        <f t="shared" si="69"/>
        <v>45</v>
      </c>
      <c r="V1088" s="419">
        <v>85</v>
      </c>
      <c r="W1088" s="312">
        <v>100</v>
      </c>
      <c r="X1088" s="440" t="s">
        <v>8986</v>
      </c>
      <c r="Y1088" s="42">
        <v>3</v>
      </c>
      <c r="Z1088" s="42">
        <v>10</v>
      </c>
      <c r="AA1088" s="42">
        <v>4</v>
      </c>
      <c r="AB1088" s="250">
        <v>46</v>
      </c>
      <c r="AC1088" s="41">
        <v>127</v>
      </c>
      <c r="AD1088" s="30">
        <v>45</v>
      </c>
      <c r="AE1088" s="30">
        <v>5</v>
      </c>
      <c r="AF1088" s="321">
        <f>AI1088+AL1088+AO1088+AR1088+AU1088+AX1088</f>
        <v>0.125</v>
      </c>
      <c r="AG1088" s="286" t="s">
        <v>8540</v>
      </c>
      <c r="AH1088" s="286" t="s">
        <v>8549</v>
      </c>
      <c r="AI1088" s="322">
        <v>0.125</v>
      </c>
      <c r="AJ1088" s="286" t="s">
        <v>8569</v>
      </c>
      <c r="AK1088" s="286" t="s">
        <v>8605</v>
      </c>
      <c r="AL1088" s="322">
        <v>0</v>
      </c>
      <c r="AM1088" s="286"/>
      <c r="AN1088" s="286"/>
      <c r="AO1088" s="322"/>
      <c r="AP1088" s="325"/>
      <c r="AQ1088" s="286"/>
      <c r="AR1088" s="322"/>
      <c r="AS1088" s="325"/>
      <c r="AT1088" s="286"/>
      <c r="AU1088" s="322"/>
      <c r="AV1088" s="286"/>
      <c r="AW1088" s="286"/>
      <c r="AX1088" s="322"/>
      <c r="AY1088" s="32"/>
      <c r="AZ1088" s="32"/>
      <c r="BA1088" s="32"/>
      <c r="BB1088" s="32"/>
      <c r="BC1088" s="32"/>
      <c r="BD1088" s="32"/>
      <c r="BE1088" s="32"/>
      <c r="BF1088" s="32"/>
      <c r="BG1088" s="32"/>
      <c r="BH1088" s="32"/>
      <c r="BI1088" s="32"/>
      <c r="BJ1088" s="32"/>
      <c r="BK1088" s="32"/>
      <c r="BL1088" s="32"/>
      <c r="BM1088" s="32"/>
    </row>
    <row r="1089" spans="1:65" ht="120" customHeight="1" x14ac:dyDescent="0.25">
      <c r="A1089" s="41">
        <v>782</v>
      </c>
      <c r="B1089" s="14" t="s">
        <v>8498</v>
      </c>
      <c r="C1089" s="48" t="s">
        <v>8636</v>
      </c>
      <c r="D1089" s="41" t="s">
        <v>8512</v>
      </c>
      <c r="E1089" s="41" t="s">
        <v>8845</v>
      </c>
      <c r="F1089" s="14">
        <v>18580</v>
      </c>
      <c r="G1089" s="41" t="s">
        <v>8987</v>
      </c>
      <c r="H1089" s="42">
        <v>2020</v>
      </c>
      <c r="I1089" s="42" t="s">
        <v>8988</v>
      </c>
      <c r="J1089" s="15">
        <v>76359.070000000007</v>
      </c>
      <c r="K1089" s="42" t="s">
        <v>306</v>
      </c>
      <c r="L1089" s="42" t="s">
        <v>8989</v>
      </c>
      <c r="M1089" s="42" t="s">
        <v>8990</v>
      </c>
      <c r="N1089" s="42" t="s">
        <v>8991</v>
      </c>
      <c r="O1089" s="42" t="s">
        <v>8992</v>
      </c>
      <c r="P1089" s="14">
        <v>20000212</v>
      </c>
      <c r="Q1089" s="94">
        <f t="shared" si="67"/>
        <v>45</v>
      </c>
      <c r="R1089" s="156">
        <v>0</v>
      </c>
      <c r="S1089" s="94">
        <v>0</v>
      </c>
      <c r="T1089" s="94">
        <v>45</v>
      </c>
      <c r="U1089" s="156">
        <f t="shared" si="69"/>
        <v>45</v>
      </c>
      <c r="V1089" s="419">
        <v>85</v>
      </c>
      <c r="W1089" s="312">
        <v>100</v>
      </c>
      <c r="X1089" s="440" t="s">
        <v>8993</v>
      </c>
      <c r="Y1089" s="42">
        <v>3</v>
      </c>
      <c r="Z1089" s="42">
        <v>10</v>
      </c>
      <c r="AA1089" s="42">
        <v>1</v>
      </c>
      <c r="AB1089" s="42">
        <v>47</v>
      </c>
      <c r="AC1089" s="41">
        <v>105</v>
      </c>
      <c r="AD1089" s="30">
        <v>45</v>
      </c>
      <c r="AE1089" s="30">
        <v>5</v>
      </c>
      <c r="AF1089" s="321">
        <f>AI1089+AL1089+AO1089+AR1089+AU1089+AX1089</f>
        <v>0.85709999999999997</v>
      </c>
      <c r="AG1089" s="286" t="s">
        <v>8512</v>
      </c>
      <c r="AH1089" s="286" t="s">
        <v>8521</v>
      </c>
      <c r="AI1089" s="322">
        <v>0</v>
      </c>
      <c r="AJ1089" s="286" t="s">
        <v>8569</v>
      </c>
      <c r="AK1089" s="286" t="s">
        <v>8853</v>
      </c>
      <c r="AL1089" s="322">
        <v>0.85709999999999997</v>
      </c>
      <c r="AM1089" s="286"/>
      <c r="AN1089" s="286"/>
      <c r="AO1089" s="322"/>
      <c r="AP1089" s="286"/>
      <c r="AQ1089" s="286"/>
      <c r="AR1089" s="322"/>
      <c r="AS1089" s="325"/>
      <c r="AT1089" s="286"/>
      <c r="AU1089" s="322"/>
      <c r="AV1089" s="286"/>
      <c r="AW1089" s="286"/>
      <c r="AX1089" s="322"/>
      <c r="AY1089" s="32"/>
      <c r="AZ1089" s="32"/>
      <c r="BA1089" s="32"/>
      <c r="BB1089" s="32"/>
      <c r="BC1089" s="32"/>
      <c r="BD1089" s="32"/>
      <c r="BE1089" s="32"/>
      <c r="BF1089" s="32"/>
      <c r="BG1089" s="32"/>
      <c r="BH1089" s="32"/>
      <c r="BI1089" s="32"/>
      <c r="BJ1089" s="32"/>
      <c r="BK1089" s="32"/>
      <c r="BL1089" s="32"/>
      <c r="BM1089" s="32"/>
    </row>
    <row r="1090" spans="1:65" ht="120" customHeight="1" x14ac:dyDescent="0.25">
      <c r="A1090" s="41">
        <v>782</v>
      </c>
      <c r="B1090" s="14" t="s">
        <v>8498</v>
      </c>
      <c r="C1090" s="48" t="s">
        <v>8523</v>
      </c>
      <c r="D1090" s="41" t="s">
        <v>8524</v>
      </c>
      <c r="E1090" s="41" t="s">
        <v>8525</v>
      </c>
      <c r="F1090" s="14">
        <v>14556</v>
      </c>
      <c r="G1090" s="41" t="s">
        <v>8994</v>
      </c>
      <c r="H1090" s="42">
        <v>2020</v>
      </c>
      <c r="I1090" s="42" t="s">
        <v>8995</v>
      </c>
      <c r="J1090" s="15">
        <v>158889.14000000001</v>
      </c>
      <c r="K1090" s="42" t="s">
        <v>306</v>
      </c>
      <c r="L1090" s="14" t="s">
        <v>8783</v>
      </c>
      <c r="M1090" s="14" t="s">
        <v>8996</v>
      </c>
      <c r="N1090" s="42" t="s">
        <v>8997</v>
      </c>
      <c r="O1090" s="42" t="s">
        <v>8998</v>
      </c>
      <c r="P1090" s="14">
        <v>20000588</v>
      </c>
      <c r="Q1090" s="94">
        <f t="shared" si="67"/>
        <v>45</v>
      </c>
      <c r="R1090" s="156">
        <v>0</v>
      </c>
      <c r="S1090" s="94">
        <v>0</v>
      </c>
      <c r="T1090" s="94">
        <v>45</v>
      </c>
      <c r="U1090" s="156">
        <f t="shared" si="69"/>
        <v>45</v>
      </c>
      <c r="V1090" s="419">
        <v>85</v>
      </c>
      <c r="W1090" s="312">
        <v>100</v>
      </c>
      <c r="X1090" s="440" t="s">
        <v>8999</v>
      </c>
      <c r="Y1090" s="42">
        <v>3</v>
      </c>
      <c r="Z1090" s="42">
        <v>10</v>
      </c>
      <c r="AA1090" s="42">
        <v>5</v>
      </c>
      <c r="AB1090" s="42">
        <v>46</v>
      </c>
      <c r="AC1090" s="41">
        <v>3</v>
      </c>
      <c r="AD1090" s="30">
        <v>45</v>
      </c>
      <c r="AE1090" s="30">
        <v>5</v>
      </c>
      <c r="AF1090" s="287">
        <f>AI1090+AL1090+AO1090+AR1090+AU1090</f>
        <v>0.76790000000000003</v>
      </c>
      <c r="AG1090" s="286" t="s">
        <v>8524</v>
      </c>
      <c r="AH1090" s="286" t="s">
        <v>8533</v>
      </c>
      <c r="AI1090" s="322">
        <v>0.29759999999999998</v>
      </c>
      <c r="AJ1090" s="286" t="s">
        <v>8534</v>
      </c>
      <c r="AK1090" s="286" t="s">
        <v>8533</v>
      </c>
      <c r="AL1090" s="322">
        <v>0</v>
      </c>
      <c r="AM1090" s="286" t="s">
        <v>8535</v>
      </c>
      <c r="AN1090" s="286" t="s">
        <v>8536</v>
      </c>
      <c r="AO1090" s="322">
        <v>0.13100000000000001</v>
      </c>
      <c r="AP1090" s="286" t="s">
        <v>8537</v>
      </c>
      <c r="AQ1090" s="286" t="s">
        <v>8533</v>
      </c>
      <c r="AR1090" s="322">
        <v>0.21429999999999999</v>
      </c>
      <c r="AS1090" s="286" t="s">
        <v>8538</v>
      </c>
      <c r="AT1090" s="286" t="s">
        <v>8533</v>
      </c>
      <c r="AU1090" s="322">
        <v>0.125</v>
      </c>
      <c r="AV1090" s="286"/>
      <c r="AW1090" s="286"/>
      <c r="AX1090" s="322"/>
      <c r="AY1090" s="32"/>
      <c r="AZ1090" s="32"/>
      <c r="BA1090" s="32"/>
      <c r="BB1090" s="32"/>
      <c r="BC1090" s="32"/>
      <c r="BD1090" s="32"/>
      <c r="BE1090" s="32"/>
      <c r="BF1090" s="32"/>
      <c r="BG1090" s="32"/>
      <c r="BH1090" s="32"/>
      <c r="BI1090" s="32"/>
      <c r="BJ1090" s="32"/>
      <c r="BK1090" s="32"/>
      <c r="BL1090" s="32"/>
      <c r="BM1090" s="32"/>
    </row>
    <row r="1091" spans="1:65" ht="120" customHeight="1" x14ac:dyDescent="0.25">
      <c r="A1091" s="41">
        <v>782</v>
      </c>
      <c r="B1091" s="14" t="s">
        <v>8498</v>
      </c>
      <c r="C1091" s="48" t="s">
        <v>8571</v>
      </c>
      <c r="D1091" s="41" t="s">
        <v>8572</v>
      </c>
      <c r="E1091" s="41" t="s">
        <v>8700</v>
      </c>
      <c r="F1091" s="14">
        <v>26559</v>
      </c>
      <c r="G1091" s="41" t="s">
        <v>9000</v>
      </c>
      <c r="H1091" s="42">
        <v>2020</v>
      </c>
      <c r="I1091" s="42" t="s">
        <v>9001</v>
      </c>
      <c r="J1091" s="15">
        <v>170486.97</v>
      </c>
      <c r="K1091" s="42" t="s">
        <v>306</v>
      </c>
      <c r="L1091" s="42" t="s">
        <v>9002</v>
      </c>
      <c r="M1091" s="42" t="s">
        <v>9003</v>
      </c>
      <c r="N1091" s="42" t="s">
        <v>9004</v>
      </c>
      <c r="O1091" s="42" t="s">
        <v>9005</v>
      </c>
      <c r="P1091" s="14">
        <v>20000200</v>
      </c>
      <c r="Q1091" s="94">
        <f t="shared" si="67"/>
        <v>45</v>
      </c>
      <c r="R1091" s="156">
        <v>0</v>
      </c>
      <c r="S1091" s="94">
        <v>0</v>
      </c>
      <c r="T1091" s="94">
        <v>45</v>
      </c>
      <c r="U1091" s="156">
        <f t="shared" si="69"/>
        <v>45</v>
      </c>
      <c r="V1091" s="419">
        <v>85</v>
      </c>
      <c r="W1091" s="312">
        <v>100</v>
      </c>
      <c r="X1091" s="440" t="s">
        <v>9006</v>
      </c>
      <c r="Y1091" s="42">
        <v>6</v>
      </c>
      <c r="Z1091" s="42">
        <v>3</v>
      </c>
      <c r="AA1091" s="42">
        <v>1</v>
      </c>
      <c r="AB1091" s="42">
        <v>46</v>
      </c>
      <c r="AC1091" s="41">
        <v>97</v>
      </c>
      <c r="AD1091" s="30">
        <v>45</v>
      </c>
      <c r="AE1091" s="30">
        <v>5</v>
      </c>
      <c r="AF1091" s="321">
        <f>AI1091+AL1091+AO1091+AR1091+AU1091+AX1091</f>
        <v>0.32740000000000002</v>
      </c>
      <c r="AG1091" s="286" t="s">
        <v>8581</v>
      </c>
      <c r="AH1091" s="286" t="s">
        <v>8582</v>
      </c>
      <c r="AI1091" s="322">
        <v>0</v>
      </c>
      <c r="AJ1091" s="32" t="s">
        <v>8695</v>
      </c>
      <c r="AK1091" s="286" t="s">
        <v>8582</v>
      </c>
      <c r="AL1091" s="322">
        <v>4.7600000000000003E-2</v>
      </c>
      <c r="AM1091" s="286" t="s">
        <v>8569</v>
      </c>
      <c r="AN1091" s="286" t="s">
        <v>8582</v>
      </c>
      <c r="AO1091" s="322">
        <v>0</v>
      </c>
      <c r="AP1091" s="32" t="s">
        <v>8696</v>
      </c>
      <c r="AQ1091" s="286" t="s">
        <v>8582</v>
      </c>
      <c r="AR1091" s="322">
        <v>0</v>
      </c>
      <c r="AS1091" s="325" t="s">
        <v>8584</v>
      </c>
      <c r="AT1091" s="286" t="s">
        <v>8582</v>
      </c>
      <c r="AU1091" s="322">
        <v>0</v>
      </c>
      <c r="AV1091" s="286" t="s">
        <v>9007</v>
      </c>
      <c r="AW1091" s="286" t="s">
        <v>8582</v>
      </c>
      <c r="AX1091" s="322">
        <v>0.27979999999999999</v>
      </c>
      <c r="AY1091" s="32"/>
      <c r="AZ1091" s="32"/>
      <c r="BA1091" s="32"/>
      <c r="BB1091" s="32"/>
      <c r="BC1091" s="32"/>
      <c r="BD1091" s="32"/>
      <c r="BE1091" s="32"/>
      <c r="BF1091" s="32"/>
      <c r="BG1091" s="32"/>
      <c r="BH1091" s="32"/>
      <c r="BI1091" s="32"/>
      <c r="BJ1091" s="32"/>
      <c r="BK1091" s="32"/>
      <c r="BL1091" s="32"/>
      <c r="BM1091" s="32"/>
    </row>
    <row r="1092" spans="1:65" ht="120" customHeight="1" x14ac:dyDescent="0.25">
      <c r="A1092" s="41">
        <v>782</v>
      </c>
      <c r="B1092" s="14" t="s">
        <v>8498</v>
      </c>
      <c r="C1092" s="48" t="s">
        <v>9008</v>
      </c>
      <c r="D1092" s="41" t="s">
        <v>8540</v>
      </c>
      <c r="E1092" s="41" t="s">
        <v>9009</v>
      </c>
      <c r="F1092" s="14">
        <v>17059</v>
      </c>
      <c r="G1092" s="41" t="s">
        <v>9010</v>
      </c>
      <c r="H1092" s="42">
        <v>2020</v>
      </c>
      <c r="I1092" s="42" t="s">
        <v>9011</v>
      </c>
      <c r="J1092" s="15">
        <v>166774</v>
      </c>
      <c r="K1092" s="42" t="s">
        <v>306</v>
      </c>
      <c r="L1092" s="14" t="s">
        <v>9012</v>
      </c>
      <c r="M1092" s="14" t="s">
        <v>9013</v>
      </c>
      <c r="N1092" s="14" t="s">
        <v>9014</v>
      </c>
      <c r="O1092" s="14" t="s">
        <v>9015</v>
      </c>
      <c r="P1092" s="14">
        <v>20000324</v>
      </c>
      <c r="Q1092" s="94">
        <f t="shared" si="67"/>
        <v>45</v>
      </c>
      <c r="R1092" s="156">
        <v>0</v>
      </c>
      <c r="S1092" s="94">
        <v>0</v>
      </c>
      <c r="T1092" s="94">
        <v>45</v>
      </c>
      <c r="U1092" s="156">
        <f t="shared" si="69"/>
        <v>45</v>
      </c>
      <c r="V1092" s="419">
        <v>85</v>
      </c>
      <c r="W1092" s="312">
        <v>100</v>
      </c>
      <c r="X1092" s="440" t="s">
        <v>9016</v>
      </c>
      <c r="Y1092" s="14">
        <v>6</v>
      </c>
      <c r="Z1092" s="14">
        <v>3</v>
      </c>
      <c r="AA1092" s="14">
        <v>1</v>
      </c>
      <c r="AB1092" s="14">
        <v>46</v>
      </c>
      <c r="AC1092" s="41">
        <v>13</v>
      </c>
      <c r="AD1092" s="30">
        <v>45</v>
      </c>
      <c r="AE1092" s="30">
        <v>5</v>
      </c>
      <c r="AF1092" s="287">
        <f>AI1092+AL1092+AO1092+AR1092+AU1092</f>
        <v>0.42859999999999998</v>
      </c>
      <c r="AG1092" s="286" t="s">
        <v>8540</v>
      </c>
      <c r="AH1092" s="286" t="s">
        <v>8549</v>
      </c>
      <c r="AI1092" s="322">
        <v>0.42859999999999998</v>
      </c>
      <c r="AJ1092" s="286" t="s">
        <v>8569</v>
      </c>
      <c r="AK1092" s="286" t="s">
        <v>9017</v>
      </c>
      <c r="AL1092" s="322">
        <v>0</v>
      </c>
      <c r="AM1092" s="286"/>
      <c r="AN1092" s="286"/>
      <c r="AO1092" s="322"/>
      <c r="AP1092" s="286"/>
      <c r="AQ1092" s="286"/>
      <c r="AR1092" s="322"/>
      <c r="AS1092" s="286"/>
      <c r="AT1092" s="286"/>
      <c r="AU1092" s="322"/>
      <c r="AV1092" s="286"/>
      <c r="AW1092" s="286"/>
      <c r="AX1092" s="322"/>
      <c r="AY1092" s="32"/>
      <c r="AZ1092" s="32"/>
      <c r="BA1092" s="32"/>
      <c r="BB1092" s="32"/>
      <c r="BC1092" s="32"/>
      <c r="BD1092" s="32"/>
      <c r="BE1092" s="32"/>
      <c r="BF1092" s="32"/>
      <c r="BG1092" s="32"/>
      <c r="BH1092" s="32"/>
      <c r="BI1092" s="32"/>
      <c r="BJ1092" s="32"/>
      <c r="BK1092" s="32"/>
      <c r="BL1092" s="32"/>
      <c r="BM1092" s="32"/>
    </row>
    <row r="1093" spans="1:65" ht="120" customHeight="1" x14ac:dyDescent="0.25">
      <c r="A1093" s="41">
        <v>782</v>
      </c>
      <c r="B1093" s="14" t="s">
        <v>8498</v>
      </c>
      <c r="C1093" s="48" t="s">
        <v>8557</v>
      </c>
      <c r="D1093" s="41" t="s">
        <v>8558</v>
      </c>
      <c r="E1093" s="41" t="s">
        <v>8559</v>
      </c>
      <c r="F1093" s="14">
        <v>22701</v>
      </c>
      <c r="G1093" s="41" t="s">
        <v>9018</v>
      </c>
      <c r="H1093" s="42">
        <v>2020</v>
      </c>
      <c r="I1093" s="42" t="s">
        <v>9019</v>
      </c>
      <c r="J1093" s="15">
        <v>142656.76999999999</v>
      </c>
      <c r="K1093" s="42" t="s">
        <v>306</v>
      </c>
      <c r="L1093" s="42" t="s">
        <v>8908</v>
      </c>
      <c r="M1093" s="42" t="s">
        <v>8909</v>
      </c>
      <c r="N1093" s="42" t="s">
        <v>9020</v>
      </c>
      <c r="O1093" s="42" t="s">
        <v>9021</v>
      </c>
      <c r="P1093" s="14">
        <v>20000296</v>
      </c>
      <c r="Q1093" s="94">
        <f t="shared" si="67"/>
        <v>45</v>
      </c>
      <c r="R1093" s="156">
        <v>0</v>
      </c>
      <c r="S1093" s="94">
        <v>0</v>
      </c>
      <c r="T1093" s="94">
        <v>45</v>
      </c>
      <c r="U1093" s="156">
        <f t="shared" si="69"/>
        <v>45</v>
      </c>
      <c r="V1093" s="419">
        <v>85</v>
      </c>
      <c r="W1093" s="312">
        <v>100</v>
      </c>
      <c r="X1093" s="440" t="s">
        <v>9022</v>
      </c>
      <c r="Y1093" s="14">
        <v>3</v>
      </c>
      <c r="Z1093" s="14">
        <v>10</v>
      </c>
      <c r="AA1093" s="14">
        <v>2</v>
      </c>
      <c r="AB1093" s="14">
        <v>44</v>
      </c>
      <c r="AC1093" s="41">
        <v>93</v>
      </c>
      <c r="AD1093" s="30">
        <v>45</v>
      </c>
      <c r="AE1093" s="30">
        <v>5</v>
      </c>
      <c r="AF1093" s="321">
        <f>AI1093+AL1093+AO1093+AR1093+AU1093+AX1093</f>
        <v>1.0713999999999999</v>
      </c>
      <c r="AG1093" s="286" t="s">
        <v>8558</v>
      </c>
      <c r="AH1093" s="286" t="s">
        <v>8568</v>
      </c>
      <c r="AI1093" s="322">
        <v>0</v>
      </c>
      <c r="AJ1093" s="286" t="s">
        <v>8569</v>
      </c>
      <c r="AK1093" s="286" t="s">
        <v>8568</v>
      </c>
      <c r="AL1093" s="322">
        <v>1.0713999999999999</v>
      </c>
      <c r="AM1093" s="286" t="s">
        <v>8522</v>
      </c>
      <c r="AN1093" s="286" t="s">
        <v>8568</v>
      </c>
      <c r="AO1093" s="322">
        <v>0</v>
      </c>
      <c r="AP1093" s="286"/>
      <c r="AQ1093" s="286"/>
      <c r="AR1093" s="322"/>
      <c r="AS1093" s="286"/>
      <c r="AT1093" s="286"/>
      <c r="AU1093" s="322"/>
      <c r="AV1093" s="286"/>
      <c r="AW1093" s="286"/>
      <c r="AX1093" s="322"/>
      <c r="AY1093" s="32"/>
      <c r="AZ1093" s="32"/>
      <c r="BA1093" s="32"/>
      <c r="BB1093" s="32"/>
      <c r="BC1093" s="32"/>
      <c r="BD1093" s="32"/>
      <c r="BE1093" s="32"/>
      <c r="BF1093" s="32"/>
      <c r="BG1093" s="32"/>
      <c r="BH1093" s="32"/>
      <c r="BI1093" s="32"/>
      <c r="BJ1093" s="32"/>
      <c r="BK1093" s="32"/>
      <c r="BL1093" s="32"/>
      <c r="BM1093" s="32"/>
    </row>
    <row r="1094" spans="1:65" ht="120" customHeight="1" x14ac:dyDescent="0.25">
      <c r="A1094" s="41">
        <v>782</v>
      </c>
      <c r="B1094" s="14" t="s">
        <v>8498</v>
      </c>
      <c r="C1094" s="14" t="s">
        <v>8511</v>
      </c>
      <c r="D1094" s="41" t="s">
        <v>8512</v>
      </c>
      <c r="E1094" s="14" t="s">
        <v>8513</v>
      </c>
      <c r="F1094" s="14">
        <v>5566</v>
      </c>
      <c r="G1094" s="14" t="s">
        <v>9023</v>
      </c>
      <c r="H1094" s="14">
        <v>2020</v>
      </c>
      <c r="I1094" s="14" t="s">
        <v>9024</v>
      </c>
      <c r="J1094" s="15">
        <v>117778.8</v>
      </c>
      <c r="K1094" s="42" t="s">
        <v>9025</v>
      </c>
      <c r="L1094" s="18" t="s">
        <v>9026</v>
      </c>
      <c r="M1094" s="14" t="s">
        <v>9027</v>
      </c>
      <c r="N1094" s="14" t="s">
        <v>9028</v>
      </c>
      <c r="O1094" s="14" t="s">
        <v>9029</v>
      </c>
      <c r="P1094" s="14">
        <v>20000224</v>
      </c>
      <c r="Q1094" s="94">
        <f t="shared" si="67"/>
        <v>45</v>
      </c>
      <c r="R1094" s="156">
        <v>0</v>
      </c>
      <c r="S1094" s="94">
        <v>0</v>
      </c>
      <c r="T1094" s="94">
        <v>45</v>
      </c>
      <c r="U1094" s="156">
        <f t="shared" si="69"/>
        <v>45</v>
      </c>
      <c r="V1094" s="419">
        <v>85</v>
      </c>
      <c r="W1094" s="312">
        <v>100</v>
      </c>
      <c r="X1094" s="440" t="s">
        <v>9030</v>
      </c>
      <c r="Y1094" s="14" t="s">
        <v>9031</v>
      </c>
      <c r="Z1094" s="14" t="s">
        <v>9032</v>
      </c>
      <c r="AA1094" s="14" t="s">
        <v>9033</v>
      </c>
      <c r="AB1094" s="14">
        <v>47</v>
      </c>
      <c r="AC1094" s="14">
        <v>147</v>
      </c>
      <c r="AD1094" s="30">
        <v>45</v>
      </c>
      <c r="AE1094" s="30">
        <v>5</v>
      </c>
      <c r="AF1094" s="321">
        <f>AI1094+AL1094+AO1094+AR1094+AU1094+AX1094</f>
        <v>1</v>
      </c>
      <c r="AG1094" s="286" t="s">
        <v>8512</v>
      </c>
      <c r="AH1094" s="286" t="s">
        <v>8521</v>
      </c>
      <c r="AI1094" s="322">
        <v>1</v>
      </c>
      <c r="AJ1094" s="32"/>
      <c r="AK1094" s="286"/>
      <c r="AL1094" s="322"/>
      <c r="AM1094" s="286"/>
      <c r="AN1094" s="286"/>
      <c r="AO1094" s="322"/>
      <c r="AP1094" s="325"/>
      <c r="AQ1094" s="286"/>
      <c r="AR1094" s="322"/>
      <c r="AS1094" s="325"/>
      <c r="AT1094" s="286"/>
      <c r="AU1094" s="322"/>
      <c r="AV1094" s="286"/>
      <c r="AW1094" s="286"/>
      <c r="AX1094" s="322"/>
      <c r="AY1094" s="32"/>
      <c r="AZ1094" s="32"/>
      <c r="BA1094" s="32"/>
      <c r="BB1094" s="32"/>
      <c r="BC1094" s="32"/>
      <c r="BD1094" s="32"/>
      <c r="BE1094" s="32"/>
      <c r="BF1094" s="32"/>
      <c r="BG1094" s="32"/>
      <c r="BH1094" s="32"/>
      <c r="BI1094" s="32"/>
      <c r="BJ1094" s="32"/>
      <c r="BK1094" s="32"/>
      <c r="BL1094" s="32"/>
      <c r="BM1094" s="32"/>
    </row>
    <row r="1095" spans="1:65" ht="120" customHeight="1" x14ac:dyDescent="0.25">
      <c r="A1095" s="41">
        <v>782</v>
      </c>
      <c r="B1095" s="41" t="s">
        <v>8498</v>
      </c>
      <c r="C1095" s="14" t="s">
        <v>8539</v>
      </c>
      <c r="D1095" s="41" t="s">
        <v>8540</v>
      </c>
      <c r="E1095" s="14" t="s">
        <v>9034</v>
      </c>
      <c r="F1095" s="14">
        <v>32091</v>
      </c>
      <c r="G1095" s="41" t="s">
        <v>9035</v>
      </c>
      <c r="H1095" s="14">
        <v>2021</v>
      </c>
      <c r="I1095" s="14" t="s">
        <v>9036</v>
      </c>
      <c r="J1095" s="15">
        <v>48776.52</v>
      </c>
      <c r="K1095" s="14" t="s">
        <v>76</v>
      </c>
      <c r="L1095" s="42" t="s">
        <v>8631</v>
      </c>
      <c r="M1095" s="42" t="s">
        <v>9037</v>
      </c>
      <c r="N1095" s="14" t="s">
        <v>9038</v>
      </c>
      <c r="O1095" s="14" t="s">
        <v>9039</v>
      </c>
      <c r="P1095" s="14">
        <v>21000119</v>
      </c>
      <c r="Q1095" s="244">
        <v>45</v>
      </c>
      <c r="R1095" s="156">
        <v>0</v>
      </c>
      <c r="S1095" s="245">
        <v>0</v>
      </c>
      <c r="T1095" s="245">
        <v>45</v>
      </c>
      <c r="U1095" s="242">
        <f>SUM(R1095:T1095)</f>
        <v>45</v>
      </c>
      <c r="V1095" s="419">
        <v>85</v>
      </c>
      <c r="W1095" s="311">
        <v>93</v>
      </c>
      <c r="X1095" s="440" t="s">
        <v>9040</v>
      </c>
      <c r="Y1095" s="14">
        <v>4</v>
      </c>
      <c r="Z1095" s="14">
        <v>4</v>
      </c>
      <c r="AA1095" s="14">
        <v>6</v>
      </c>
      <c r="AB1095" s="14">
        <v>46</v>
      </c>
      <c r="AC1095" s="14">
        <v>136</v>
      </c>
      <c r="AD1095" s="30">
        <v>45</v>
      </c>
      <c r="AE1095" s="30">
        <v>5</v>
      </c>
      <c r="AF1095" s="321">
        <f>AI1095+AL1095+AO1095+AR1095+AU1095+AX1095</f>
        <v>0.48809999999999998</v>
      </c>
      <c r="AG1095" s="286" t="s">
        <v>8540</v>
      </c>
      <c r="AH1095" s="286" t="s">
        <v>8549</v>
      </c>
      <c r="AI1095" s="322">
        <v>0.48809999999999998</v>
      </c>
      <c r="AJ1095" s="32"/>
      <c r="AK1095" s="286"/>
      <c r="AL1095" s="30"/>
      <c r="AM1095" s="286"/>
      <c r="AN1095" s="286"/>
      <c r="AO1095" s="30"/>
      <c r="AP1095" s="286"/>
      <c r="AQ1095" s="286"/>
      <c r="AR1095" s="30"/>
      <c r="AS1095" s="286"/>
      <c r="AT1095" s="286"/>
      <c r="AU1095" s="30"/>
      <c r="AV1095" s="286"/>
      <c r="AW1095" s="30"/>
      <c r="AX1095" s="30"/>
      <c r="AY1095" s="32"/>
      <c r="AZ1095" s="32"/>
      <c r="BA1095" s="32"/>
      <c r="BB1095" s="32"/>
      <c r="BC1095" s="32"/>
      <c r="BD1095" s="32"/>
      <c r="BE1095" s="32"/>
      <c r="BF1095" s="32"/>
      <c r="BG1095" s="32"/>
      <c r="BH1095" s="32"/>
      <c r="BI1095" s="32"/>
      <c r="BJ1095" s="32"/>
      <c r="BK1095" s="32"/>
      <c r="BL1095" s="32"/>
      <c r="BM1095" s="32"/>
    </row>
    <row r="1096" spans="1:65" ht="120" customHeight="1" x14ac:dyDescent="0.25">
      <c r="A1096" s="41">
        <v>782</v>
      </c>
      <c r="B1096" s="41" t="s">
        <v>8498</v>
      </c>
      <c r="C1096" s="14" t="s">
        <v>8539</v>
      </c>
      <c r="D1096" s="41" t="s">
        <v>8540</v>
      </c>
      <c r="E1096" s="14" t="s">
        <v>9041</v>
      </c>
      <c r="F1096" s="14">
        <v>20441</v>
      </c>
      <c r="G1096" s="41" t="s">
        <v>9042</v>
      </c>
      <c r="H1096" s="14" t="s">
        <v>9043</v>
      </c>
      <c r="I1096" s="14" t="s">
        <v>9044</v>
      </c>
      <c r="J1096" s="15">
        <f>49183.96+117293.58</f>
        <v>166477.54</v>
      </c>
      <c r="K1096" s="14" t="s">
        <v>9045</v>
      </c>
      <c r="L1096" s="42" t="s">
        <v>9046</v>
      </c>
      <c r="M1096" s="42" t="s">
        <v>9047</v>
      </c>
      <c r="N1096" s="14" t="s">
        <v>9048</v>
      </c>
      <c r="O1096" s="14" t="s">
        <v>9049</v>
      </c>
      <c r="P1096" s="14">
        <v>9000451</v>
      </c>
      <c r="Q1096" s="244">
        <v>45</v>
      </c>
      <c r="R1096" s="156">
        <v>0</v>
      </c>
      <c r="S1096" s="245">
        <v>0</v>
      </c>
      <c r="T1096" s="245">
        <v>45</v>
      </c>
      <c r="U1096" s="242">
        <f>SUM(R1096:T1096)</f>
        <v>45</v>
      </c>
      <c r="V1096" s="419">
        <v>85</v>
      </c>
      <c r="W1096" s="311">
        <v>86</v>
      </c>
      <c r="X1096" s="440" t="s">
        <v>9050</v>
      </c>
      <c r="Y1096" s="14" t="s">
        <v>9051</v>
      </c>
      <c r="Z1096" s="14" t="s">
        <v>9052</v>
      </c>
      <c r="AA1096" s="14" t="s">
        <v>9053</v>
      </c>
      <c r="AB1096" s="14" t="s">
        <v>9054</v>
      </c>
      <c r="AC1096" s="14" t="s">
        <v>9055</v>
      </c>
      <c r="AD1096" s="30">
        <v>45</v>
      </c>
      <c r="AE1096" s="30">
        <v>5</v>
      </c>
      <c r="AF1096" s="321">
        <f>AI1096+AL1096+AO1096+AR1096+AU1096+AX1096</f>
        <v>0.36309999999999998</v>
      </c>
      <c r="AG1096" s="286" t="s">
        <v>8540</v>
      </c>
      <c r="AH1096" s="286" t="s">
        <v>8549</v>
      </c>
      <c r="AI1096" s="322">
        <v>0</v>
      </c>
      <c r="AJ1096" s="286" t="s">
        <v>8569</v>
      </c>
      <c r="AK1096" s="286" t="s">
        <v>9056</v>
      </c>
      <c r="AL1096" s="322">
        <v>0.36309999999999998</v>
      </c>
      <c r="AM1096" s="286" t="s">
        <v>9057</v>
      </c>
      <c r="AN1096" s="286" t="s">
        <v>9056</v>
      </c>
      <c r="AO1096" s="322">
        <v>0</v>
      </c>
      <c r="AP1096" s="286"/>
      <c r="AQ1096" s="286"/>
      <c r="AR1096" s="30"/>
      <c r="AS1096" s="286"/>
      <c r="AT1096" s="286"/>
      <c r="AU1096" s="30"/>
      <c r="AV1096" s="286"/>
      <c r="AW1096" s="30"/>
      <c r="AX1096" s="30"/>
      <c r="AY1096" s="32"/>
      <c r="AZ1096" s="32"/>
      <c r="BA1096" s="32"/>
      <c r="BB1096" s="32"/>
      <c r="BC1096" s="32"/>
      <c r="BD1096" s="32"/>
      <c r="BE1096" s="32"/>
      <c r="BF1096" s="32"/>
      <c r="BG1096" s="32"/>
      <c r="BH1096" s="32"/>
      <c r="BI1096" s="32"/>
      <c r="BJ1096" s="32"/>
      <c r="BK1096" s="32"/>
      <c r="BL1096" s="32"/>
      <c r="BM1096" s="32"/>
    </row>
    <row r="1097" spans="1:65" ht="120" customHeight="1" x14ac:dyDescent="0.25">
      <c r="A1097" s="41">
        <v>782</v>
      </c>
      <c r="B1097" s="41" t="s">
        <v>8498</v>
      </c>
      <c r="C1097" s="14" t="s">
        <v>8499</v>
      </c>
      <c r="D1097" s="41" t="s">
        <v>8500</v>
      </c>
      <c r="E1097" s="14" t="s">
        <v>9058</v>
      </c>
      <c r="F1097" s="41" t="s">
        <v>9059</v>
      </c>
      <c r="G1097" s="41" t="s">
        <v>14441</v>
      </c>
      <c r="H1097" s="14" t="s">
        <v>14442</v>
      </c>
      <c r="I1097" s="14" t="s">
        <v>14443</v>
      </c>
      <c r="J1097" s="15">
        <f>393047.4+75298.4+66300.9+84780.97</f>
        <v>619427.67000000004</v>
      </c>
      <c r="K1097" s="14" t="s">
        <v>14444</v>
      </c>
      <c r="L1097" s="14" t="s">
        <v>9060</v>
      </c>
      <c r="M1097" s="14" t="s">
        <v>9061</v>
      </c>
      <c r="N1097" s="42" t="s">
        <v>9062</v>
      </c>
      <c r="O1097" s="42" t="s">
        <v>9063</v>
      </c>
      <c r="P1097" s="14">
        <v>21000103</v>
      </c>
      <c r="Q1097" s="244">
        <v>45</v>
      </c>
      <c r="R1097" s="156">
        <v>0</v>
      </c>
      <c r="S1097" s="245">
        <v>0</v>
      </c>
      <c r="T1097" s="245">
        <v>45</v>
      </c>
      <c r="U1097" s="242">
        <f t="shared" ref="U1097:U1098" si="70">SUM(R1097:T1097)</f>
        <v>45</v>
      </c>
      <c r="V1097" s="419">
        <v>85</v>
      </c>
      <c r="W1097" s="311">
        <v>72</v>
      </c>
      <c r="X1097" s="440" t="s">
        <v>9064</v>
      </c>
      <c r="Y1097" s="14">
        <v>1</v>
      </c>
      <c r="Z1097" s="14">
        <v>2</v>
      </c>
      <c r="AA1097" s="14">
        <v>4</v>
      </c>
      <c r="AB1097" s="14">
        <v>46</v>
      </c>
      <c r="AC1097" s="14" t="s">
        <v>14445</v>
      </c>
      <c r="AD1097" s="30">
        <v>45</v>
      </c>
      <c r="AE1097" s="30">
        <v>5</v>
      </c>
      <c r="AF1097" s="321">
        <f>AI1097+AL1097</f>
        <v>0.45240000000000002</v>
      </c>
      <c r="AG1097" s="286" t="s">
        <v>8500</v>
      </c>
      <c r="AH1097" s="286" t="s">
        <v>9065</v>
      </c>
      <c r="AI1097" s="322">
        <v>0.45240000000000002</v>
      </c>
      <c r="AJ1097" s="286" t="s">
        <v>9066</v>
      </c>
      <c r="AK1097" s="286" t="s">
        <v>9065</v>
      </c>
      <c r="AL1097" s="322">
        <v>0</v>
      </c>
      <c r="AM1097" s="286"/>
      <c r="AN1097" s="286"/>
      <c r="AO1097" s="322"/>
      <c r="AP1097" s="325"/>
      <c r="AQ1097" s="286"/>
      <c r="AR1097" s="322"/>
      <c r="AS1097" s="325"/>
      <c r="AT1097" s="286"/>
      <c r="AU1097" s="322"/>
      <c r="AV1097" s="286"/>
      <c r="AW1097" s="30"/>
      <c r="AX1097" s="30"/>
      <c r="AY1097" s="32"/>
      <c r="AZ1097" s="32"/>
      <c r="BA1097" s="32"/>
      <c r="BB1097" s="32"/>
      <c r="BC1097" s="32"/>
      <c r="BD1097" s="32"/>
      <c r="BE1097" s="32"/>
      <c r="BF1097" s="32"/>
      <c r="BG1097" s="32"/>
      <c r="BH1097" s="32"/>
      <c r="BI1097" s="32"/>
      <c r="BJ1097" s="32"/>
      <c r="BK1097" s="32"/>
      <c r="BL1097" s="32"/>
      <c r="BM1097" s="32"/>
    </row>
    <row r="1098" spans="1:65" ht="120" customHeight="1" x14ac:dyDescent="0.25">
      <c r="A1098" s="41">
        <v>782</v>
      </c>
      <c r="B1098" s="41" t="s">
        <v>8498</v>
      </c>
      <c r="C1098" s="14" t="s">
        <v>8539</v>
      </c>
      <c r="D1098" s="41" t="s">
        <v>8540</v>
      </c>
      <c r="E1098" s="14" t="s">
        <v>8541</v>
      </c>
      <c r="F1098" s="41">
        <v>15646</v>
      </c>
      <c r="G1098" s="41" t="s">
        <v>9067</v>
      </c>
      <c r="H1098" s="14">
        <v>2021</v>
      </c>
      <c r="I1098" s="251" t="s">
        <v>9068</v>
      </c>
      <c r="J1098" s="15">
        <v>143222.20000000001</v>
      </c>
      <c r="K1098" s="14" t="s">
        <v>306</v>
      </c>
      <c r="L1098" s="42" t="s">
        <v>8631</v>
      </c>
      <c r="M1098" s="42" t="s">
        <v>9037</v>
      </c>
      <c r="N1098" s="23" t="s">
        <v>9069</v>
      </c>
      <c r="O1098" s="23" t="s">
        <v>9070</v>
      </c>
      <c r="P1098" s="14">
        <v>20000560</v>
      </c>
      <c r="Q1098" s="244">
        <v>45</v>
      </c>
      <c r="R1098" s="156">
        <v>0</v>
      </c>
      <c r="S1098" s="245">
        <v>0</v>
      </c>
      <c r="T1098" s="245">
        <v>45</v>
      </c>
      <c r="U1098" s="242">
        <f t="shared" si="70"/>
        <v>45</v>
      </c>
      <c r="V1098" s="419">
        <v>85</v>
      </c>
      <c r="W1098" s="311">
        <v>95</v>
      </c>
      <c r="X1098" s="440" t="s">
        <v>9071</v>
      </c>
      <c r="Y1098" s="161">
        <v>4</v>
      </c>
      <c r="Z1098" s="161">
        <v>4</v>
      </c>
      <c r="AA1098" s="252">
        <v>5</v>
      </c>
      <c r="AB1098" s="253">
        <v>46</v>
      </c>
      <c r="AC1098" s="14">
        <v>89</v>
      </c>
      <c r="AD1098" s="30">
        <v>45</v>
      </c>
      <c r="AE1098" s="30">
        <v>5</v>
      </c>
      <c r="AF1098" s="321">
        <f>AI1098</f>
        <v>0.39290000000000003</v>
      </c>
      <c r="AG1098" s="286" t="s">
        <v>8540</v>
      </c>
      <c r="AH1098" s="286" t="s">
        <v>8549</v>
      </c>
      <c r="AI1098" s="322">
        <v>0.39290000000000003</v>
      </c>
      <c r="AJ1098" s="32"/>
      <c r="AK1098" s="286"/>
      <c r="AL1098" s="322"/>
      <c r="AM1098" s="286"/>
      <c r="AN1098" s="286"/>
      <c r="AO1098" s="322"/>
      <c r="AP1098" s="325"/>
      <c r="AQ1098" s="286"/>
      <c r="AR1098" s="322"/>
      <c r="AS1098" s="325"/>
      <c r="AT1098" s="286"/>
      <c r="AU1098" s="322"/>
      <c r="AV1098" s="286"/>
      <c r="AW1098" s="30"/>
      <c r="AX1098" s="30"/>
      <c r="AY1098" s="32"/>
      <c r="AZ1098" s="32"/>
      <c r="BA1098" s="32"/>
      <c r="BB1098" s="32"/>
      <c r="BC1098" s="32"/>
      <c r="BD1098" s="32"/>
      <c r="BE1098" s="32"/>
      <c r="BF1098" s="32"/>
      <c r="BG1098" s="32"/>
      <c r="BH1098" s="32"/>
      <c r="BI1098" s="32"/>
      <c r="BJ1098" s="32"/>
      <c r="BK1098" s="32"/>
      <c r="BL1098" s="32"/>
      <c r="BM1098" s="32"/>
    </row>
    <row r="1099" spans="1:65" ht="120" customHeight="1" x14ac:dyDescent="0.25">
      <c r="A1099" s="41">
        <v>782</v>
      </c>
      <c r="B1099" s="41" t="s">
        <v>8498</v>
      </c>
      <c r="C1099" s="14" t="s">
        <v>8725</v>
      </c>
      <c r="D1099" s="41" t="s">
        <v>8726</v>
      </c>
      <c r="E1099" s="14" t="s">
        <v>8961</v>
      </c>
      <c r="F1099" s="14">
        <v>23010</v>
      </c>
      <c r="G1099" s="41" t="s">
        <v>9072</v>
      </c>
      <c r="H1099" s="14">
        <v>2021</v>
      </c>
      <c r="I1099" s="14" t="s">
        <v>9073</v>
      </c>
      <c r="J1099" s="15">
        <v>172651.96</v>
      </c>
      <c r="K1099" s="14" t="s">
        <v>312</v>
      </c>
      <c r="L1099" s="42" t="s">
        <v>9074</v>
      </c>
      <c r="M1099" s="42" t="s">
        <v>9075</v>
      </c>
      <c r="N1099" s="42" t="s">
        <v>9076</v>
      </c>
      <c r="O1099" s="14" t="s">
        <v>9077</v>
      </c>
      <c r="P1099" s="14">
        <v>21000189</v>
      </c>
      <c r="Q1099" s="244">
        <v>45</v>
      </c>
      <c r="R1099" s="156">
        <v>0</v>
      </c>
      <c r="S1099" s="245">
        <v>0</v>
      </c>
      <c r="T1099" s="245">
        <v>45</v>
      </c>
      <c r="U1099" s="242">
        <f t="shared" ref="U1099" si="71">SUM(R1099:T1099)</f>
        <v>45</v>
      </c>
      <c r="V1099" s="419">
        <v>85</v>
      </c>
      <c r="W1099" s="311">
        <v>85</v>
      </c>
      <c r="X1099" s="440" t="s">
        <v>9078</v>
      </c>
      <c r="Y1099" s="14">
        <v>3</v>
      </c>
      <c r="Z1099" s="14">
        <v>3</v>
      </c>
      <c r="AA1099" s="14">
        <v>3</v>
      </c>
      <c r="AB1099" s="14">
        <v>46</v>
      </c>
      <c r="AC1099" s="14">
        <v>134</v>
      </c>
      <c r="AD1099" s="30">
        <v>45</v>
      </c>
      <c r="AE1099" s="30">
        <v>5</v>
      </c>
      <c r="AF1099" s="321">
        <f>AI1099+AL1099+AO1099+AR1099</f>
        <v>0.11899999999999999</v>
      </c>
      <c r="AG1099" s="286" t="s">
        <v>8726</v>
      </c>
      <c r="AH1099" s="286" t="s">
        <v>8735</v>
      </c>
      <c r="AI1099" s="322">
        <v>0.11899999999999999</v>
      </c>
      <c r="AJ1099" s="32"/>
      <c r="AK1099" s="286"/>
      <c r="AL1099" s="322"/>
      <c r="AM1099" s="32"/>
      <c r="AN1099" s="286"/>
      <c r="AO1099" s="322"/>
      <c r="AP1099" s="32"/>
      <c r="AQ1099" s="286"/>
      <c r="AR1099" s="322"/>
      <c r="AS1099" s="325"/>
      <c r="AT1099" s="286"/>
      <c r="AU1099" s="322"/>
      <c r="AV1099" s="286"/>
      <c r="AW1099" s="286"/>
      <c r="AX1099" s="322"/>
      <c r="AY1099" s="32"/>
      <c r="AZ1099" s="32"/>
      <c r="BA1099" s="32"/>
      <c r="BB1099" s="32"/>
      <c r="BC1099" s="32"/>
      <c r="BD1099" s="32"/>
      <c r="BE1099" s="32"/>
      <c r="BF1099" s="32"/>
      <c r="BG1099" s="32"/>
      <c r="BH1099" s="32"/>
      <c r="BI1099" s="32"/>
      <c r="BJ1099" s="32"/>
      <c r="BK1099" s="32"/>
      <c r="BL1099" s="32"/>
      <c r="BM1099" s="32"/>
    </row>
    <row r="1100" spans="1:65" ht="120" customHeight="1" x14ac:dyDescent="0.25">
      <c r="A1100" s="41">
        <v>782</v>
      </c>
      <c r="B1100" s="41" t="s">
        <v>8498</v>
      </c>
      <c r="C1100" s="14" t="s">
        <v>8523</v>
      </c>
      <c r="D1100" s="41" t="s">
        <v>8932</v>
      </c>
      <c r="E1100" s="14" t="s">
        <v>9079</v>
      </c>
      <c r="F1100" s="41">
        <v>16173</v>
      </c>
      <c r="G1100" s="41" t="s">
        <v>9080</v>
      </c>
      <c r="H1100" s="14" t="s">
        <v>9081</v>
      </c>
      <c r="I1100" s="14" t="s">
        <v>9082</v>
      </c>
      <c r="J1100" s="15">
        <f>95038+108776.42+108464.1</f>
        <v>312278.52</v>
      </c>
      <c r="K1100" s="14" t="s">
        <v>9083</v>
      </c>
      <c r="L1100" s="14" t="s">
        <v>9084</v>
      </c>
      <c r="M1100" s="14" t="s">
        <v>9085</v>
      </c>
      <c r="N1100" s="14" t="s">
        <v>9086</v>
      </c>
      <c r="O1100" s="14" t="s">
        <v>9087</v>
      </c>
      <c r="P1100" s="14">
        <v>21000187</v>
      </c>
      <c r="Q1100" s="244">
        <v>45</v>
      </c>
      <c r="R1100" s="156">
        <v>0</v>
      </c>
      <c r="S1100" s="245">
        <v>0</v>
      </c>
      <c r="T1100" s="245">
        <v>45</v>
      </c>
      <c r="U1100" s="242">
        <f t="shared" ref="U1100" si="72">SUM(R1100:T1100)</f>
        <v>45</v>
      </c>
      <c r="V1100" s="419">
        <v>85</v>
      </c>
      <c r="W1100" s="311">
        <v>43</v>
      </c>
      <c r="X1100" s="440" t="s">
        <v>9088</v>
      </c>
      <c r="Y1100" s="14">
        <v>3</v>
      </c>
      <c r="Z1100" s="14">
        <v>10</v>
      </c>
      <c r="AA1100" s="14">
        <v>1</v>
      </c>
      <c r="AB1100" s="14">
        <v>46</v>
      </c>
      <c r="AC1100" s="14" t="s">
        <v>14446</v>
      </c>
      <c r="AD1100" s="30">
        <v>45</v>
      </c>
      <c r="AE1100" s="30">
        <v>5</v>
      </c>
      <c r="AF1100" s="321">
        <f>AI1100+AL1100+AO1100</f>
        <v>1.9226000000000001</v>
      </c>
      <c r="AG1100" s="286" t="s">
        <v>8932</v>
      </c>
      <c r="AH1100" s="286" t="s">
        <v>8941</v>
      </c>
      <c r="AI1100" s="322">
        <v>0.13689999999999999</v>
      </c>
      <c r="AJ1100" s="286" t="s">
        <v>9089</v>
      </c>
      <c r="AK1100" s="286" t="s">
        <v>9090</v>
      </c>
      <c r="AL1100" s="322">
        <v>1.7857000000000001</v>
      </c>
      <c r="AM1100" s="286"/>
      <c r="AN1100" s="286"/>
      <c r="AO1100" s="322"/>
      <c r="AP1100" s="325"/>
      <c r="AQ1100" s="286"/>
      <c r="AR1100" s="322"/>
      <c r="AS1100" s="325"/>
      <c r="AT1100" s="286"/>
      <c r="AU1100" s="322"/>
      <c r="AV1100" s="286"/>
      <c r="AW1100" s="30"/>
      <c r="AX1100" s="30"/>
      <c r="AY1100" s="32"/>
      <c r="AZ1100" s="32"/>
      <c r="BA1100" s="32"/>
      <c r="BB1100" s="32"/>
      <c r="BC1100" s="32"/>
      <c r="BD1100" s="32"/>
      <c r="BE1100" s="32"/>
      <c r="BF1100" s="32"/>
      <c r="BG1100" s="32"/>
      <c r="BH1100" s="32"/>
      <c r="BI1100" s="32"/>
      <c r="BJ1100" s="32"/>
      <c r="BK1100" s="32"/>
      <c r="BL1100" s="32"/>
      <c r="BM1100" s="32"/>
    </row>
    <row r="1101" spans="1:65" ht="120" customHeight="1" x14ac:dyDescent="0.25">
      <c r="A1101" s="41">
        <v>782</v>
      </c>
      <c r="B1101" s="41" t="s">
        <v>8498</v>
      </c>
      <c r="C1101" s="14" t="s">
        <v>8596</v>
      </c>
      <c r="D1101" s="41" t="s">
        <v>8540</v>
      </c>
      <c r="E1101" s="14" t="s">
        <v>8597</v>
      </c>
      <c r="F1101" s="41">
        <v>13026</v>
      </c>
      <c r="G1101" s="41" t="s">
        <v>9091</v>
      </c>
      <c r="H1101" s="14">
        <v>2021</v>
      </c>
      <c r="I1101" s="14" t="s">
        <v>9092</v>
      </c>
      <c r="J1101" s="15">
        <v>44071.71</v>
      </c>
      <c r="K1101" s="14" t="s">
        <v>312</v>
      </c>
      <c r="L1101" s="42" t="s">
        <v>8982</v>
      </c>
      <c r="M1101" s="42" t="s">
        <v>8983</v>
      </c>
      <c r="N1101" s="14" t="s">
        <v>9093</v>
      </c>
      <c r="O1101" s="14" t="s">
        <v>9094</v>
      </c>
      <c r="P1101" s="14">
        <v>21000111</v>
      </c>
      <c r="Q1101" s="244">
        <v>45</v>
      </c>
      <c r="R1101" s="156">
        <v>0</v>
      </c>
      <c r="S1101" s="245">
        <v>0</v>
      </c>
      <c r="T1101" s="245">
        <v>45</v>
      </c>
      <c r="U1101" s="242">
        <f t="shared" ref="U1101" si="73">SUM(R1101:T1101)</f>
        <v>45</v>
      </c>
      <c r="V1101" s="419">
        <v>85</v>
      </c>
      <c r="W1101" s="311">
        <v>93</v>
      </c>
      <c r="X1101" s="440" t="s">
        <v>9095</v>
      </c>
      <c r="Y1101" s="14">
        <v>3</v>
      </c>
      <c r="Z1101" s="14">
        <v>4</v>
      </c>
      <c r="AA1101" s="14">
        <v>4</v>
      </c>
      <c r="AB1101" s="14">
        <v>46</v>
      </c>
      <c r="AC1101" s="14">
        <v>142</v>
      </c>
      <c r="AD1101" s="30">
        <v>45</v>
      </c>
      <c r="AE1101" s="30">
        <v>5</v>
      </c>
      <c r="AF1101" s="321">
        <f>AI1101+AL1101</f>
        <v>0.15479999999999999</v>
      </c>
      <c r="AG1101" s="286" t="s">
        <v>8540</v>
      </c>
      <c r="AH1101" s="286" t="s">
        <v>8549</v>
      </c>
      <c r="AI1101" s="322">
        <v>0.15479999999999999</v>
      </c>
      <c r="AJ1101" s="286" t="s">
        <v>8569</v>
      </c>
      <c r="AK1101" s="286" t="s">
        <v>8605</v>
      </c>
      <c r="AL1101" s="322">
        <v>0</v>
      </c>
      <c r="AM1101" s="286"/>
      <c r="AN1101" s="286"/>
      <c r="AO1101" s="322"/>
      <c r="AP1101" s="325"/>
      <c r="AQ1101" s="286"/>
      <c r="AR1101" s="322"/>
      <c r="AS1101" s="325"/>
      <c r="AT1101" s="286"/>
      <c r="AU1101" s="322"/>
      <c r="AV1101" s="286"/>
      <c r="AW1101" s="30"/>
      <c r="AX1101" s="30"/>
      <c r="AY1101" s="32"/>
      <c r="AZ1101" s="32"/>
      <c r="BA1101" s="32"/>
      <c r="BB1101" s="32"/>
      <c r="BC1101" s="32"/>
      <c r="BD1101" s="32"/>
      <c r="BE1101" s="32"/>
      <c r="BF1101" s="32"/>
      <c r="BG1101" s="32"/>
      <c r="BH1101" s="32"/>
      <c r="BI1101" s="32"/>
      <c r="BJ1101" s="32"/>
      <c r="BK1101" s="32"/>
      <c r="BL1101" s="32"/>
      <c r="BM1101" s="32"/>
    </row>
    <row r="1102" spans="1:65" ht="120" customHeight="1" x14ac:dyDescent="0.25">
      <c r="A1102" s="41">
        <v>782</v>
      </c>
      <c r="B1102" s="41" t="s">
        <v>8498</v>
      </c>
      <c r="C1102" s="14" t="s">
        <v>8523</v>
      </c>
      <c r="D1102" s="41" t="s">
        <v>8524</v>
      </c>
      <c r="E1102" s="14" t="s">
        <v>8525</v>
      </c>
      <c r="F1102" s="41">
        <v>14556</v>
      </c>
      <c r="G1102" s="41" t="s">
        <v>9096</v>
      </c>
      <c r="H1102" s="14">
        <v>2021</v>
      </c>
      <c r="I1102" s="14" t="s">
        <v>9097</v>
      </c>
      <c r="J1102" s="15">
        <v>120262.83</v>
      </c>
      <c r="K1102" s="14" t="s">
        <v>312</v>
      </c>
      <c r="L1102" s="42" t="s">
        <v>8783</v>
      </c>
      <c r="M1102" s="42" t="s">
        <v>8784</v>
      </c>
      <c r="N1102" s="42" t="s">
        <v>14433</v>
      </c>
      <c r="O1102" s="42" t="s">
        <v>9098</v>
      </c>
      <c r="P1102" s="14">
        <v>21000215</v>
      </c>
      <c r="Q1102" s="244">
        <v>45</v>
      </c>
      <c r="R1102" s="156">
        <v>0</v>
      </c>
      <c r="S1102" s="245">
        <v>0</v>
      </c>
      <c r="T1102" s="245">
        <v>45</v>
      </c>
      <c r="U1102" s="242">
        <f t="shared" ref="U1102" si="74">SUM(R1102:T1102)</f>
        <v>45</v>
      </c>
      <c r="V1102" s="419">
        <v>85</v>
      </c>
      <c r="W1102" s="311">
        <v>88</v>
      </c>
      <c r="X1102" s="440" t="s">
        <v>9099</v>
      </c>
      <c r="Y1102" s="14">
        <v>1</v>
      </c>
      <c r="Z1102" s="14">
        <v>6</v>
      </c>
      <c r="AA1102" s="14">
        <v>2</v>
      </c>
      <c r="AB1102" s="14">
        <v>4</v>
      </c>
      <c r="AC1102" s="14">
        <v>7</v>
      </c>
      <c r="AD1102" s="30">
        <v>45</v>
      </c>
      <c r="AE1102" s="30">
        <v>5</v>
      </c>
      <c r="AF1102" s="287">
        <f>AI1102+AL1102+AO1102+AR1102+AU1102</f>
        <v>0.76780000000000004</v>
      </c>
      <c r="AG1102" s="286" t="s">
        <v>8524</v>
      </c>
      <c r="AH1102" s="286" t="s">
        <v>8533</v>
      </c>
      <c r="AI1102" s="322">
        <v>0.2024</v>
      </c>
      <c r="AJ1102" s="286" t="s">
        <v>8534</v>
      </c>
      <c r="AK1102" s="286" t="s">
        <v>8533</v>
      </c>
      <c r="AL1102" s="322">
        <v>0</v>
      </c>
      <c r="AM1102" s="286" t="s">
        <v>8535</v>
      </c>
      <c r="AN1102" s="286" t="s">
        <v>8536</v>
      </c>
      <c r="AO1102" s="322">
        <v>3.5700000000000003E-2</v>
      </c>
      <c r="AP1102" s="286" t="s">
        <v>8537</v>
      </c>
      <c r="AQ1102" s="286" t="s">
        <v>8533</v>
      </c>
      <c r="AR1102" s="322">
        <v>0.11899999999999999</v>
      </c>
      <c r="AS1102" s="286" t="s">
        <v>8538</v>
      </c>
      <c r="AT1102" s="286" t="s">
        <v>8533</v>
      </c>
      <c r="AU1102" s="322">
        <v>0.41070000000000001</v>
      </c>
      <c r="AV1102" s="286"/>
      <c r="AW1102" s="30"/>
      <c r="AX1102" s="30"/>
      <c r="AY1102" s="32"/>
      <c r="AZ1102" s="32"/>
      <c r="BA1102" s="32"/>
      <c r="BB1102" s="32"/>
      <c r="BC1102" s="32"/>
      <c r="BD1102" s="32"/>
      <c r="BE1102" s="32"/>
      <c r="BF1102" s="32"/>
      <c r="BG1102" s="32"/>
      <c r="BH1102" s="32"/>
      <c r="BI1102" s="32"/>
      <c r="BJ1102" s="32"/>
      <c r="BK1102" s="32"/>
      <c r="BL1102" s="32"/>
      <c r="BM1102" s="32"/>
    </row>
    <row r="1103" spans="1:65" ht="120" customHeight="1" x14ac:dyDescent="0.25">
      <c r="A1103" s="41">
        <v>782</v>
      </c>
      <c r="B1103" s="41" t="s">
        <v>8498</v>
      </c>
      <c r="C1103" s="14" t="s">
        <v>8879</v>
      </c>
      <c r="D1103" s="41" t="s">
        <v>8512</v>
      </c>
      <c r="E1103" s="14" t="s">
        <v>8880</v>
      </c>
      <c r="F1103" s="41">
        <v>20047</v>
      </c>
      <c r="G1103" s="41" t="s">
        <v>9100</v>
      </c>
      <c r="H1103" s="14">
        <v>2021</v>
      </c>
      <c r="I1103" s="14" t="s">
        <v>9101</v>
      </c>
      <c r="J1103" s="15">
        <v>39088.800000000003</v>
      </c>
      <c r="K1103" s="14" t="s">
        <v>312</v>
      </c>
      <c r="L1103" s="42" t="s">
        <v>9102</v>
      </c>
      <c r="M1103" s="42" t="s">
        <v>9103</v>
      </c>
      <c r="N1103" s="42" t="s">
        <v>9104</v>
      </c>
      <c r="O1103" s="42" t="s">
        <v>9105</v>
      </c>
      <c r="P1103" s="14">
        <v>21000289</v>
      </c>
      <c r="Q1103" s="244">
        <v>45</v>
      </c>
      <c r="R1103" s="156">
        <v>0</v>
      </c>
      <c r="S1103" s="245">
        <v>0</v>
      </c>
      <c r="T1103" s="245">
        <v>45</v>
      </c>
      <c r="U1103" s="242">
        <f t="shared" ref="U1103" si="75">SUM(R1103:T1103)</f>
        <v>45</v>
      </c>
      <c r="V1103" s="419">
        <v>85</v>
      </c>
      <c r="W1103" s="311">
        <v>85</v>
      </c>
      <c r="X1103" s="440" t="s">
        <v>9106</v>
      </c>
      <c r="Y1103" s="14">
        <v>6</v>
      </c>
      <c r="Z1103" s="14">
        <v>4</v>
      </c>
      <c r="AA1103" s="14">
        <v>1</v>
      </c>
      <c r="AB1103" s="14">
        <v>46</v>
      </c>
      <c r="AC1103" s="14">
        <v>90</v>
      </c>
      <c r="AD1103" s="30">
        <v>45</v>
      </c>
      <c r="AE1103" s="30">
        <v>5</v>
      </c>
      <c r="AF1103" s="321">
        <f>AI1103+AL1103</f>
        <v>4.7600000000000003E-2</v>
      </c>
      <c r="AG1103" s="286" t="s">
        <v>8512</v>
      </c>
      <c r="AH1103" s="286" t="s">
        <v>8521</v>
      </c>
      <c r="AI1103" s="322">
        <v>4.7600000000000003E-2</v>
      </c>
      <c r="AJ1103" s="286"/>
      <c r="AK1103" s="286"/>
      <c r="AL1103" s="322"/>
      <c r="AM1103" s="286"/>
      <c r="AN1103" s="286"/>
      <c r="AO1103" s="322"/>
      <c r="AP1103" s="325"/>
      <c r="AQ1103" s="286"/>
      <c r="AR1103" s="322"/>
      <c r="AS1103" s="325"/>
      <c r="AT1103" s="286"/>
      <c r="AU1103" s="322"/>
      <c r="AV1103" s="286"/>
      <c r="AW1103" s="30"/>
      <c r="AX1103" s="30"/>
      <c r="AY1103" s="32"/>
      <c r="AZ1103" s="32"/>
      <c r="BA1103" s="32"/>
      <c r="BB1103" s="32"/>
      <c r="BC1103" s="32"/>
      <c r="BD1103" s="32"/>
      <c r="BE1103" s="32"/>
      <c r="BF1103" s="32"/>
      <c r="BG1103" s="32"/>
      <c r="BH1103" s="32"/>
      <c r="BI1103" s="32"/>
      <c r="BJ1103" s="32"/>
      <c r="BK1103" s="32"/>
      <c r="BL1103" s="32"/>
      <c r="BM1103" s="32"/>
    </row>
    <row r="1104" spans="1:65" ht="120" customHeight="1" x14ac:dyDescent="0.25">
      <c r="A1104" s="41">
        <v>782</v>
      </c>
      <c r="B1104" s="41" t="s">
        <v>8498</v>
      </c>
      <c r="C1104" s="14" t="s">
        <v>8571</v>
      </c>
      <c r="D1104" s="41" t="s">
        <v>8572</v>
      </c>
      <c r="E1104" s="14" t="s">
        <v>8700</v>
      </c>
      <c r="F1104" s="41">
        <v>26559</v>
      </c>
      <c r="G1104" s="41" t="s">
        <v>9107</v>
      </c>
      <c r="H1104" s="14">
        <v>2021</v>
      </c>
      <c r="I1104" s="14" t="s">
        <v>9108</v>
      </c>
      <c r="J1104" s="15">
        <v>157014.87</v>
      </c>
      <c r="K1104" s="14" t="s">
        <v>312</v>
      </c>
      <c r="L1104" s="42" t="s">
        <v>9109</v>
      </c>
      <c r="M1104" s="42" t="s">
        <v>9110</v>
      </c>
      <c r="N1104" s="42" t="s">
        <v>9111</v>
      </c>
      <c r="O1104" s="42" t="s">
        <v>9112</v>
      </c>
      <c r="P1104" s="14">
        <v>21000083</v>
      </c>
      <c r="Q1104" s="244">
        <v>45</v>
      </c>
      <c r="R1104" s="156">
        <v>0</v>
      </c>
      <c r="S1104" s="245">
        <v>0</v>
      </c>
      <c r="T1104" s="245">
        <v>45</v>
      </c>
      <c r="U1104" s="242">
        <f t="shared" ref="U1104:U1105" si="76">SUM(R1104:T1104)</f>
        <v>45</v>
      </c>
      <c r="V1104" s="419">
        <v>85</v>
      </c>
      <c r="W1104" s="311">
        <v>90</v>
      </c>
      <c r="X1104" s="440" t="s">
        <v>9113</v>
      </c>
      <c r="Y1104" s="14" t="s">
        <v>9114</v>
      </c>
      <c r="Z1104" s="14" t="s">
        <v>9115</v>
      </c>
      <c r="AA1104" s="14" t="s">
        <v>9116</v>
      </c>
      <c r="AB1104" s="14" t="s">
        <v>9117</v>
      </c>
      <c r="AC1104" s="14">
        <v>61</v>
      </c>
      <c r="AD1104" s="30">
        <v>45</v>
      </c>
      <c r="AE1104" s="30">
        <v>5</v>
      </c>
      <c r="AF1104" s="321">
        <f>AI1104+AL1104+AO1104+AR1104+AU1104</f>
        <v>0</v>
      </c>
      <c r="AG1104" s="286" t="s">
        <v>8572</v>
      </c>
      <c r="AH1104" s="286" t="s">
        <v>8582</v>
      </c>
      <c r="AI1104" s="322">
        <v>0</v>
      </c>
      <c r="AJ1104" s="286" t="s">
        <v>9118</v>
      </c>
      <c r="AK1104" s="286" t="s">
        <v>8582</v>
      </c>
      <c r="AL1104" s="322">
        <v>0</v>
      </c>
      <c r="AM1104" s="32" t="s">
        <v>8695</v>
      </c>
      <c r="AN1104" s="286" t="s">
        <v>8582</v>
      </c>
      <c r="AO1104" s="322">
        <v>0</v>
      </c>
      <c r="AP1104" s="32" t="s">
        <v>9119</v>
      </c>
      <c r="AQ1104" s="286" t="s">
        <v>9120</v>
      </c>
      <c r="AR1104" s="322">
        <v>0</v>
      </c>
      <c r="AS1104" s="32"/>
      <c r="AT1104" s="286"/>
      <c r="AU1104" s="322"/>
      <c r="AV1104" s="286"/>
      <c r="AW1104" s="30"/>
      <c r="AX1104" s="30"/>
      <c r="AY1104" s="32"/>
      <c r="AZ1104" s="32"/>
      <c r="BA1104" s="32"/>
      <c r="BB1104" s="32"/>
      <c r="BC1104" s="32"/>
      <c r="BD1104" s="32"/>
      <c r="BE1104" s="32"/>
      <c r="BF1104" s="32"/>
      <c r="BG1104" s="32"/>
      <c r="BH1104" s="32"/>
      <c r="BI1104" s="32"/>
      <c r="BJ1104" s="32"/>
      <c r="BK1104" s="32"/>
      <c r="BL1104" s="32"/>
      <c r="BM1104" s="32"/>
    </row>
    <row r="1105" spans="1:65" ht="120" customHeight="1" x14ac:dyDescent="0.25">
      <c r="A1105" s="41">
        <v>782</v>
      </c>
      <c r="B1105" s="41" t="s">
        <v>8498</v>
      </c>
      <c r="C1105" s="14" t="s">
        <v>8557</v>
      </c>
      <c r="D1105" s="41" t="s">
        <v>8558</v>
      </c>
      <c r="E1105" s="14" t="s">
        <v>9121</v>
      </c>
      <c r="F1105" s="41">
        <v>22701</v>
      </c>
      <c r="G1105" s="41" t="s">
        <v>9122</v>
      </c>
      <c r="H1105" s="14">
        <v>2021</v>
      </c>
      <c r="I1105" s="41" t="s">
        <v>9123</v>
      </c>
      <c r="J1105" s="15">
        <v>62830</v>
      </c>
      <c r="K1105" s="14" t="s">
        <v>8907</v>
      </c>
      <c r="L1105" s="42" t="s">
        <v>8908</v>
      </c>
      <c r="M1105" s="42" t="s">
        <v>8909</v>
      </c>
      <c r="N1105" s="42" t="s">
        <v>9124</v>
      </c>
      <c r="O1105" s="42" t="s">
        <v>9125</v>
      </c>
      <c r="P1105" s="14">
        <v>20000643</v>
      </c>
      <c r="Q1105" s="244">
        <v>45</v>
      </c>
      <c r="R1105" s="156">
        <v>0</v>
      </c>
      <c r="S1105" s="245">
        <v>0</v>
      </c>
      <c r="T1105" s="245">
        <v>45</v>
      </c>
      <c r="U1105" s="242">
        <f t="shared" si="76"/>
        <v>45</v>
      </c>
      <c r="V1105" s="419">
        <v>85</v>
      </c>
      <c r="W1105" s="311">
        <v>79</v>
      </c>
      <c r="X1105" s="440" t="s">
        <v>9126</v>
      </c>
      <c r="Y1105" s="14">
        <v>3</v>
      </c>
      <c r="Z1105" s="14">
        <v>12</v>
      </c>
      <c r="AA1105" s="14">
        <v>3</v>
      </c>
      <c r="AB1105" s="14">
        <v>44</v>
      </c>
      <c r="AC1105" s="14"/>
      <c r="AD1105" s="30">
        <v>45</v>
      </c>
      <c r="AE1105" s="30">
        <v>5</v>
      </c>
      <c r="AF1105" s="287">
        <f>AI1105+AL1105+AO1105+AR1105+AU1105</f>
        <v>0.78569999999999995</v>
      </c>
      <c r="AG1105" s="286" t="s">
        <v>8558</v>
      </c>
      <c r="AH1105" s="286" t="s">
        <v>8568</v>
      </c>
      <c r="AI1105" s="322">
        <v>0</v>
      </c>
      <c r="AJ1105" s="286" t="s">
        <v>8569</v>
      </c>
      <c r="AK1105" s="286" t="s">
        <v>8568</v>
      </c>
      <c r="AL1105" s="322">
        <v>0.78569999999999995</v>
      </c>
      <c r="AM1105" s="286" t="s">
        <v>8570</v>
      </c>
      <c r="AN1105" s="286" t="s">
        <v>8568</v>
      </c>
      <c r="AO1105" s="322">
        <v>0</v>
      </c>
      <c r="AP1105" s="286"/>
      <c r="AQ1105" s="286"/>
      <c r="AR1105" s="322"/>
      <c r="AS1105" s="286"/>
      <c r="AT1105" s="286"/>
      <c r="AU1105" s="322"/>
      <c r="AV1105" s="286"/>
      <c r="AW1105" s="30"/>
      <c r="AX1105" s="30"/>
      <c r="AY1105" s="32"/>
      <c r="AZ1105" s="32"/>
      <c r="BA1105" s="32"/>
      <c r="BB1105" s="32"/>
      <c r="BC1105" s="32"/>
      <c r="BD1105" s="32"/>
      <c r="BE1105" s="32"/>
      <c r="BF1105" s="32"/>
      <c r="BG1105" s="32"/>
      <c r="BH1105" s="32"/>
      <c r="BI1105" s="32"/>
      <c r="BJ1105" s="32"/>
      <c r="BK1105" s="32"/>
      <c r="BL1105" s="32"/>
      <c r="BM1105" s="32"/>
    </row>
    <row r="1106" spans="1:65" ht="120" customHeight="1" x14ac:dyDescent="0.25">
      <c r="A1106" s="41">
        <v>782</v>
      </c>
      <c r="B1106" s="41" t="s">
        <v>8498</v>
      </c>
      <c r="C1106" s="14" t="s">
        <v>9127</v>
      </c>
      <c r="D1106" s="41" t="s">
        <v>9128</v>
      </c>
      <c r="E1106" s="14" t="s">
        <v>9129</v>
      </c>
      <c r="F1106" s="41">
        <v>10499</v>
      </c>
      <c r="G1106" s="14" t="s">
        <v>9130</v>
      </c>
      <c r="H1106" s="14">
        <v>2021</v>
      </c>
      <c r="I1106" s="14" t="s">
        <v>9131</v>
      </c>
      <c r="J1106" s="15">
        <v>81981.48</v>
      </c>
      <c r="K1106" s="14" t="s">
        <v>9132</v>
      </c>
      <c r="L1106" s="41" t="s">
        <v>9133</v>
      </c>
      <c r="M1106" s="41" t="s">
        <v>9134</v>
      </c>
      <c r="N1106" s="42" t="s">
        <v>9135</v>
      </c>
      <c r="O1106" s="42" t="s">
        <v>9136</v>
      </c>
      <c r="P1106" s="14">
        <v>21000208</v>
      </c>
      <c r="Q1106" s="244">
        <v>45</v>
      </c>
      <c r="R1106" s="156">
        <v>0</v>
      </c>
      <c r="S1106" s="245">
        <v>0</v>
      </c>
      <c r="T1106" s="245">
        <v>45</v>
      </c>
      <c r="U1106" s="242">
        <f t="shared" ref="U1106" si="77">SUM(R1106:T1106)</f>
        <v>45</v>
      </c>
      <c r="V1106" s="419">
        <v>85</v>
      </c>
      <c r="W1106" s="311">
        <v>82</v>
      </c>
      <c r="X1106" s="440" t="s">
        <v>9137</v>
      </c>
      <c r="Y1106" s="14">
        <v>6</v>
      </c>
      <c r="Z1106" s="14">
        <v>1</v>
      </c>
      <c r="AA1106" s="14">
        <v>5</v>
      </c>
      <c r="AB1106" s="14">
        <v>46</v>
      </c>
      <c r="AC1106" s="14"/>
      <c r="AD1106" s="30">
        <v>45</v>
      </c>
      <c r="AE1106" s="30">
        <v>5</v>
      </c>
      <c r="AF1106" s="321">
        <f>AI1106+AL1106</f>
        <v>0.49409999999999998</v>
      </c>
      <c r="AG1106" s="286" t="s">
        <v>9138</v>
      </c>
      <c r="AH1106" s="286" t="s">
        <v>9139</v>
      </c>
      <c r="AI1106" s="322">
        <v>0.32740000000000002</v>
      </c>
      <c r="AJ1106" s="286" t="s">
        <v>8569</v>
      </c>
      <c r="AK1106" s="286" t="s">
        <v>9139</v>
      </c>
      <c r="AL1106" s="322">
        <v>0.16669999999999999</v>
      </c>
      <c r="AM1106" s="286"/>
      <c r="AN1106" s="286"/>
      <c r="AO1106" s="30"/>
      <c r="AP1106" s="325"/>
      <c r="AQ1106" s="286"/>
      <c r="AR1106" s="30"/>
      <c r="AS1106" s="286"/>
      <c r="AT1106" s="286"/>
      <c r="AU1106" s="322"/>
      <c r="AV1106" s="286"/>
      <c r="AW1106" s="30"/>
      <c r="AX1106" s="30"/>
      <c r="AY1106" s="32"/>
      <c r="AZ1106" s="32"/>
      <c r="BA1106" s="32"/>
      <c r="BB1106" s="32"/>
      <c r="BC1106" s="32"/>
      <c r="BD1106" s="32"/>
      <c r="BE1106" s="32"/>
      <c r="BF1106" s="32"/>
      <c r="BG1106" s="32"/>
      <c r="BH1106" s="32"/>
      <c r="BI1106" s="32"/>
      <c r="BJ1106" s="32"/>
      <c r="BK1106" s="32"/>
      <c r="BL1106" s="32"/>
      <c r="BM1106" s="32"/>
    </row>
    <row r="1107" spans="1:65" ht="120" customHeight="1" x14ac:dyDescent="0.25">
      <c r="A1107" s="41">
        <v>782</v>
      </c>
      <c r="B1107" s="41" t="s">
        <v>8498</v>
      </c>
      <c r="C1107" s="14" t="s">
        <v>8585</v>
      </c>
      <c r="D1107" s="41" t="s">
        <v>8586</v>
      </c>
      <c r="E1107" s="14" t="s">
        <v>8587</v>
      </c>
      <c r="F1107" s="41">
        <v>4101</v>
      </c>
      <c r="G1107" s="41" t="s">
        <v>9140</v>
      </c>
      <c r="H1107" s="14">
        <v>2021</v>
      </c>
      <c r="I1107" s="14" t="s">
        <v>9141</v>
      </c>
      <c r="J1107" s="15">
        <v>22268.42</v>
      </c>
      <c r="K1107" s="14" t="s">
        <v>8907</v>
      </c>
      <c r="L1107" s="42" t="s">
        <v>9142</v>
      </c>
      <c r="M1107" s="42" t="s">
        <v>9143</v>
      </c>
      <c r="N1107" s="42" t="s">
        <v>9144</v>
      </c>
      <c r="O1107" s="42" t="s">
        <v>9145</v>
      </c>
      <c r="P1107" s="14">
        <v>21000212</v>
      </c>
      <c r="Q1107" s="244">
        <v>45</v>
      </c>
      <c r="R1107" s="156">
        <v>0</v>
      </c>
      <c r="S1107" s="245">
        <v>0</v>
      </c>
      <c r="T1107" s="245">
        <v>45</v>
      </c>
      <c r="U1107" s="242">
        <f t="shared" ref="U1107:U1119" si="78">SUM(R1107:T1107)</f>
        <v>45</v>
      </c>
      <c r="V1107" s="419">
        <v>85</v>
      </c>
      <c r="W1107" s="311">
        <v>100</v>
      </c>
      <c r="X1107" s="440" t="s">
        <v>9146</v>
      </c>
      <c r="Y1107" s="14">
        <v>6</v>
      </c>
      <c r="Z1107" s="14">
        <v>1</v>
      </c>
      <c r="AA1107" s="14">
        <v>1</v>
      </c>
      <c r="AB1107" s="14">
        <v>14</v>
      </c>
      <c r="AC1107" s="14"/>
      <c r="AD1107" s="30">
        <v>45</v>
      </c>
      <c r="AE1107" s="30">
        <v>4</v>
      </c>
      <c r="AF1107" s="321">
        <f>AI1107+AL1107</f>
        <v>1</v>
      </c>
      <c r="AG1107" s="286" t="s">
        <v>8586</v>
      </c>
      <c r="AH1107" s="286" t="s">
        <v>8595</v>
      </c>
      <c r="AI1107" s="322">
        <v>1</v>
      </c>
      <c r="AJ1107" s="286" t="s">
        <v>8569</v>
      </c>
      <c r="AK1107" s="286" t="s">
        <v>8595</v>
      </c>
      <c r="AL1107" s="322">
        <v>0</v>
      </c>
      <c r="AM1107" s="286"/>
      <c r="AN1107" s="30" t="s">
        <v>9147</v>
      </c>
      <c r="AO1107" s="30" t="s">
        <v>9148</v>
      </c>
      <c r="AP1107" s="325"/>
      <c r="AQ1107" s="286"/>
      <c r="AR1107" s="30"/>
      <c r="AS1107" s="286"/>
      <c r="AT1107" s="286"/>
      <c r="AU1107" s="322"/>
      <c r="AV1107" s="286"/>
      <c r="AW1107" s="30"/>
      <c r="AX1107" s="30"/>
      <c r="AY1107" s="32"/>
      <c r="AZ1107" s="32"/>
      <c r="BA1107" s="32"/>
      <c r="BB1107" s="32"/>
      <c r="BC1107" s="32"/>
      <c r="BD1107" s="32"/>
      <c r="BE1107" s="32"/>
      <c r="BF1107" s="32"/>
      <c r="BG1107" s="32"/>
      <c r="BH1107" s="32"/>
      <c r="BI1107" s="32"/>
      <c r="BJ1107" s="32"/>
      <c r="BK1107" s="32"/>
      <c r="BL1107" s="32"/>
      <c r="BM1107" s="32"/>
    </row>
    <row r="1108" spans="1:65" ht="120" customHeight="1" x14ac:dyDescent="0.25">
      <c r="A1108" s="41">
        <v>782</v>
      </c>
      <c r="B1108" s="41" t="s">
        <v>8498</v>
      </c>
      <c r="C1108" s="14" t="s">
        <v>9149</v>
      </c>
      <c r="D1108" s="41" t="s">
        <v>7366</v>
      </c>
      <c r="E1108" s="14" t="s">
        <v>9150</v>
      </c>
      <c r="F1108" s="41" t="s">
        <v>9151</v>
      </c>
      <c r="G1108" s="41" t="s">
        <v>9152</v>
      </c>
      <c r="H1108" s="14">
        <v>2021</v>
      </c>
      <c r="I1108" s="41" t="s">
        <v>9153</v>
      </c>
      <c r="J1108" s="15">
        <v>37132.300000000003</v>
      </c>
      <c r="K1108" s="14" t="s">
        <v>8907</v>
      </c>
      <c r="L1108" s="14" t="s">
        <v>9154</v>
      </c>
      <c r="M1108" s="14" t="s">
        <v>8833</v>
      </c>
      <c r="N1108" s="14" t="s">
        <v>9155</v>
      </c>
      <c r="O1108" s="14" t="s">
        <v>9156</v>
      </c>
      <c r="P1108" s="14">
        <v>21000216</v>
      </c>
      <c r="Q1108" s="244">
        <v>45</v>
      </c>
      <c r="R1108" s="156">
        <v>0</v>
      </c>
      <c r="S1108" s="245">
        <v>0</v>
      </c>
      <c r="T1108" s="245">
        <v>45</v>
      </c>
      <c r="U1108" s="242">
        <f t="shared" si="78"/>
        <v>45</v>
      </c>
      <c r="V1108" s="419">
        <v>85</v>
      </c>
      <c r="W1108" s="311">
        <v>90</v>
      </c>
      <c r="X1108" s="440" t="s">
        <v>9157</v>
      </c>
      <c r="Y1108" s="14">
        <v>4</v>
      </c>
      <c r="Z1108" s="14">
        <v>1</v>
      </c>
      <c r="AA1108" s="14">
        <v>4</v>
      </c>
      <c r="AB1108" s="14">
        <v>46</v>
      </c>
      <c r="AC1108" s="14"/>
      <c r="AD1108" s="30">
        <v>45</v>
      </c>
      <c r="AE1108" s="30">
        <v>5</v>
      </c>
      <c r="AF1108" s="321">
        <f>AI1108+AL1108</f>
        <v>1</v>
      </c>
      <c r="AG1108" s="286" t="s">
        <v>7366</v>
      </c>
      <c r="AH1108" s="286" t="s">
        <v>8624</v>
      </c>
      <c r="AI1108" s="322">
        <v>1</v>
      </c>
      <c r="AJ1108" s="286" t="s">
        <v>8569</v>
      </c>
      <c r="AK1108" s="286" t="s">
        <v>9158</v>
      </c>
      <c r="AL1108" s="322">
        <v>0</v>
      </c>
      <c r="AM1108" s="286"/>
      <c r="AN1108" s="286"/>
      <c r="AO1108" s="30"/>
      <c r="AP1108" s="325"/>
      <c r="AQ1108" s="286"/>
      <c r="AR1108" s="30"/>
      <c r="AS1108" s="286"/>
      <c r="AT1108" s="286"/>
      <c r="AU1108" s="322"/>
      <c r="AV1108" s="286"/>
      <c r="AW1108" s="30"/>
      <c r="AX1108" s="30"/>
      <c r="AY1108" s="32"/>
      <c r="AZ1108" s="32"/>
      <c r="BA1108" s="32"/>
      <c r="BB1108" s="32"/>
      <c r="BC1108" s="32"/>
      <c r="BD1108" s="32"/>
      <c r="BE1108" s="32"/>
      <c r="BF1108" s="32"/>
      <c r="BG1108" s="32"/>
      <c r="BH1108" s="32"/>
      <c r="BI1108" s="32"/>
      <c r="BJ1108" s="32"/>
      <c r="BK1108" s="32"/>
      <c r="BL1108" s="32"/>
      <c r="BM1108" s="32"/>
    </row>
    <row r="1109" spans="1:65" ht="120" customHeight="1" x14ac:dyDescent="0.25">
      <c r="A1109" s="41">
        <v>782</v>
      </c>
      <c r="B1109" s="41" t="s">
        <v>8498</v>
      </c>
      <c r="C1109" s="14" t="s">
        <v>9159</v>
      </c>
      <c r="D1109" s="41" t="s">
        <v>9160</v>
      </c>
      <c r="E1109" s="14" t="s">
        <v>9161</v>
      </c>
      <c r="F1109" s="41">
        <v>29224</v>
      </c>
      <c r="G1109" s="41" t="s">
        <v>9162</v>
      </c>
      <c r="H1109" s="14">
        <v>2022</v>
      </c>
      <c r="I1109" s="14" t="s">
        <v>9163</v>
      </c>
      <c r="J1109" s="15">
        <v>182871.9</v>
      </c>
      <c r="K1109" s="14" t="s">
        <v>330</v>
      </c>
      <c r="L1109" s="14" t="s">
        <v>9164</v>
      </c>
      <c r="M1109" s="14" t="s">
        <v>9165</v>
      </c>
      <c r="N1109" s="14" t="s">
        <v>9166</v>
      </c>
      <c r="O1109" s="14" t="s">
        <v>9167</v>
      </c>
      <c r="P1109" s="14">
        <v>22000235</v>
      </c>
      <c r="Q1109" s="244">
        <v>45</v>
      </c>
      <c r="R1109" s="156">
        <v>0</v>
      </c>
      <c r="S1109" s="245">
        <v>0</v>
      </c>
      <c r="T1109" s="245">
        <v>45</v>
      </c>
      <c r="U1109" s="242">
        <f t="shared" si="78"/>
        <v>45</v>
      </c>
      <c r="V1109" s="419">
        <v>85</v>
      </c>
      <c r="W1109" s="311">
        <v>65</v>
      </c>
      <c r="X1109" s="440" t="s">
        <v>9168</v>
      </c>
      <c r="Y1109" s="14">
        <v>1</v>
      </c>
      <c r="Z1109" s="14">
        <v>1</v>
      </c>
      <c r="AA1109" s="14">
        <v>3</v>
      </c>
      <c r="AB1109" s="14">
        <v>41</v>
      </c>
      <c r="AC1109" s="14">
        <v>63</v>
      </c>
      <c r="AD1109" s="30">
        <v>45</v>
      </c>
      <c r="AE1109" s="30">
        <v>5</v>
      </c>
      <c r="AF1109" s="287">
        <f>AI1109+AL1109+AO1109+AR1109+AU1109</f>
        <v>0.71430000000000005</v>
      </c>
      <c r="AG1109" s="286" t="s">
        <v>8677</v>
      </c>
      <c r="AH1109" s="286" t="s">
        <v>8686</v>
      </c>
      <c r="AI1109" s="322">
        <v>0.23810000000000001</v>
      </c>
      <c r="AJ1109" s="286" t="s">
        <v>8569</v>
      </c>
      <c r="AK1109" s="286" t="s">
        <v>9169</v>
      </c>
      <c r="AL1109" s="322">
        <v>0.47620000000000001</v>
      </c>
      <c r="AM1109" s="286"/>
      <c r="AN1109" s="286"/>
      <c r="AO1109" s="322"/>
      <c r="AP1109" s="325"/>
      <c r="AQ1109" s="286"/>
      <c r="AR1109" s="30"/>
      <c r="AS1109" s="286"/>
      <c r="AT1109" s="286"/>
      <c r="AU1109" s="322"/>
      <c r="AV1109" s="286"/>
      <c r="AW1109" s="30"/>
      <c r="AX1109" s="30"/>
      <c r="AY1109" s="32"/>
      <c r="AZ1109" s="32"/>
      <c r="BA1109" s="32"/>
      <c r="BB1109" s="32"/>
      <c r="BC1109" s="32"/>
      <c r="BD1109" s="32"/>
      <c r="BE1109" s="32"/>
      <c r="BF1109" s="32"/>
      <c r="BG1109" s="32"/>
      <c r="BH1109" s="32"/>
      <c r="BI1109" s="32"/>
      <c r="BJ1109" s="32"/>
      <c r="BK1109" s="32"/>
      <c r="BL1109" s="32"/>
      <c r="BM1109" s="32"/>
    </row>
    <row r="1110" spans="1:65" ht="120" customHeight="1" x14ac:dyDescent="0.25">
      <c r="A1110" s="41">
        <v>782</v>
      </c>
      <c r="B1110" s="41" t="s">
        <v>8498</v>
      </c>
      <c r="C1110" s="14" t="s">
        <v>8523</v>
      </c>
      <c r="D1110" s="41" t="s">
        <v>8524</v>
      </c>
      <c r="E1110" s="14" t="s">
        <v>8525</v>
      </c>
      <c r="F1110" s="41">
        <v>14556</v>
      </c>
      <c r="G1110" s="41" t="s">
        <v>9170</v>
      </c>
      <c r="H1110" s="14">
        <v>2022</v>
      </c>
      <c r="I1110" s="14" t="s">
        <v>9171</v>
      </c>
      <c r="J1110" s="15">
        <v>139984.01999999999</v>
      </c>
      <c r="K1110" s="14" t="s">
        <v>330</v>
      </c>
      <c r="L1110" s="14" t="s">
        <v>9172</v>
      </c>
      <c r="M1110" s="14" t="s">
        <v>9173</v>
      </c>
      <c r="N1110" s="14" t="s">
        <v>9174</v>
      </c>
      <c r="O1110" s="14" t="s">
        <v>9175</v>
      </c>
      <c r="P1110" s="14">
        <v>22000269</v>
      </c>
      <c r="Q1110" s="244">
        <v>45</v>
      </c>
      <c r="R1110" s="156">
        <v>0</v>
      </c>
      <c r="S1110" s="245">
        <v>0</v>
      </c>
      <c r="T1110" s="245">
        <v>45</v>
      </c>
      <c r="U1110" s="242">
        <f t="shared" si="78"/>
        <v>45</v>
      </c>
      <c r="V1110" s="419">
        <v>85</v>
      </c>
      <c r="W1110" s="311">
        <v>65</v>
      </c>
      <c r="X1110" s="440" t="s">
        <v>9176</v>
      </c>
      <c r="Y1110" s="14">
        <v>3</v>
      </c>
      <c r="Z1110" s="14">
        <v>1</v>
      </c>
      <c r="AA1110" s="14">
        <v>1</v>
      </c>
      <c r="AB1110" s="14">
        <v>46</v>
      </c>
      <c r="AC1110" s="14">
        <v>64</v>
      </c>
      <c r="AD1110" s="30">
        <v>45</v>
      </c>
      <c r="AE1110" s="30">
        <v>5</v>
      </c>
      <c r="AF1110" s="287">
        <f>AI1110+AL1110+AO1110+AR1110+AU1110</f>
        <v>0.75590000000000002</v>
      </c>
      <c r="AG1110" s="286" t="s">
        <v>8524</v>
      </c>
      <c r="AH1110" s="286" t="s">
        <v>8533</v>
      </c>
      <c r="AI1110" s="322">
        <v>0.26190000000000002</v>
      </c>
      <c r="AJ1110" s="286" t="s">
        <v>8534</v>
      </c>
      <c r="AK1110" s="286" t="s">
        <v>8533</v>
      </c>
      <c r="AL1110" s="322">
        <v>0</v>
      </c>
      <c r="AM1110" s="286" t="s">
        <v>8535</v>
      </c>
      <c r="AN1110" s="286" t="s">
        <v>8536</v>
      </c>
      <c r="AO1110" s="322">
        <v>0</v>
      </c>
      <c r="AP1110" s="286" t="s">
        <v>8537</v>
      </c>
      <c r="AQ1110" s="286" t="s">
        <v>8533</v>
      </c>
      <c r="AR1110" s="322">
        <v>0.26190000000000002</v>
      </c>
      <c r="AS1110" s="286" t="s">
        <v>8538</v>
      </c>
      <c r="AT1110" s="286" t="s">
        <v>8533</v>
      </c>
      <c r="AU1110" s="322">
        <v>0.2321</v>
      </c>
      <c r="AV1110" s="286"/>
      <c r="AW1110" s="30"/>
      <c r="AX1110" s="30"/>
      <c r="AY1110" s="32"/>
      <c r="AZ1110" s="32"/>
      <c r="BA1110" s="32"/>
      <c r="BB1110" s="32"/>
      <c r="BC1110" s="32"/>
      <c r="BD1110" s="32"/>
      <c r="BE1110" s="32"/>
      <c r="BF1110" s="32"/>
      <c r="BG1110" s="32"/>
      <c r="BH1110" s="32"/>
      <c r="BI1110" s="32"/>
      <c r="BJ1110" s="32"/>
      <c r="BK1110" s="32"/>
      <c r="BL1110" s="32"/>
      <c r="BM1110" s="32"/>
    </row>
    <row r="1111" spans="1:65" ht="120" customHeight="1" x14ac:dyDescent="0.25">
      <c r="A1111" s="41">
        <v>782</v>
      </c>
      <c r="B1111" s="41" t="s">
        <v>8498</v>
      </c>
      <c r="C1111" s="14" t="s">
        <v>8636</v>
      </c>
      <c r="D1111" s="41" t="s">
        <v>8512</v>
      </c>
      <c r="E1111" s="14" t="s">
        <v>8845</v>
      </c>
      <c r="F1111" s="41">
        <v>18580</v>
      </c>
      <c r="G1111" s="41" t="s">
        <v>9177</v>
      </c>
      <c r="H1111" s="14">
        <v>2022</v>
      </c>
      <c r="I1111" s="14" t="s">
        <v>9178</v>
      </c>
      <c r="J1111" s="15">
        <v>128084.14</v>
      </c>
      <c r="K1111" s="14" t="s">
        <v>330</v>
      </c>
      <c r="L1111" s="14" t="s">
        <v>9179</v>
      </c>
      <c r="M1111" s="14" t="s">
        <v>9180</v>
      </c>
      <c r="N1111" s="14" t="s">
        <v>9181</v>
      </c>
      <c r="O1111" s="14" t="s">
        <v>9182</v>
      </c>
      <c r="P1111" s="14">
        <v>22000252</v>
      </c>
      <c r="Q1111" s="244">
        <v>45</v>
      </c>
      <c r="R1111" s="156">
        <v>0</v>
      </c>
      <c r="S1111" s="245">
        <v>0</v>
      </c>
      <c r="T1111" s="245">
        <v>45</v>
      </c>
      <c r="U1111" s="242">
        <f t="shared" si="78"/>
        <v>45</v>
      </c>
      <c r="V1111" s="419">
        <v>85</v>
      </c>
      <c r="W1111" s="311">
        <v>65</v>
      </c>
      <c r="X1111" s="440" t="s">
        <v>9183</v>
      </c>
      <c r="Y1111" s="14">
        <v>3</v>
      </c>
      <c r="Z1111" s="14">
        <v>12</v>
      </c>
      <c r="AA1111" s="14">
        <v>3</v>
      </c>
      <c r="AB1111" s="14">
        <v>46</v>
      </c>
      <c r="AC1111" s="14">
        <v>65</v>
      </c>
      <c r="AD1111" s="30">
        <v>45</v>
      </c>
      <c r="AE1111" s="30">
        <v>5</v>
      </c>
      <c r="AF1111" s="287">
        <f>AI1111+AL1111</f>
        <v>0.76190000000000002</v>
      </c>
      <c r="AG1111" s="286" t="s">
        <v>8512</v>
      </c>
      <c r="AH1111" s="286" t="s">
        <v>8521</v>
      </c>
      <c r="AI1111" s="322">
        <v>0</v>
      </c>
      <c r="AJ1111" s="286" t="s">
        <v>8569</v>
      </c>
      <c r="AK1111" s="286" t="s">
        <v>8853</v>
      </c>
      <c r="AL1111" s="322">
        <v>0.76190000000000002</v>
      </c>
      <c r="AM1111" s="286"/>
      <c r="AN1111" s="286"/>
      <c r="AO1111" s="30"/>
      <c r="AP1111" s="325"/>
      <c r="AQ1111" s="286"/>
      <c r="AR1111" s="30"/>
      <c r="AS1111" s="286"/>
      <c r="AT1111" s="286"/>
      <c r="AU1111" s="322"/>
      <c r="AV1111" s="286"/>
      <c r="AW1111" s="30"/>
      <c r="AX1111" s="30"/>
      <c r="AY1111" s="32"/>
      <c r="AZ1111" s="32"/>
      <c r="BA1111" s="32"/>
      <c r="BB1111" s="32"/>
      <c r="BC1111" s="32"/>
      <c r="BD1111" s="32"/>
      <c r="BE1111" s="32"/>
      <c r="BF1111" s="32"/>
      <c r="BG1111" s="32"/>
      <c r="BH1111" s="32"/>
      <c r="BI1111" s="32"/>
      <c r="BJ1111" s="32"/>
      <c r="BK1111" s="32"/>
      <c r="BL1111" s="32"/>
      <c r="BM1111" s="32"/>
    </row>
    <row r="1112" spans="1:65" ht="120" customHeight="1" x14ac:dyDescent="0.25">
      <c r="A1112" s="41">
        <v>782</v>
      </c>
      <c r="B1112" s="41" t="s">
        <v>8498</v>
      </c>
      <c r="C1112" s="14" t="s">
        <v>8879</v>
      </c>
      <c r="D1112" s="41" t="s">
        <v>8512</v>
      </c>
      <c r="E1112" s="14" t="s">
        <v>8880</v>
      </c>
      <c r="F1112" s="41">
        <v>20047</v>
      </c>
      <c r="G1112" s="41" t="s">
        <v>9184</v>
      </c>
      <c r="H1112" s="14">
        <v>2022</v>
      </c>
      <c r="I1112" s="14" t="s">
        <v>9185</v>
      </c>
      <c r="J1112" s="15">
        <v>57693.8</v>
      </c>
      <c r="K1112" s="14" t="s">
        <v>330</v>
      </c>
      <c r="L1112" s="14" t="s">
        <v>8883</v>
      </c>
      <c r="M1112" s="14" t="s">
        <v>8884</v>
      </c>
      <c r="N1112" s="14" t="s">
        <v>9186</v>
      </c>
      <c r="O1112" s="14" t="s">
        <v>9187</v>
      </c>
      <c r="P1112" s="14">
        <v>22000249</v>
      </c>
      <c r="Q1112" s="244">
        <v>45</v>
      </c>
      <c r="R1112" s="156">
        <v>0</v>
      </c>
      <c r="S1112" s="245">
        <v>0</v>
      </c>
      <c r="T1112" s="245">
        <v>45</v>
      </c>
      <c r="U1112" s="242">
        <f t="shared" si="78"/>
        <v>45</v>
      </c>
      <c r="V1112" s="419">
        <v>85</v>
      </c>
      <c r="W1112" s="311">
        <v>65</v>
      </c>
      <c r="X1112" s="440" t="s">
        <v>9188</v>
      </c>
      <c r="Y1112" s="14">
        <v>4</v>
      </c>
      <c r="Z1112" s="14">
        <v>3</v>
      </c>
      <c r="AA1112" s="14">
        <v>4</v>
      </c>
      <c r="AB1112" s="14">
        <v>60</v>
      </c>
      <c r="AC1112" s="14">
        <v>67</v>
      </c>
      <c r="AD1112" s="30">
        <v>45</v>
      </c>
      <c r="AE1112" s="30">
        <v>5</v>
      </c>
      <c r="AF1112" s="287">
        <f>AI1112+AL1112+AO1112+AR1112</f>
        <v>8.9300000000000004E-2</v>
      </c>
      <c r="AG1112" s="286" t="s">
        <v>8512</v>
      </c>
      <c r="AH1112" s="286" t="s">
        <v>8521</v>
      </c>
      <c r="AI1112" s="322">
        <v>8.9300000000000004E-2</v>
      </c>
      <c r="AJ1112" s="286" t="s">
        <v>8569</v>
      </c>
      <c r="AK1112" s="286" t="s">
        <v>8889</v>
      </c>
      <c r="AL1112" s="322">
        <v>0</v>
      </c>
      <c r="AM1112" s="286" t="s">
        <v>9189</v>
      </c>
      <c r="AN1112" s="286" t="s">
        <v>8889</v>
      </c>
      <c r="AO1112" s="322">
        <v>0</v>
      </c>
      <c r="AP1112" s="286" t="s">
        <v>8888</v>
      </c>
      <c r="AQ1112" s="286" t="s">
        <v>8889</v>
      </c>
      <c r="AR1112" s="322">
        <v>0</v>
      </c>
      <c r="AS1112" s="286"/>
      <c r="AT1112" s="286"/>
      <c r="AU1112" s="322"/>
      <c r="AV1112" s="286"/>
      <c r="AW1112" s="30"/>
      <c r="AX1112" s="30"/>
      <c r="AY1112" s="32"/>
      <c r="AZ1112" s="32"/>
      <c r="BA1112" s="32"/>
      <c r="BB1112" s="32"/>
      <c r="BC1112" s="32"/>
      <c r="BD1112" s="32"/>
      <c r="BE1112" s="32"/>
      <c r="BF1112" s="32"/>
      <c r="BG1112" s="32"/>
      <c r="BH1112" s="32"/>
      <c r="BI1112" s="32"/>
      <c r="BJ1112" s="32"/>
      <c r="BK1112" s="32"/>
      <c r="BL1112" s="32"/>
      <c r="BM1112" s="32"/>
    </row>
    <row r="1113" spans="1:65" ht="120" customHeight="1" x14ac:dyDescent="0.25">
      <c r="A1113" s="41">
        <v>782</v>
      </c>
      <c r="B1113" s="41" t="s">
        <v>8498</v>
      </c>
      <c r="C1113" s="14" t="s">
        <v>8539</v>
      </c>
      <c r="D1113" s="41" t="s">
        <v>8540</v>
      </c>
      <c r="E1113" s="14" t="s">
        <v>8541</v>
      </c>
      <c r="F1113" s="41">
        <v>15646</v>
      </c>
      <c r="G1113" s="41" t="s">
        <v>9190</v>
      </c>
      <c r="H1113" s="14">
        <v>2022</v>
      </c>
      <c r="I1113" s="14" t="s">
        <v>9191</v>
      </c>
      <c r="J1113" s="15">
        <v>130678.65</v>
      </c>
      <c r="K1113" s="14" t="s">
        <v>330</v>
      </c>
      <c r="L1113" s="14" t="s">
        <v>8631</v>
      </c>
      <c r="M1113" s="14" t="s">
        <v>9037</v>
      </c>
      <c r="N1113" s="14" t="s">
        <v>9192</v>
      </c>
      <c r="O1113" s="14" t="s">
        <v>9193</v>
      </c>
      <c r="P1113" s="14">
        <v>22000201</v>
      </c>
      <c r="Q1113" s="244">
        <v>45</v>
      </c>
      <c r="R1113" s="156">
        <v>0</v>
      </c>
      <c r="S1113" s="245">
        <v>0</v>
      </c>
      <c r="T1113" s="245">
        <v>45</v>
      </c>
      <c r="U1113" s="242">
        <f t="shared" si="78"/>
        <v>45</v>
      </c>
      <c r="V1113" s="419">
        <v>85</v>
      </c>
      <c r="W1113" s="311">
        <v>63</v>
      </c>
      <c r="X1113" s="440" t="s">
        <v>9194</v>
      </c>
      <c r="Y1113" s="14">
        <v>4</v>
      </c>
      <c r="Z1113" s="14">
        <v>4</v>
      </c>
      <c r="AA1113" s="14">
        <v>7</v>
      </c>
      <c r="AB1113" s="14">
        <v>46</v>
      </c>
      <c r="AC1113" s="14">
        <v>68</v>
      </c>
      <c r="AD1113" s="30">
        <v>45</v>
      </c>
      <c r="AE1113" s="30">
        <v>5</v>
      </c>
      <c r="AF1113" s="321">
        <f>AI1113+AL1113</f>
        <v>0.26190000000000002</v>
      </c>
      <c r="AG1113" s="286" t="s">
        <v>8540</v>
      </c>
      <c r="AH1113" s="286" t="s">
        <v>8549</v>
      </c>
      <c r="AI1113" s="322">
        <v>0.26190000000000002</v>
      </c>
      <c r="AJ1113" s="286" t="s">
        <v>8569</v>
      </c>
      <c r="AK1113" s="286" t="s">
        <v>8549</v>
      </c>
      <c r="AL1113" s="322">
        <v>0</v>
      </c>
      <c r="AM1113" s="286"/>
      <c r="AN1113" s="286"/>
      <c r="AO1113" s="30"/>
      <c r="AP1113" s="325"/>
      <c r="AQ1113" s="286"/>
      <c r="AR1113" s="30"/>
      <c r="AS1113" s="286"/>
      <c r="AT1113" s="286"/>
      <c r="AU1113" s="322"/>
      <c r="AV1113" s="286"/>
      <c r="AW1113" s="30"/>
      <c r="AX1113" s="30"/>
      <c r="AY1113" s="32"/>
      <c r="AZ1113" s="32"/>
      <c r="BA1113" s="32"/>
      <c r="BB1113" s="32"/>
      <c r="BC1113" s="32"/>
      <c r="BD1113" s="32"/>
      <c r="BE1113" s="32"/>
      <c r="BF1113" s="32"/>
      <c r="BG1113" s="32"/>
      <c r="BH1113" s="32"/>
      <c r="BI1113" s="32"/>
      <c r="BJ1113" s="32"/>
      <c r="BK1113" s="32"/>
      <c r="BL1113" s="32"/>
      <c r="BM1113" s="32"/>
    </row>
    <row r="1114" spans="1:65" ht="120" customHeight="1" x14ac:dyDescent="0.25">
      <c r="A1114" s="41">
        <v>782</v>
      </c>
      <c r="B1114" s="41" t="s">
        <v>8498</v>
      </c>
      <c r="C1114" s="14" t="s">
        <v>8571</v>
      </c>
      <c r="D1114" s="41" t="s">
        <v>8572</v>
      </c>
      <c r="E1114" s="14" t="s">
        <v>9195</v>
      </c>
      <c r="F1114" s="41">
        <v>26559</v>
      </c>
      <c r="G1114" s="41" t="s">
        <v>9196</v>
      </c>
      <c r="H1114" s="14">
        <v>2022</v>
      </c>
      <c r="I1114" s="14" t="s">
        <v>9197</v>
      </c>
      <c r="J1114" s="15">
        <v>311100</v>
      </c>
      <c r="K1114" s="14" t="s">
        <v>330</v>
      </c>
      <c r="L1114" s="14" t="s">
        <v>9109</v>
      </c>
      <c r="M1114" s="14" t="s">
        <v>9110</v>
      </c>
      <c r="N1114" s="14" t="s">
        <v>9198</v>
      </c>
      <c r="O1114" s="14" t="s">
        <v>9199</v>
      </c>
      <c r="P1114" s="14">
        <v>22000351</v>
      </c>
      <c r="Q1114" s="244">
        <v>45</v>
      </c>
      <c r="R1114" s="156">
        <v>0</v>
      </c>
      <c r="S1114" s="245">
        <v>0</v>
      </c>
      <c r="T1114" s="245">
        <v>45</v>
      </c>
      <c r="U1114" s="242">
        <f t="shared" si="78"/>
        <v>45</v>
      </c>
      <c r="V1114" s="419">
        <v>85</v>
      </c>
      <c r="W1114" s="311">
        <v>63</v>
      </c>
      <c r="X1114" s="440" t="s">
        <v>9200</v>
      </c>
      <c r="Y1114" s="67" t="s">
        <v>9114</v>
      </c>
      <c r="Z1114" s="67" t="s">
        <v>9115</v>
      </c>
      <c r="AA1114" s="67" t="s">
        <v>9116</v>
      </c>
      <c r="AB1114" s="14" t="s">
        <v>9117</v>
      </c>
      <c r="AC1114" s="14">
        <v>69</v>
      </c>
      <c r="AD1114" s="30">
        <v>45</v>
      </c>
      <c r="AE1114" s="30">
        <v>5</v>
      </c>
      <c r="AF1114" s="321">
        <f>AI1114+AL1114+AO1114+AR1114+AU1114+AX1114</f>
        <v>0.27379999999999999</v>
      </c>
      <c r="AG1114" s="286" t="s">
        <v>8581</v>
      </c>
      <c r="AH1114" s="286" t="s">
        <v>8582</v>
      </c>
      <c r="AI1114" s="322">
        <v>0</v>
      </c>
      <c r="AJ1114" s="32" t="s">
        <v>8695</v>
      </c>
      <c r="AK1114" s="286" t="s">
        <v>8582</v>
      </c>
      <c r="AL1114" s="322">
        <v>3.5700000000000003E-2</v>
      </c>
      <c r="AM1114" s="286" t="s">
        <v>8569</v>
      </c>
      <c r="AN1114" s="286" t="s">
        <v>8582</v>
      </c>
      <c r="AO1114" s="322">
        <v>0</v>
      </c>
      <c r="AP1114" s="286" t="s">
        <v>9201</v>
      </c>
      <c r="AQ1114" s="286" t="s">
        <v>8582</v>
      </c>
      <c r="AR1114" s="322">
        <v>0</v>
      </c>
      <c r="AS1114" s="286" t="s">
        <v>8697</v>
      </c>
      <c r="AT1114" s="286" t="s">
        <v>8582</v>
      </c>
      <c r="AU1114" s="322">
        <v>0.23810000000000001</v>
      </c>
      <c r="AV1114" s="286"/>
      <c r="AW1114" s="30"/>
      <c r="AX1114" s="322"/>
      <c r="AY1114" s="32"/>
      <c r="AZ1114" s="32"/>
      <c r="BA1114" s="32"/>
      <c r="BB1114" s="32"/>
      <c r="BC1114" s="32"/>
      <c r="BD1114" s="32"/>
      <c r="BE1114" s="32"/>
      <c r="BF1114" s="32"/>
      <c r="BG1114" s="32"/>
      <c r="BH1114" s="32"/>
      <c r="BI1114" s="32"/>
      <c r="BJ1114" s="32"/>
      <c r="BK1114" s="32"/>
      <c r="BL1114" s="32"/>
      <c r="BM1114" s="32"/>
    </row>
    <row r="1115" spans="1:65" ht="120" customHeight="1" x14ac:dyDescent="0.25">
      <c r="A1115" s="41">
        <v>782</v>
      </c>
      <c r="B1115" s="41" t="s">
        <v>8498</v>
      </c>
      <c r="C1115" s="14" t="s">
        <v>9202</v>
      </c>
      <c r="D1115" s="41" t="s">
        <v>8751</v>
      </c>
      <c r="E1115" s="14" t="s">
        <v>9203</v>
      </c>
      <c r="F1115" s="41">
        <v>14342</v>
      </c>
      <c r="G1115" s="41" t="s">
        <v>9204</v>
      </c>
      <c r="H1115" s="14">
        <v>2022</v>
      </c>
      <c r="I1115" s="14" t="s">
        <v>9205</v>
      </c>
      <c r="J1115" s="15">
        <v>118563.26</v>
      </c>
      <c r="K1115" s="14" t="s">
        <v>330</v>
      </c>
      <c r="L1115" s="14" t="s">
        <v>9206</v>
      </c>
      <c r="M1115" s="14" t="s">
        <v>9207</v>
      </c>
      <c r="N1115" s="14" t="s">
        <v>9208</v>
      </c>
      <c r="O1115" s="40" t="s">
        <v>9209</v>
      </c>
      <c r="P1115" s="14">
        <v>22000255</v>
      </c>
      <c r="Q1115" s="244">
        <v>45</v>
      </c>
      <c r="R1115" s="156">
        <v>0</v>
      </c>
      <c r="S1115" s="245">
        <v>0</v>
      </c>
      <c r="T1115" s="245">
        <v>45</v>
      </c>
      <c r="U1115" s="242">
        <f t="shared" si="78"/>
        <v>45</v>
      </c>
      <c r="V1115" s="419">
        <v>85</v>
      </c>
      <c r="W1115" s="311">
        <v>65</v>
      </c>
      <c r="X1115" s="440" t="s">
        <v>9210</v>
      </c>
      <c r="Y1115" s="14">
        <v>4</v>
      </c>
      <c r="Z1115" s="14">
        <v>9</v>
      </c>
      <c r="AA1115" s="14">
        <v>3</v>
      </c>
      <c r="AB1115" s="14" t="s">
        <v>9211</v>
      </c>
      <c r="AC1115" s="14">
        <v>70</v>
      </c>
      <c r="AD1115" s="30">
        <v>45</v>
      </c>
      <c r="AE1115" s="30">
        <v>5</v>
      </c>
      <c r="AF1115" s="287">
        <f>AI1115+AL1115+AO1115+AR1115+AU1115+AX1115</f>
        <v>0.70229999999999992</v>
      </c>
      <c r="AG1115" s="286" t="s">
        <v>8751</v>
      </c>
      <c r="AH1115" s="286" t="s">
        <v>8761</v>
      </c>
      <c r="AI1115" s="322">
        <v>0.33329999999999999</v>
      </c>
      <c r="AJ1115" s="286" t="s">
        <v>8569</v>
      </c>
      <c r="AK1115" s="286" t="s">
        <v>8761</v>
      </c>
      <c r="AL1115" s="322">
        <v>0</v>
      </c>
      <c r="AM1115" s="286" t="s">
        <v>8765</v>
      </c>
      <c r="AN1115" s="286" t="s">
        <v>8761</v>
      </c>
      <c r="AO1115" s="322">
        <v>0</v>
      </c>
      <c r="AP1115" s="286" t="s">
        <v>9212</v>
      </c>
      <c r="AQ1115" s="286" t="s">
        <v>8761</v>
      </c>
      <c r="AR1115" s="322">
        <v>0</v>
      </c>
      <c r="AS1115" s="286" t="s">
        <v>8763</v>
      </c>
      <c r="AT1115" s="286" t="s">
        <v>8761</v>
      </c>
      <c r="AU1115" s="322">
        <v>0.36899999999999999</v>
      </c>
      <c r="AV1115" s="286"/>
      <c r="AW1115" s="30"/>
      <c r="AX1115" s="30"/>
      <c r="AY1115" s="32"/>
      <c r="AZ1115" s="32"/>
      <c r="BA1115" s="32"/>
      <c r="BB1115" s="32"/>
      <c r="BC1115" s="32"/>
      <c r="BD1115" s="32"/>
      <c r="BE1115" s="32"/>
      <c r="BF1115" s="32"/>
      <c r="BG1115" s="32"/>
      <c r="BH1115" s="32"/>
      <c r="BI1115" s="32"/>
      <c r="BJ1115" s="32"/>
      <c r="BK1115" s="32"/>
      <c r="BL1115" s="32"/>
      <c r="BM1115" s="32"/>
    </row>
    <row r="1116" spans="1:65" ht="120" customHeight="1" x14ac:dyDescent="0.25">
      <c r="A1116" s="41">
        <v>782</v>
      </c>
      <c r="B1116" s="41" t="s">
        <v>8498</v>
      </c>
      <c r="C1116" s="14" t="s">
        <v>8585</v>
      </c>
      <c r="D1116" s="41" t="s">
        <v>8586</v>
      </c>
      <c r="E1116" s="14" t="s">
        <v>8587</v>
      </c>
      <c r="F1116" s="41">
        <v>4101</v>
      </c>
      <c r="G1116" s="41" t="s">
        <v>9213</v>
      </c>
      <c r="H1116" s="14">
        <v>2022</v>
      </c>
      <c r="I1116" s="14" t="s">
        <v>9214</v>
      </c>
      <c r="J1116" s="15">
        <v>202483.4</v>
      </c>
      <c r="K1116" s="14" t="s">
        <v>330</v>
      </c>
      <c r="L1116" s="14" t="s">
        <v>9215</v>
      </c>
      <c r="M1116" s="14" t="s">
        <v>9216</v>
      </c>
      <c r="N1116" s="14" t="s">
        <v>9217</v>
      </c>
      <c r="O1116" s="14" t="s">
        <v>9218</v>
      </c>
      <c r="P1116" s="14">
        <v>22000236</v>
      </c>
      <c r="Q1116" s="244">
        <v>45</v>
      </c>
      <c r="R1116" s="156">
        <v>0</v>
      </c>
      <c r="S1116" s="245">
        <v>0</v>
      </c>
      <c r="T1116" s="245">
        <v>45</v>
      </c>
      <c r="U1116" s="242">
        <f t="shared" si="78"/>
        <v>45</v>
      </c>
      <c r="V1116" s="419">
        <v>85</v>
      </c>
      <c r="W1116" s="311">
        <v>65</v>
      </c>
      <c r="X1116" s="440" t="s">
        <v>9219</v>
      </c>
      <c r="Y1116" s="14">
        <v>4</v>
      </c>
      <c r="Z1116" s="14">
        <v>3</v>
      </c>
      <c r="AA1116" s="14">
        <v>4</v>
      </c>
      <c r="AB1116" s="14">
        <v>46</v>
      </c>
      <c r="AC1116" s="14">
        <v>71</v>
      </c>
      <c r="AD1116" s="30">
        <v>45</v>
      </c>
      <c r="AE1116" s="30">
        <v>5</v>
      </c>
      <c r="AF1116" s="287">
        <f>AI1116+AL1116+AO1116</f>
        <v>1</v>
      </c>
      <c r="AG1116" s="286" t="s">
        <v>8586</v>
      </c>
      <c r="AH1116" s="286" t="s">
        <v>8595</v>
      </c>
      <c r="AI1116" s="322">
        <v>0</v>
      </c>
      <c r="AJ1116" s="286" t="s">
        <v>8569</v>
      </c>
      <c r="AK1116" s="286" t="s">
        <v>8595</v>
      </c>
      <c r="AL1116" s="322">
        <v>0</v>
      </c>
      <c r="AM1116" s="286" t="s">
        <v>9220</v>
      </c>
      <c r="AN1116" s="286" t="s">
        <v>8865</v>
      </c>
      <c r="AO1116" s="322">
        <v>1</v>
      </c>
      <c r="AP1116" s="325"/>
      <c r="AQ1116" s="286"/>
      <c r="AR1116" s="30"/>
      <c r="AS1116" s="286"/>
      <c r="AT1116" s="286"/>
      <c r="AU1116" s="322"/>
      <c r="AV1116" s="286"/>
      <c r="AW1116" s="30"/>
      <c r="AX1116" s="30"/>
      <c r="AY1116" s="32"/>
      <c r="AZ1116" s="32"/>
      <c r="BA1116" s="32"/>
      <c r="BB1116" s="32"/>
      <c r="BC1116" s="32"/>
      <c r="BD1116" s="32"/>
      <c r="BE1116" s="32"/>
      <c r="BF1116" s="32"/>
      <c r="BG1116" s="32"/>
      <c r="BH1116" s="32"/>
      <c r="BI1116" s="32"/>
      <c r="BJ1116" s="32"/>
      <c r="BK1116" s="32"/>
      <c r="BL1116" s="32"/>
      <c r="BM1116" s="32"/>
    </row>
    <row r="1117" spans="1:65" ht="120" customHeight="1" x14ac:dyDescent="0.25">
      <c r="A1117" s="41">
        <v>782</v>
      </c>
      <c r="B1117" s="41" t="s">
        <v>8498</v>
      </c>
      <c r="C1117" s="14" t="s">
        <v>9221</v>
      </c>
      <c r="D1117" s="41" t="s">
        <v>9222</v>
      </c>
      <c r="E1117" s="14" t="s">
        <v>9223</v>
      </c>
      <c r="F1117" s="41">
        <v>18553</v>
      </c>
      <c r="G1117" s="41" t="s">
        <v>9224</v>
      </c>
      <c r="H1117" s="14">
        <v>2022</v>
      </c>
      <c r="I1117" s="14" t="s">
        <v>9225</v>
      </c>
      <c r="J1117" s="15">
        <v>184189.51</v>
      </c>
      <c r="K1117" s="14" t="s">
        <v>330</v>
      </c>
      <c r="L1117" s="14" t="s">
        <v>9226</v>
      </c>
      <c r="M1117" s="14" t="s">
        <v>9227</v>
      </c>
      <c r="N1117" s="14" t="s">
        <v>9228</v>
      </c>
      <c r="O1117" s="14" t="s">
        <v>9229</v>
      </c>
      <c r="P1117" s="14">
        <v>22000237</v>
      </c>
      <c r="Q1117" s="244">
        <v>45</v>
      </c>
      <c r="R1117" s="156">
        <v>0</v>
      </c>
      <c r="S1117" s="245">
        <v>0</v>
      </c>
      <c r="T1117" s="245">
        <v>45</v>
      </c>
      <c r="U1117" s="242">
        <f t="shared" si="78"/>
        <v>45</v>
      </c>
      <c r="V1117" s="419">
        <v>85</v>
      </c>
      <c r="W1117" s="311">
        <v>65</v>
      </c>
      <c r="X1117" s="440" t="s">
        <v>9230</v>
      </c>
      <c r="Y1117" s="14" t="s">
        <v>9231</v>
      </c>
      <c r="Z1117" s="14" t="s">
        <v>9232</v>
      </c>
      <c r="AA1117" s="14" t="s">
        <v>9233</v>
      </c>
      <c r="AB1117" s="14" t="s">
        <v>9234</v>
      </c>
      <c r="AC1117" s="14">
        <v>72</v>
      </c>
      <c r="AD1117" s="30">
        <v>45</v>
      </c>
      <c r="AE1117" s="30">
        <v>5</v>
      </c>
      <c r="AF1117" s="321">
        <f>AI1117+AL1117+AO1117</f>
        <v>0.11310000000000001</v>
      </c>
      <c r="AG1117" s="286" t="s">
        <v>9138</v>
      </c>
      <c r="AH1117" s="286" t="s">
        <v>9139</v>
      </c>
      <c r="AI1117" s="322">
        <v>8.9300000000000004E-2</v>
      </c>
      <c r="AJ1117" s="286" t="s">
        <v>8569</v>
      </c>
      <c r="AK1117" s="286" t="s">
        <v>9235</v>
      </c>
      <c r="AL1117" s="322">
        <v>0</v>
      </c>
      <c r="AM1117" s="286" t="s">
        <v>8540</v>
      </c>
      <c r="AN1117" s="286" t="s">
        <v>8549</v>
      </c>
      <c r="AO1117" s="322">
        <v>2.3800000000000002E-2</v>
      </c>
      <c r="AP1117" s="325"/>
      <c r="AQ1117" s="286"/>
      <c r="AR1117" s="30"/>
      <c r="AS1117" s="286"/>
      <c r="AT1117" s="286"/>
      <c r="AU1117" s="322"/>
      <c r="AV1117" s="286"/>
      <c r="AW1117" s="30"/>
      <c r="AX1117" s="30"/>
      <c r="AY1117" s="32"/>
      <c r="AZ1117" s="32"/>
      <c r="BA1117" s="32"/>
      <c r="BB1117" s="32"/>
      <c r="BC1117" s="32"/>
      <c r="BD1117" s="32"/>
      <c r="BE1117" s="32"/>
      <c r="BF1117" s="32"/>
      <c r="BG1117" s="32"/>
      <c r="BH1117" s="32"/>
      <c r="BI1117" s="32"/>
      <c r="BJ1117" s="32"/>
      <c r="BK1117" s="32"/>
      <c r="BL1117" s="32"/>
      <c r="BM1117" s="32"/>
    </row>
    <row r="1118" spans="1:65" ht="120" customHeight="1" x14ac:dyDescent="0.25">
      <c r="A1118" s="41">
        <v>782</v>
      </c>
      <c r="B1118" s="41" t="s">
        <v>8498</v>
      </c>
      <c r="C1118" s="14" t="s">
        <v>8725</v>
      </c>
      <c r="D1118" s="41" t="s">
        <v>9236</v>
      </c>
      <c r="E1118" s="14" t="s">
        <v>8961</v>
      </c>
      <c r="F1118" s="41">
        <v>23010</v>
      </c>
      <c r="G1118" s="41" t="s">
        <v>9237</v>
      </c>
      <c r="H1118" s="14">
        <v>2022</v>
      </c>
      <c r="I1118" s="14" t="s">
        <v>9238</v>
      </c>
      <c r="J1118" s="15">
        <v>180871.19</v>
      </c>
      <c r="K1118" s="14" t="s">
        <v>330</v>
      </c>
      <c r="L1118" s="14" t="s">
        <v>9074</v>
      </c>
      <c r="M1118" s="14" t="s">
        <v>8965</v>
      </c>
      <c r="N1118" s="14" t="s">
        <v>9239</v>
      </c>
      <c r="O1118" s="14" t="s">
        <v>9240</v>
      </c>
      <c r="P1118" s="14">
        <v>22000060</v>
      </c>
      <c r="Q1118" s="244">
        <v>45</v>
      </c>
      <c r="R1118" s="156">
        <v>0</v>
      </c>
      <c r="S1118" s="245">
        <v>0</v>
      </c>
      <c r="T1118" s="245">
        <v>45</v>
      </c>
      <c r="U1118" s="242">
        <f t="shared" si="78"/>
        <v>45</v>
      </c>
      <c r="V1118" s="419">
        <v>85</v>
      </c>
      <c r="W1118" s="311">
        <v>63</v>
      </c>
      <c r="X1118" s="440" t="s">
        <v>9241</v>
      </c>
      <c r="Y1118" s="14">
        <v>3</v>
      </c>
      <c r="Z1118" s="14">
        <v>3</v>
      </c>
      <c r="AA1118" s="14">
        <v>3</v>
      </c>
      <c r="AB1118" s="14">
        <v>46</v>
      </c>
      <c r="AC1118" s="14">
        <v>73</v>
      </c>
      <c r="AD1118" s="30">
        <v>45</v>
      </c>
      <c r="AE1118" s="30">
        <v>5</v>
      </c>
      <c r="AF1118" s="321">
        <f>AI1118+AL1118+AO1118+AR1118+AU1118+AX1118</f>
        <v>5.9499999999999997E-2</v>
      </c>
      <c r="AG1118" s="286" t="s">
        <v>8726</v>
      </c>
      <c r="AH1118" s="286" t="s">
        <v>8735</v>
      </c>
      <c r="AI1118" s="322">
        <v>5.9499999999999997E-2</v>
      </c>
      <c r="AJ1118" s="286"/>
      <c r="AK1118" s="286"/>
      <c r="AL1118" s="322"/>
      <c r="AM1118" s="286"/>
      <c r="AN1118" s="286"/>
      <c r="AO1118" s="30"/>
      <c r="AP1118" s="325"/>
      <c r="AQ1118" s="286"/>
      <c r="AR1118" s="30"/>
      <c r="AS1118" s="286"/>
      <c r="AT1118" s="286"/>
      <c r="AU1118" s="322"/>
      <c r="AV1118" s="286"/>
      <c r="AW1118" s="30"/>
      <c r="AX1118" s="30"/>
      <c r="AY1118" s="32"/>
      <c r="AZ1118" s="32"/>
      <c r="BA1118" s="32"/>
      <c r="BB1118" s="32"/>
      <c r="BC1118" s="32"/>
      <c r="BD1118" s="32"/>
      <c r="BE1118" s="32"/>
      <c r="BF1118" s="32"/>
      <c r="BG1118" s="32"/>
      <c r="BH1118" s="32"/>
      <c r="BI1118" s="32"/>
      <c r="BJ1118" s="32"/>
      <c r="BK1118" s="32"/>
      <c r="BL1118" s="32"/>
      <c r="BM1118" s="32"/>
    </row>
    <row r="1119" spans="1:65" ht="120" customHeight="1" x14ac:dyDescent="0.25">
      <c r="A1119" s="41">
        <v>782</v>
      </c>
      <c r="B1119" s="41" t="s">
        <v>8498</v>
      </c>
      <c r="C1119" s="14" t="s">
        <v>8615</v>
      </c>
      <c r="D1119" s="41" t="s">
        <v>9242</v>
      </c>
      <c r="E1119" s="14" t="s">
        <v>9243</v>
      </c>
      <c r="F1119" s="41">
        <v>16334</v>
      </c>
      <c r="G1119" s="41" t="s">
        <v>9244</v>
      </c>
      <c r="H1119" s="14">
        <v>2022</v>
      </c>
      <c r="I1119" s="14" t="s">
        <v>9245</v>
      </c>
      <c r="J1119" s="15">
        <v>74338.679999999993</v>
      </c>
      <c r="K1119" s="14" t="s">
        <v>330</v>
      </c>
      <c r="L1119" s="14" t="s">
        <v>9246</v>
      </c>
      <c r="M1119" s="14" t="s">
        <v>9247</v>
      </c>
      <c r="N1119" s="14" t="s">
        <v>9248</v>
      </c>
      <c r="O1119" s="14" t="s">
        <v>9249</v>
      </c>
      <c r="P1119" s="14">
        <v>22000242</v>
      </c>
      <c r="Q1119" s="244">
        <v>45</v>
      </c>
      <c r="R1119" s="156">
        <v>0</v>
      </c>
      <c r="S1119" s="245">
        <v>0</v>
      </c>
      <c r="T1119" s="245">
        <v>45</v>
      </c>
      <c r="U1119" s="242">
        <f t="shared" si="78"/>
        <v>45</v>
      </c>
      <c r="V1119" s="419">
        <v>85</v>
      </c>
      <c r="W1119" s="311">
        <v>65</v>
      </c>
      <c r="X1119" s="440" t="s">
        <v>9250</v>
      </c>
      <c r="Y1119" s="14">
        <v>4</v>
      </c>
      <c r="Z1119" s="14">
        <v>3</v>
      </c>
      <c r="AA1119" s="14">
        <v>1</v>
      </c>
      <c r="AB1119" s="14">
        <v>46</v>
      </c>
      <c r="AC1119" s="14">
        <v>74</v>
      </c>
      <c r="AD1119" s="30">
        <v>45</v>
      </c>
      <c r="AE1119" s="30">
        <v>5</v>
      </c>
      <c r="AF1119" s="321">
        <f>AI1119+AL1119</f>
        <v>1</v>
      </c>
      <c r="AG1119" s="286" t="s">
        <v>7366</v>
      </c>
      <c r="AH1119" s="286" t="s">
        <v>8624</v>
      </c>
      <c r="AI1119" s="322">
        <v>1</v>
      </c>
      <c r="AJ1119" s="286" t="s">
        <v>8569</v>
      </c>
      <c r="AK1119" s="286" t="s">
        <v>9158</v>
      </c>
      <c r="AL1119" s="322">
        <v>0</v>
      </c>
      <c r="AM1119" s="286"/>
      <c r="AN1119" s="286"/>
      <c r="AO1119" s="30"/>
      <c r="AP1119" s="325"/>
      <c r="AQ1119" s="286"/>
      <c r="AR1119" s="30"/>
      <c r="AS1119" s="286"/>
      <c r="AT1119" s="286"/>
      <c r="AU1119" s="322"/>
      <c r="AV1119" s="286"/>
      <c r="AW1119" s="30"/>
      <c r="AX1119" s="30"/>
      <c r="AY1119" s="32"/>
      <c r="AZ1119" s="32"/>
      <c r="BA1119" s="32"/>
      <c r="BB1119" s="32"/>
      <c r="BC1119" s="32"/>
      <c r="BD1119" s="32"/>
      <c r="BE1119" s="32"/>
      <c r="BF1119" s="32"/>
      <c r="BG1119" s="32"/>
      <c r="BH1119" s="32"/>
      <c r="BI1119" s="32"/>
      <c r="BJ1119" s="32"/>
      <c r="BK1119" s="32"/>
      <c r="BL1119" s="32"/>
      <c r="BM1119" s="32"/>
    </row>
    <row r="1120" spans="1:65" ht="120" customHeight="1" x14ac:dyDescent="0.25">
      <c r="A1120" s="41">
        <v>782</v>
      </c>
      <c r="B1120" s="41" t="s">
        <v>8498</v>
      </c>
      <c r="C1120" s="14" t="s">
        <v>8523</v>
      </c>
      <c r="D1120" s="41" t="s">
        <v>8524</v>
      </c>
      <c r="E1120" s="14" t="s">
        <v>8525</v>
      </c>
      <c r="F1120" s="41">
        <v>14556</v>
      </c>
      <c r="G1120" s="14" t="s">
        <v>9251</v>
      </c>
      <c r="H1120" s="14">
        <v>2022</v>
      </c>
      <c r="I1120" s="14" t="s">
        <v>9252</v>
      </c>
      <c r="J1120" s="15">
        <v>40577.199999999997</v>
      </c>
      <c r="K1120" s="14" t="s">
        <v>8907</v>
      </c>
      <c r="L1120" s="14" t="s">
        <v>9172</v>
      </c>
      <c r="M1120" s="14" t="s">
        <v>9173</v>
      </c>
      <c r="N1120" s="14" t="s">
        <v>9253</v>
      </c>
      <c r="O1120" s="14" t="s">
        <v>9254</v>
      </c>
      <c r="P1120" s="14">
        <v>22000055</v>
      </c>
      <c r="Q1120" s="244">
        <v>45</v>
      </c>
      <c r="R1120" s="156">
        <v>0</v>
      </c>
      <c r="S1120" s="245">
        <v>0</v>
      </c>
      <c r="T1120" s="245">
        <v>45</v>
      </c>
      <c r="U1120" s="242">
        <f t="shared" ref="U1120:U1123" si="79">SUM(R1120:T1120)</f>
        <v>45</v>
      </c>
      <c r="V1120" s="419">
        <v>85</v>
      </c>
      <c r="W1120" s="311">
        <v>77</v>
      </c>
      <c r="X1120" s="440" t="s">
        <v>9255</v>
      </c>
      <c r="Y1120" s="14">
        <v>3</v>
      </c>
      <c r="Z1120" s="14">
        <v>4</v>
      </c>
      <c r="AA1120" s="14">
        <v>3</v>
      </c>
      <c r="AB1120" s="14">
        <v>46</v>
      </c>
      <c r="AC1120" s="14"/>
      <c r="AD1120" s="30">
        <v>45</v>
      </c>
      <c r="AE1120" s="30">
        <v>5</v>
      </c>
      <c r="AF1120" s="287">
        <f>AI1120+AL1120+AO1120+AR1120+AU1120</f>
        <v>0.72019999999999995</v>
      </c>
      <c r="AG1120" s="286" t="s">
        <v>8524</v>
      </c>
      <c r="AH1120" s="286" t="s">
        <v>8533</v>
      </c>
      <c r="AI1120" s="322">
        <v>5.9499999999999997E-2</v>
      </c>
      <c r="AJ1120" s="286" t="s">
        <v>8534</v>
      </c>
      <c r="AK1120" s="286" t="s">
        <v>8533</v>
      </c>
      <c r="AL1120" s="322">
        <v>0</v>
      </c>
      <c r="AM1120" s="286" t="s">
        <v>8535</v>
      </c>
      <c r="AN1120" s="286" t="s">
        <v>8536</v>
      </c>
      <c r="AO1120" s="322">
        <v>0.1905</v>
      </c>
      <c r="AP1120" s="286" t="s">
        <v>8537</v>
      </c>
      <c r="AQ1120" s="286" t="s">
        <v>8533</v>
      </c>
      <c r="AR1120" s="322">
        <v>0.1726</v>
      </c>
      <c r="AS1120" s="286" t="s">
        <v>8538</v>
      </c>
      <c r="AT1120" s="286" t="s">
        <v>8533</v>
      </c>
      <c r="AU1120" s="322">
        <v>0.29759999999999998</v>
      </c>
      <c r="AV1120" s="286"/>
      <c r="AW1120" s="30"/>
      <c r="AX1120" s="30"/>
      <c r="AY1120" s="32"/>
      <c r="AZ1120" s="32"/>
      <c r="BA1120" s="32"/>
      <c r="BB1120" s="32"/>
      <c r="BC1120" s="32"/>
      <c r="BD1120" s="32"/>
      <c r="BE1120" s="32"/>
      <c r="BF1120" s="32"/>
      <c r="BG1120" s="32"/>
      <c r="BH1120" s="32"/>
      <c r="BI1120" s="32"/>
      <c r="BJ1120" s="32"/>
      <c r="BK1120" s="32"/>
      <c r="BL1120" s="32"/>
      <c r="BM1120" s="32"/>
    </row>
    <row r="1121" spans="1:65" ht="120" customHeight="1" x14ac:dyDescent="0.25">
      <c r="A1121" s="41">
        <v>782</v>
      </c>
      <c r="B1121" s="41" t="s">
        <v>8498</v>
      </c>
      <c r="C1121" s="14" t="s">
        <v>8523</v>
      </c>
      <c r="D1121" s="41" t="s">
        <v>8524</v>
      </c>
      <c r="E1121" s="14" t="s">
        <v>8525</v>
      </c>
      <c r="F1121" s="41">
        <v>14556</v>
      </c>
      <c r="G1121" s="14" t="s">
        <v>9256</v>
      </c>
      <c r="H1121" s="14">
        <v>2022</v>
      </c>
      <c r="I1121" s="14" t="s">
        <v>9257</v>
      </c>
      <c r="J1121" s="15">
        <v>95608.960000000006</v>
      </c>
      <c r="K1121" s="14" t="s">
        <v>8907</v>
      </c>
      <c r="L1121" s="14" t="s">
        <v>9172</v>
      </c>
      <c r="M1121" s="14" t="s">
        <v>9173</v>
      </c>
      <c r="N1121" s="14" t="s">
        <v>9258</v>
      </c>
      <c r="O1121" s="14" t="s">
        <v>9259</v>
      </c>
      <c r="P1121" s="14">
        <v>22000204</v>
      </c>
      <c r="Q1121" s="244">
        <v>45</v>
      </c>
      <c r="R1121" s="156">
        <v>0</v>
      </c>
      <c r="S1121" s="245">
        <v>0</v>
      </c>
      <c r="T1121" s="245">
        <v>45</v>
      </c>
      <c r="U1121" s="242">
        <f t="shared" si="79"/>
        <v>45</v>
      </c>
      <c r="V1121" s="419">
        <v>85</v>
      </c>
      <c r="W1121" s="61">
        <v>68</v>
      </c>
      <c r="X1121" s="440" t="s">
        <v>9260</v>
      </c>
      <c r="Y1121" s="14">
        <v>1</v>
      </c>
      <c r="Z1121" s="14">
        <v>6</v>
      </c>
      <c r="AA1121" s="14">
        <v>2</v>
      </c>
      <c r="AB1121" s="14">
        <v>46</v>
      </c>
      <c r="AC1121" s="14"/>
      <c r="AD1121" s="30">
        <v>45</v>
      </c>
      <c r="AE1121" s="30">
        <v>5</v>
      </c>
      <c r="AF1121" s="287">
        <f>AI1121+AL1121+AO1121+AR1121+AU1121</f>
        <v>0.74399999999999999</v>
      </c>
      <c r="AG1121" s="286" t="s">
        <v>8524</v>
      </c>
      <c r="AH1121" s="286" t="s">
        <v>8533</v>
      </c>
      <c r="AI1121" s="322">
        <v>0.17860000000000001</v>
      </c>
      <c r="AJ1121" s="286" t="s">
        <v>8534</v>
      </c>
      <c r="AK1121" s="286" t="s">
        <v>8533</v>
      </c>
      <c r="AL1121" s="322">
        <v>0</v>
      </c>
      <c r="AM1121" s="286" t="s">
        <v>8535</v>
      </c>
      <c r="AN1121" s="286" t="s">
        <v>8536</v>
      </c>
      <c r="AO1121" s="322">
        <v>0</v>
      </c>
      <c r="AP1121" s="286" t="s">
        <v>8537</v>
      </c>
      <c r="AQ1121" s="286" t="s">
        <v>8533</v>
      </c>
      <c r="AR1121" s="322">
        <v>0.36899999999999999</v>
      </c>
      <c r="AS1121" s="286" t="s">
        <v>8538</v>
      </c>
      <c r="AT1121" s="286" t="s">
        <v>8533</v>
      </c>
      <c r="AU1121" s="322">
        <v>0.19639999999999999</v>
      </c>
      <c r="AV1121" s="286"/>
      <c r="AW1121" s="30"/>
      <c r="AX1121" s="30"/>
      <c r="AY1121" s="32"/>
      <c r="AZ1121" s="32"/>
      <c r="BA1121" s="32"/>
      <c r="BB1121" s="32"/>
      <c r="BC1121" s="32"/>
      <c r="BD1121" s="32"/>
      <c r="BE1121" s="32"/>
      <c r="BF1121" s="32"/>
      <c r="BG1121" s="32"/>
      <c r="BH1121" s="32"/>
      <c r="BI1121" s="32"/>
      <c r="BJ1121" s="32"/>
      <c r="BK1121" s="32"/>
      <c r="BL1121" s="32"/>
      <c r="BM1121" s="32"/>
    </row>
    <row r="1122" spans="1:65" ht="120" customHeight="1" x14ac:dyDescent="0.25">
      <c r="A1122" s="41">
        <v>782</v>
      </c>
      <c r="B1122" s="41" t="s">
        <v>8498</v>
      </c>
      <c r="C1122" s="14" t="s">
        <v>8557</v>
      </c>
      <c r="D1122" s="41" t="s">
        <v>8558</v>
      </c>
      <c r="E1122" s="41" t="s">
        <v>8559</v>
      </c>
      <c r="F1122" s="14">
        <v>22701</v>
      </c>
      <c r="G1122" s="39" t="s">
        <v>9261</v>
      </c>
      <c r="H1122" s="14">
        <v>2022</v>
      </c>
      <c r="I1122" s="14" t="s">
        <v>9262</v>
      </c>
      <c r="J1122" s="15">
        <v>42517</v>
      </c>
      <c r="K1122" s="14" t="s">
        <v>8907</v>
      </c>
      <c r="L1122" s="42" t="s">
        <v>8908</v>
      </c>
      <c r="M1122" s="42" t="s">
        <v>8909</v>
      </c>
      <c r="N1122" s="42" t="s">
        <v>9263</v>
      </c>
      <c r="O1122" s="42" t="s">
        <v>9264</v>
      </c>
      <c r="P1122" s="14">
        <v>22000257</v>
      </c>
      <c r="Q1122" s="244">
        <v>45</v>
      </c>
      <c r="R1122" s="156">
        <v>0</v>
      </c>
      <c r="S1122" s="245">
        <v>0</v>
      </c>
      <c r="T1122" s="245">
        <v>45</v>
      </c>
      <c r="U1122" s="242">
        <f t="shared" si="79"/>
        <v>45</v>
      </c>
      <c r="V1122" s="419">
        <v>85</v>
      </c>
      <c r="W1122" s="61">
        <v>65</v>
      </c>
      <c r="X1122" s="440" t="s">
        <v>9265</v>
      </c>
      <c r="Y1122" s="14">
        <v>1</v>
      </c>
      <c r="Z1122" s="14">
        <v>8</v>
      </c>
      <c r="AA1122" s="14">
        <v>1</v>
      </c>
      <c r="AB1122" s="14">
        <v>44</v>
      </c>
      <c r="AC1122" s="14"/>
      <c r="AD1122" s="30">
        <v>45</v>
      </c>
      <c r="AE1122" s="30">
        <v>5</v>
      </c>
      <c r="AF1122" s="287">
        <f>AI1122+AL1122+AO1122+AR1122+AU1122</f>
        <v>0.76790000000000003</v>
      </c>
      <c r="AG1122" s="286" t="s">
        <v>8558</v>
      </c>
      <c r="AH1122" s="286" t="s">
        <v>8568</v>
      </c>
      <c r="AI1122" s="322">
        <v>0</v>
      </c>
      <c r="AJ1122" s="286" t="s">
        <v>8569</v>
      </c>
      <c r="AK1122" s="286" t="s">
        <v>8568</v>
      </c>
      <c r="AL1122" s="322">
        <v>0.76790000000000003</v>
      </c>
      <c r="AM1122" s="286" t="s">
        <v>8570</v>
      </c>
      <c r="AN1122" s="286" t="s">
        <v>8568</v>
      </c>
      <c r="AO1122" s="322">
        <v>0</v>
      </c>
      <c r="AP1122" s="286" t="s">
        <v>9266</v>
      </c>
      <c r="AQ1122" s="286" t="s">
        <v>8568</v>
      </c>
      <c r="AR1122" s="322">
        <v>0</v>
      </c>
      <c r="AS1122" s="286"/>
      <c r="AT1122" s="286"/>
      <c r="AU1122" s="322"/>
      <c r="AV1122" s="286"/>
      <c r="AW1122" s="30"/>
      <c r="AX1122" s="30"/>
      <c r="AY1122" s="32"/>
      <c r="AZ1122" s="32"/>
      <c r="BA1122" s="32"/>
      <c r="BB1122" s="32"/>
      <c r="BC1122" s="32"/>
      <c r="BD1122" s="32"/>
      <c r="BE1122" s="32"/>
      <c r="BF1122" s="32"/>
      <c r="BG1122" s="32"/>
      <c r="BH1122" s="32"/>
      <c r="BI1122" s="32"/>
      <c r="BJ1122" s="32"/>
      <c r="BK1122" s="32"/>
      <c r="BL1122" s="32"/>
      <c r="BM1122" s="32"/>
    </row>
    <row r="1123" spans="1:65" ht="120" customHeight="1" x14ac:dyDescent="0.25">
      <c r="A1123" s="41">
        <v>782</v>
      </c>
      <c r="B1123" s="41" t="s">
        <v>8498</v>
      </c>
      <c r="C1123" s="14" t="s">
        <v>9008</v>
      </c>
      <c r="D1123" s="41" t="s">
        <v>8540</v>
      </c>
      <c r="E1123" s="14" t="s">
        <v>9267</v>
      </c>
      <c r="F1123" s="14">
        <v>17059</v>
      </c>
      <c r="G1123" s="14" t="s">
        <v>9268</v>
      </c>
      <c r="H1123" s="14">
        <v>2022</v>
      </c>
      <c r="I1123" s="14" t="s">
        <v>9269</v>
      </c>
      <c r="J1123" s="15">
        <v>27450</v>
      </c>
      <c r="K1123" s="14" t="s">
        <v>9270</v>
      </c>
      <c r="L1123" s="14" t="s">
        <v>9271</v>
      </c>
      <c r="M1123" s="14" t="s">
        <v>9272</v>
      </c>
      <c r="N1123" s="14" t="s">
        <v>9273</v>
      </c>
      <c r="O1123" s="14" t="s">
        <v>9274</v>
      </c>
      <c r="P1123" s="14">
        <v>22000505</v>
      </c>
      <c r="Q1123" s="244">
        <v>45</v>
      </c>
      <c r="R1123" s="156">
        <v>0</v>
      </c>
      <c r="S1123" s="245">
        <v>0</v>
      </c>
      <c r="T1123" s="245">
        <v>45</v>
      </c>
      <c r="U1123" s="242">
        <f t="shared" si="79"/>
        <v>45</v>
      </c>
      <c r="V1123" s="419">
        <v>85</v>
      </c>
      <c r="W1123" s="61">
        <v>60</v>
      </c>
      <c r="X1123" s="440" t="s">
        <v>9275</v>
      </c>
      <c r="Y1123" s="14">
        <v>6</v>
      </c>
      <c r="Z1123" s="14">
        <v>1</v>
      </c>
      <c r="AA1123" s="14">
        <v>5</v>
      </c>
      <c r="AB1123" s="14">
        <v>4</v>
      </c>
      <c r="AC1123" s="14"/>
      <c r="AD1123" s="30">
        <v>45</v>
      </c>
      <c r="AE1123" s="30">
        <v>5</v>
      </c>
      <c r="AF1123" s="287">
        <f>AI1123+AL1123+AO1123+AR1123+AU1123</f>
        <v>0.51790000000000003</v>
      </c>
      <c r="AG1123" s="286" t="s">
        <v>8540</v>
      </c>
      <c r="AH1123" s="286" t="s">
        <v>8549</v>
      </c>
      <c r="AI1123" s="322">
        <v>0.26790000000000003</v>
      </c>
      <c r="AJ1123" s="286" t="s">
        <v>8569</v>
      </c>
      <c r="AK1123" s="286" t="s">
        <v>9276</v>
      </c>
      <c r="AL1123" s="322">
        <v>0.25</v>
      </c>
      <c r="AM1123" s="286"/>
      <c r="AN1123" s="286"/>
      <c r="AO1123" s="30"/>
      <c r="AP1123" s="325"/>
      <c r="AQ1123" s="286"/>
      <c r="AR1123" s="30"/>
      <c r="AS1123" s="286"/>
      <c r="AT1123" s="286"/>
      <c r="AU1123" s="322"/>
      <c r="AV1123" s="286"/>
      <c r="AW1123" s="30"/>
      <c r="AX1123" s="30"/>
      <c r="AY1123" s="32"/>
      <c r="AZ1123" s="32"/>
      <c r="BA1123" s="32"/>
      <c r="BB1123" s="32"/>
      <c r="BC1123" s="32"/>
      <c r="BD1123" s="32"/>
      <c r="BE1123" s="32"/>
      <c r="BF1123" s="32"/>
      <c r="BG1123" s="32"/>
      <c r="BH1123" s="32"/>
      <c r="BI1123" s="32"/>
      <c r="BJ1123" s="32"/>
      <c r="BK1123" s="32"/>
      <c r="BL1123" s="32"/>
      <c r="BM1123" s="32"/>
    </row>
    <row r="1124" spans="1:65" ht="120" customHeight="1" x14ac:dyDescent="0.25">
      <c r="A1124" s="41">
        <v>782</v>
      </c>
      <c r="B1124" s="41" t="s">
        <v>8498</v>
      </c>
      <c r="C1124" s="14" t="s">
        <v>8676</v>
      </c>
      <c r="D1124" s="41" t="s">
        <v>9160</v>
      </c>
      <c r="E1124" s="46" t="s">
        <v>8678</v>
      </c>
      <c r="F1124" s="14">
        <v>21238</v>
      </c>
      <c r="G1124" s="41" t="s">
        <v>9277</v>
      </c>
      <c r="H1124" s="14">
        <v>2023</v>
      </c>
      <c r="I1124" s="14" t="s">
        <v>9278</v>
      </c>
      <c r="J1124" s="240">
        <v>135773.79999999999</v>
      </c>
      <c r="K1124" s="14" t="s">
        <v>373</v>
      </c>
      <c r="L1124" s="14" t="s">
        <v>7719</v>
      </c>
      <c r="M1124" s="14" t="s">
        <v>7720</v>
      </c>
      <c r="N1124" s="14" t="s">
        <v>9279</v>
      </c>
      <c r="O1124" s="14" t="s">
        <v>9280</v>
      </c>
      <c r="P1124" s="46" t="s">
        <v>9281</v>
      </c>
      <c r="Q1124" s="244">
        <v>45</v>
      </c>
      <c r="R1124" s="156">
        <v>0</v>
      </c>
      <c r="S1124" s="245">
        <v>0</v>
      </c>
      <c r="T1124" s="245">
        <v>45</v>
      </c>
      <c r="U1124" s="242">
        <f t="shared" ref="U1124:U1138" si="80">SUM(R1124:T1124)</f>
        <v>45</v>
      </c>
      <c r="V1124" s="419">
        <v>85</v>
      </c>
      <c r="W1124" s="61">
        <v>45</v>
      </c>
      <c r="X1124" s="206" t="s">
        <v>9282</v>
      </c>
      <c r="Y1124" s="14">
        <v>6</v>
      </c>
      <c r="Z1124" s="14">
        <v>4</v>
      </c>
      <c r="AA1124" s="14">
        <v>7</v>
      </c>
      <c r="AB1124" s="14">
        <v>60</v>
      </c>
      <c r="AC1124" s="14">
        <v>16</v>
      </c>
      <c r="AD1124" s="30">
        <v>45</v>
      </c>
      <c r="AE1124" s="30">
        <v>5</v>
      </c>
      <c r="AF1124" s="287">
        <f>AI1124+AL1124+AO1124</f>
        <v>0.47620000000000001</v>
      </c>
      <c r="AG1124" s="286" t="s">
        <v>8677</v>
      </c>
      <c r="AH1124" s="286" t="s">
        <v>8686</v>
      </c>
      <c r="AI1124" s="322">
        <v>0</v>
      </c>
      <c r="AJ1124" s="286" t="s">
        <v>8569</v>
      </c>
      <c r="AK1124" s="286" t="s">
        <v>8687</v>
      </c>
      <c r="AL1124" s="322">
        <v>0</v>
      </c>
      <c r="AM1124" s="286" t="s">
        <v>9283</v>
      </c>
      <c r="AN1124" s="286" t="s">
        <v>9284</v>
      </c>
      <c r="AO1124" s="322">
        <v>0.47620000000000001</v>
      </c>
      <c r="AP1124" s="32"/>
      <c r="AQ1124" s="286"/>
      <c r="AR1124" s="30"/>
      <c r="AS1124" s="30"/>
      <c r="AT1124" s="286"/>
      <c r="AU1124" s="322"/>
      <c r="AV1124" s="30"/>
      <c r="AW1124" s="30"/>
      <c r="AX1124" s="30"/>
      <c r="AY1124" s="32"/>
      <c r="AZ1124" s="32"/>
      <c r="BA1124" s="32"/>
      <c r="BB1124" s="32"/>
      <c r="BC1124" s="32"/>
      <c r="BD1124" s="32"/>
      <c r="BE1124" s="32"/>
      <c r="BF1124" s="32"/>
      <c r="BG1124" s="32"/>
      <c r="BH1124" s="32"/>
      <c r="BI1124" s="32"/>
      <c r="BJ1124" s="32"/>
      <c r="BK1124" s="32"/>
      <c r="BL1124" s="32"/>
      <c r="BM1124" s="32"/>
    </row>
    <row r="1125" spans="1:65" ht="120" customHeight="1" x14ac:dyDescent="0.25">
      <c r="A1125" s="41">
        <v>782</v>
      </c>
      <c r="B1125" s="41" t="s">
        <v>8498</v>
      </c>
      <c r="C1125" s="14" t="s">
        <v>8725</v>
      </c>
      <c r="D1125" s="41" t="s">
        <v>9236</v>
      </c>
      <c r="E1125" s="46" t="s">
        <v>9285</v>
      </c>
      <c r="F1125" s="14">
        <v>25798</v>
      </c>
      <c r="G1125" s="41" t="s">
        <v>9286</v>
      </c>
      <c r="H1125" s="14">
        <v>2023</v>
      </c>
      <c r="I1125" s="14" t="s">
        <v>9287</v>
      </c>
      <c r="J1125" s="240">
        <v>250872.39</v>
      </c>
      <c r="K1125" s="14" t="s">
        <v>373</v>
      </c>
      <c r="L1125" s="14" t="s">
        <v>9288</v>
      </c>
      <c r="M1125" s="14" t="s">
        <v>9289</v>
      </c>
      <c r="N1125" s="14" t="s">
        <v>9290</v>
      </c>
      <c r="O1125" s="14" t="s">
        <v>9291</v>
      </c>
      <c r="P1125" s="46" t="s">
        <v>9292</v>
      </c>
      <c r="Q1125" s="244">
        <v>45</v>
      </c>
      <c r="R1125" s="156">
        <v>0</v>
      </c>
      <c r="S1125" s="245">
        <v>0</v>
      </c>
      <c r="T1125" s="245">
        <v>45</v>
      </c>
      <c r="U1125" s="242">
        <f t="shared" si="80"/>
        <v>45</v>
      </c>
      <c r="V1125" s="419">
        <v>85</v>
      </c>
      <c r="W1125" s="61">
        <v>47</v>
      </c>
      <c r="X1125" s="206" t="s">
        <v>9293</v>
      </c>
      <c r="Y1125" s="14">
        <v>4</v>
      </c>
      <c r="Z1125" s="14">
        <v>4</v>
      </c>
      <c r="AA1125" s="14">
        <v>1</v>
      </c>
      <c r="AB1125" s="14">
        <v>4</v>
      </c>
      <c r="AC1125" s="14">
        <v>15</v>
      </c>
      <c r="AD1125" s="30">
        <v>45</v>
      </c>
      <c r="AE1125" s="30">
        <v>5</v>
      </c>
      <c r="AF1125" s="321">
        <f>AI1125+AL1125</f>
        <v>0.11899999999999999</v>
      </c>
      <c r="AG1125" s="286" t="s">
        <v>8726</v>
      </c>
      <c r="AH1125" s="286" t="s">
        <v>8735</v>
      </c>
      <c r="AI1125" s="322">
        <v>0.11899999999999999</v>
      </c>
      <c r="AJ1125" s="286" t="s">
        <v>8569</v>
      </c>
      <c r="AK1125" s="286" t="s">
        <v>9294</v>
      </c>
      <c r="AL1125" s="322">
        <v>0</v>
      </c>
      <c r="AM1125" s="30"/>
      <c r="AN1125" s="286"/>
      <c r="AO1125" s="322"/>
      <c r="AP1125" s="30"/>
      <c r="AQ1125" s="286"/>
      <c r="AR1125" s="30"/>
      <c r="AS1125" s="286"/>
      <c r="AT1125" s="286"/>
      <c r="AU1125" s="322"/>
      <c r="AV1125" s="30"/>
      <c r="AW1125" s="30"/>
      <c r="AX1125" s="30"/>
      <c r="AY1125" s="32"/>
      <c r="AZ1125" s="32"/>
      <c r="BA1125" s="32"/>
      <c r="BB1125" s="32"/>
      <c r="BC1125" s="32"/>
      <c r="BD1125" s="32"/>
      <c r="BE1125" s="32"/>
      <c r="BF1125" s="32"/>
      <c r="BG1125" s="32"/>
      <c r="BH1125" s="32"/>
      <c r="BI1125" s="32"/>
      <c r="BJ1125" s="32"/>
      <c r="BK1125" s="32"/>
      <c r="BL1125" s="32"/>
      <c r="BM1125" s="32"/>
    </row>
    <row r="1126" spans="1:65" ht="120" customHeight="1" x14ac:dyDescent="0.25">
      <c r="A1126" s="41">
        <v>782</v>
      </c>
      <c r="B1126" s="41" t="s">
        <v>8498</v>
      </c>
      <c r="C1126" s="14" t="s">
        <v>8523</v>
      </c>
      <c r="D1126" s="41" t="s">
        <v>9295</v>
      </c>
      <c r="E1126" s="46" t="s">
        <v>8525</v>
      </c>
      <c r="F1126" s="14">
        <v>14556</v>
      </c>
      <c r="G1126" s="41" t="s">
        <v>9296</v>
      </c>
      <c r="H1126" s="14">
        <v>2023</v>
      </c>
      <c r="I1126" s="14" t="s">
        <v>9297</v>
      </c>
      <c r="J1126" s="240">
        <v>552541.66</v>
      </c>
      <c r="K1126" s="14" t="s">
        <v>373</v>
      </c>
      <c r="L1126" s="14" t="s">
        <v>9298</v>
      </c>
      <c r="M1126" s="14" t="s">
        <v>9299</v>
      </c>
      <c r="N1126" s="14" t="s">
        <v>9300</v>
      </c>
      <c r="O1126" s="14" t="s">
        <v>9301</v>
      </c>
      <c r="P1126" s="46" t="s">
        <v>9302</v>
      </c>
      <c r="Q1126" s="244">
        <v>45</v>
      </c>
      <c r="R1126" s="156">
        <v>0</v>
      </c>
      <c r="S1126" s="245">
        <v>0</v>
      </c>
      <c r="T1126" s="245">
        <v>45</v>
      </c>
      <c r="U1126" s="242">
        <f t="shared" si="80"/>
        <v>45</v>
      </c>
      <c r="V1126" s="419">
        <v>85</v>
      </c>
      <c r="W1126" s="61">
        <v>43</v>
      </c>
      <c r="X1126" s="206" t="s">
        <v>9303</v>
      </c>
      <c r="Y1126" s="14">
        <v>3</v>
      </c>
      <c r="Z1126" s="14">
        <v>10</v>
      </c>
      <c r="AA1126" s="14">
        <v>5</v>
      </c>
      <c r="AB1126" s="14">
        <v>46</v>
      </c>
      <c r="AC1126" s="14">
        <v>31</v>
      </c>
      <c r="AD1126" s="30">
        <v>45</v>
      </c>
      <c r="AE1126" s="30">
        <v>5</v>
      </c>
      <c r="AF1126" s="287">
        <f>AI1126+AL1126+AO1126+AR1126+AU1126</f>
        <v>0.76790000000000014</v>
      </c>
      <c r="AG1126" s="286" t="s">
        <v>8524</v>
      </c>
      <c r="AH1126" s="286" t="s">
        <v>8533</v>
      </c>
      <c r="AI1126" s="322">
        <v>0.22620000000000001</v>
      </c>
      <c r="AJ1126" s="286" t="s">
        <v>8534</v>
      </c>
      <c r="AK1126" s="286" t="s">
        <v>8533</v>
      </c>
      <c r="AL1126" s="322">
        <v>0</v>
      </c>
      <c r="AM1126" s="286" t="s">
        <v>8535</v>
      </c>
      <c r="AN1126" s="286" t="s">
        <v>8536</v>
      </c>
      <c r="AO1126" s="322">
        <v>0.1845</v>
      </c>
      <c r="AP1126" s="286">
        <v>18.45</v>
      </c>
      <c r="AQ1126" s="286" t="s">
        <v>8533</v>
      </c>
      <c r="AR1126" s="322">
        <v>0.26790000000000003</v>
      </c>
      <c r="AS1126" s="286" t="s">
        <v>8538</v>
      </c>
      <c r="AT1126" s="286" t="s">
        <v>8533</v>
      </c>
      <c r="AU1126" s="322">
        <v>8.9300000000000004E-2</v>
      </c>
      <c r="AV1126" s="286"/>
      <c r="AW1126" s="30"/>
      <c r="AX1126" s="30"/>
      <c r="AY1126" s="32"/>
      <c r="AZ1126" s="32"/>
      <c r="BA1126" s="32"/>
      <c r="BB1126" s="32"/>
      <c r="BC1126" s="32"/>
      <c r="BD1126" s="32"/>
      <c r="BE1126" s="32"/>
      <c r="BF1126" s="32"/>
      <c r="BG1126" s="32"/>
      <c r="BH1126" s="32"/>
      <c r="BI1126" s="32"/>
      <c r="BJ1126" s="32"/>
      <c r="BK1126" s="32"/>
      <c r="BL1126" s="32"/>
      <c r="BM1126" s="32"/>
    </row>
    <row r="1127" spans="1:65" ht="120" customHeight="1" x14ac:dyDescent="0.25">
      <c r="A1127" s="41">
        <v>782</v>
      </c>
      <c r="B1127" s="41" t="s">
        <v>8498</v>
      </c>
      <c r="C1127" s="14" t="s">
        <v>9304</v>
      </c>
      <c r="D1127" s="41" t="s">
        <v>9305</v>
      </c>
      <c r="E1127" s="46" t="s">
        <v>8597</v>
      </c>
      <c r="F1127" s="41">
        <v>13026</v>
      </c>
      <c r="G1127" s="41" t="s">
        <v>9306</v>
      </c>
      <c r="H1127" s="14">
        <v>2023</v>
      </c>
      <c r="I1127" s="14" t="s">
        <v>9307</v>
      </c>
      <c r="J1127" s="240">
        <v>224249.42</v>
      </c>
      <c r="K1127" s="14" t="s">
        <v>373</v>
      </c>
      <c r="L1127" s="14" t="s">
        <v>9308</v>
      </c>
      <c r="M1127" s="14" t="s">
        <v>9309</v>
      </c>
      <c r="N1127" s="14" t="s">
        <v>9310</v>
      </c>
      <c r="O1127" s="14" t="s">
        <v>9311</v>
      </c>
      <c r="P1127" s="46" t="s">
        <v>9312</v>
      </c>
      <c r="Q1127" s="244">
        <v>45</v>
      </c>
      <c r="R1127" s="156">
        <v>0</v>
      </c>
      <c r="S1127" s="245">
        <v>0</v>
      </c>
      <c r="T1127" s="245">
        <v>45</v>
      </c>
      <c r="U1127" s="242">
        <f t="shared" si="80"/>
        <v>45</v>
      </c>
      <c r="V1127" s="419">
        <v>85</v>
      </c>
      <c r="W1127" s="61">
        <v>43</v>
      </c>
      <c r="X1127" s="206" t="s">
        <v>9313</v>
      </c>
      <c r="Y1127" s="14">
        <v>3</v>
      </c>
      <c r="Z1127" s="14">
        <v>10</v>
      </c>
      <c r="AA1127" s="14">
        <v>4</v>
      </c>
      <c r="AB1127" s="14">
        <v>47</v>
      </c>
      <c r="AC1127" s="14">
        <v>30</v>
      </c>
      <c r="AD1127" s="30">
        <v>45</v>
      </c>
      <c r="AE1127" s="30">
        <v>5</v>
      </c>
      <c r="AF1127" s="321">
        <f>AI1127+AL1127</f>
        <v>0.16070000000000001</v>
      </c>
      <c r="AG1127" s="286" t="s">
        <v>8540</v>
      </c>
      <c r="AH1127" s="286" t="s">
        <v>8549</v>
      </c>
      <c r="AI1127" s="322">
        <v>0.16070000000000001</v>
      </c>
      <c r="AJ1127" s="286" t="s">
        <v>8569</v>
      </c>
      <c r="AK1127" s="286" t="s">
        <v>8605</v>
      </c>
      <c r="AL1127" s="322">
        <v>0</v>
      </c>
      <c r="AM1127" s="286"/>
      <c r="AN1127" s="286"/>
      <c r="AO1127" s="318"/>
      <c r="AP1127" s="286"/>
      <c r="AQ1127" s="286"/>
      <c r="AR1127" s="286"/>
      <c r="AS1127" s="286"/>
      <c r="AT1127" s="286"/>
      <c r="AU1127" s="30"/>
      <c r="AV1127" s="286"/>
      <c r="AW1127" s="30"/>
      <c r="AX1127" s="30"/>
      <c r="AY1127" s="32"/>
      <c r="AZ1127" s="32"/>
      <c r="BA1127" s="32"/>
      <c r="BB1127" s="32"/>
      <c r="BC1127" s="32"/>
      <c r="BD1127" s="32"/>
      <c r="BE1127" s="32"/>
      <c r="BF1127" s="32"/>
      <c r="BG1127" s="32"/>
      <c r="BH1127" s="32"/>
      <c r="BI1127" s="32"/>
      <c r="BJ1127" s="32"/>
      <c r="BK1127" s="32"/>
      <c r="BL1127" s="32"/>
      <c r="BM1127" s="32"/>
    </row>
    <row r="1128" spans="1:65" ht="120" customHeight="1" x14ac:dyDescent="0.25">
      <c r="A1128" s="41">
        <v>782</v>
      </c>
      <c r="B1128" s="41" t="s">
        <v>8498</v>
      </c>
      <c r="C1128" s="14" t="s">
        <v>9314</v>
      </c>
      <c r="D1128" s="41" t="s">
        <v>9236</v>
      </c>
      <c r="E1128" s="46" t="s">
        <v>9315</v>
      </c>
      <c r="F1128" s="14">
        <v>24560</v>
      </c>
      <c r="G1128" s="41" t="s">
        <v>9316</v>
      </c>
      <c r="H1128" s="14">
        <v>2023</v>
      </c>
      <c r="I1128" s="14" t="s">
        <v>9317</v>
      </c>
      <c r="J1128" s="240">
        <v>289140</v>
      </c>
      <c r="K1128" s="14" t="s">
        <v>373</v>
      </c>
      <c r="L1128" s="14" t="s">
        <v>9318</v>
      </c>
      <c r="M1128" s="14" t="s">
        <v>9319</v>
      </c>
      <c r="N1128" s="14" t="s">
        <v>9320</v>
      </c>
      <c r="O1128" s="14" t="s">
        <v>9321</v>
      </c>
      <c r="P1128" s="46" t="s">
        <v>9322</v>
      </c>
      <c r="Q1128" s="244">
        <v>45</v>
      </c>
      <c r="R1128" s="156">
        <v>0</v>
      </c>
      <c r="S1128" s="245">
        <v>0</v>
      </c>
      <c r="T1128" s="245">
        <v>45</v>
      </c>
      <c r="U1128" s="242">
        <f t="shared" si="80"/>
        <v>45</v>
      </c>
      <c r="V1128" s="419">
        <v>85</v>
      </c>
      <c r="W1128" s="61">
        <v>45</v>
      </c>
      <c r="X1128" s="206" t="s">
        <v>9323</v>
      </c>
      <c r="Y1128" s="14">
        <v>3</v>
      </c>
      <c r="Z1128" s="14">
        <v>10</v>
      </c>
      <c r="AA1128" s="14">
        <v>3</v>
      </c>
      <c r="AB1128" s="14">
        <v>46</v>
      </c>
      <c r="AC1128" s="14">
        <v>32</v>
      </c>
      <c r="AD1128" s="30">
        <v>45</v>
      </c>
      <c r="AE1128" s="30">
        <v>5</v>
      </c>
      <c r="AF1128" s="321">
        <f>AI1128+AL1128+AO1128</f>
        <v>0.63100000000000001</v>
      </c>
      <c r="AG1128" s="286" t="s">
        <v>8726</v>
      </c>
      <c r="AH1128" s="286" t="s">
        <v>8735</v>
      </c>
      <c r="AI1128" s="322">
        <v>0.3155</v>
      </c>
      <c r="AJ1128" s="286" t="s">
        <v>9324</v>
      </c>
      <c r="AK1128" s="286" t="s">
        <v>9325</v>
      </c>
      <c r="AL1128" s="322">
        <v>0</v>
      </c>
      <c r="AM1128" s="286" t="s">
        <v>9326</v>
      </c>
      <c r="AN1128" s="286" t="s">
        <v>4566</v>
      </c>
      <c r="AO1128" s="322">
        <v>0.3155</v>
      </c>
      <c r="AP1128" s="286"/>
      <c r="AQ1128" s="286"/>
      <c r="AR1128" s="286"/>
      <c r="AS1128" s="286"/>
      <c r="AT1128" s="286"/>
      <c r="AU1128" s="30"/>
      <c r="AV1128" s="286"/>
      <c r="AW1128" s="30"/>
      <c r="AX1128" s="30"/>
      <c r="AY1128" s="32"/>
      <c r="AZ1128" s="32"/>
      <c r="BA1128" s="32"/>
      <c r="BB1128" s="32"/>
      <c r="BC1128" s="32"/>
      <c r="BD1128" s="32"/>
      <c r="BE1128" s="32"/>
      <c r="BF1128" s="32"/>
      <c r="BG1128" s="32"/>
      <c r="BH1128" s="32"/>
      <c r="BI1128" s="32"/>
      <c r="BJ1128" s="32"/>
      <c r="BK1128" s="32"/>
      <c r="BL1128" s="32"/>
      <c r="BM1128" s="32"/>
    </row>
    <row r="1129" spans="1:65" ht="120" customHeight="1" x14ac:dyDescent="0.25">
      <c r="A1129" s="41">
        <v>782</v>
      </c>
      <c r="B1129" s="41" t="s">
        <v>8498</v>
      </c>
      <c r="C1129" s="14" t="s">
        <v>8844</v>
      </c>
      <c r="D1129" s="41" t="s">
        <v>9327</v>
      </c>
      <c r="E1129" s="46" t="s">
        <v>8845</v>
      </c>
      <c r="F1129" s="14" t="s">
        <v>9328</v>
      </c>
      <c r="G1129" s="41" t="s">
        <v>9329</v>
      </c>
      <c r="H1129" s="14">
        <v>2023</v>
      </c>
      <c r="I1129" s="14" t="s">
        <v>9330</v>
      </c>
      <c r="J1129" s="240">
        <v>75914.5</v>
      </c>
      <c r="K1129" s="14" t="s">
        <v>373</v>
      </c>
      <c r="L1129" s="254" t="s">
        <v>9331</v>
      </c>
      <c r="M1129" s="255" t="s">
        <v>9332</v>
      </c>
      <c r="N1129" s="14" t="s">
        <v>9333</v>
      </c>
      <c r="O1129" s="14" t="s">
        <v>9334</v>
      </c>
      <c r="P1129" s="46" t="s">
        <v>9335</v>
      </c>
      <c r="Q1129" s="244">
        <v>45</v>
      </c>
      <c r="R1129" s="156">
        <v>0</v>
      </c>
      <c r="S1129" s="245">
        <v>0</v>
      </c>
      <c r="T1129" s="245">
        <v>45</v>
      </c>
      <c r="U1129" s="242">
        <f t="shared" si="80"/>
        <v>45</v>
      </c>
      <c r="V1129" s="419">
        <v>85</v>
      </c>
      <c r="W1129" s="61">
        <v>50</v>
      </c>
      <c r="X1129" s="206" t="s">
        <v>9336</v>
      </c>
      <c r="Y1129" s="14">
        <v>3</v>
      </c>
      <c r="Z1129" s="14">
        <v>12</v>
      </c>
      <c r="AA1129" s="14">
        <v>3</v>
      </c>
      <c r="AB1129" s="14">
        <v>46</v>
      </c>
      <c r="AC1129" s="14">
        <v>21</v>
      </c>
      <c r="AD1129" s="30">
        <v>45</v>
      </c>
      <c r="AE1129" s="30">
        <v>5</v>
      </c>
      <c r="AF1129" s="321">
        <f>AI1129+AL1129</f>
        <v>0.76190000000000002</v>
      </c>
      <c r="AG1129" s="286" t="s">
        <v>8512</v>
      </c>
      <c r="AH1129" s="286" t="s">
        <v>8521</v>
      </c>
      <c r="AI1129" s="322">
        <v>0</v>
      </c>
      <c r="AJ1129" s="286" t="s">
        <v>8569</v>
      </c>
      <c r="AK1129" s="286" t="s">
        <v>8853</v>
      </c>
      <c r="AL1129" s="322">
        <v>0.76190000000000002</v>
      </c>
      <c r="AM1129" s="286"/>
      <c r="AN1129" s="286"/>
      <c r="AO1129" s="318"/>
      <c r="AP1129" s="286"/>
      <c r="AQ1129" s="286"/>
      <c r="AR1129" s="286"/>
      <c r="AS1129" s="286"/>
      <c r="AT1129" s="286"/>
      <c r="AU1129" s="30"/>
      <c r="AV1129" s="286"/>
      <c r="AW1129" s="30"/>
      <c r="AX1129" s="30"/>
      <c r="AY1129" s="32"/>
      <c r="AZ1129" s="32"/>
      <c r="BA1129" s="32"/>
      <c r="BB1129" s="32"/>
      <c r="BC1129" s="32"/>
      <c r="BD1129" s="32"/>
      <c r="BE1129" s="32"/>
      <c r="BF1129" s="32"/>
      <c r="BG1129" s="32"/>
      <c r="BH1129" s="32"/>
      <c r="BI1129" s="32"/>
      <c r="BJ1129" s="32"/>
      <c r="BK1129" s="32"/>
      <c r="BL1129" s="32"/>
      <c r="BM1129" s="32"/>
    </row>
    <row r="1130" spans="1:65" ht="120" customHeight="1" x14ac:dyDescent="0.25">
      <c r="A1130" s="41">
        <v>782</v>
      </c>
      <c r="B1130" s="41" t="s">
        <v>8498</v>
      </c>
      <c r="C1130" s="14" t="s">
        <v>8854</v>
      </c>
      <c r="D1130" s="14" t="s">
        <v>8855</v>
      </c>
      <c r="E1130" s="46" t="s">
        <v>8856</v>
      </c>
      <c r="F1130" s="14">
        <v>23471</v>
      </c>
      <c r="G1130" s="41" t="s">
        <v>9337</v>
      </c>
      <c r="H1130" s="14">
        <v>2023</v>
      </c>
      <c r="I1130" s="14" t="s">
        <v>9338</v>
      </c>
      <c r="J1130" s="240">
        <v>270686.28000000003</v>
      </c>
      <c r="K1130" s="14" t="s">
        <v>373</v>
      </c>
      <c r="L1130" s="14" t="s">
        <v>9339</v>
      </c>
      <c r="M1130" s="14" t="s">
        <v>9340</v>
      </c>
      <c r="N1130" s="14" t="s">
        <v>9341</v>
      </c>
      <c r="O1130" s="14" t="s">
        <v>9342</v>
      </c>
      <c r="P1130" s="46" t="s">
        <v>9343</v>
      </c>
      <c r="Q1130" s="244">
        <v>45</v>
      </c>
      <c r="R1130" s="156">
        <v>0</v>
      </c>
      <c r="S1130" s="245">
        <v>0</v>
      </c>
      <c r="T1130" s="245">
        <v>45</v>
      </c>
      <c r="U1130" s="242">
        <f t="shared" si="80"/>
        <v>45</v>
      </c>
      <c r="V1130" s="419">
        <v>85</v>
      </c>
      <c r="W1130" s="61">
        <v>43</v>
      </c>
      <c r="X1130" s="206" t="s">
        <v>9344</v>
      </c>
      <c r="Y1130" s="14">
        <v>4</v>
      </c>
      <c r="Z1130" s="14">
        <v>3</v>
      </c>
      <c r="AA1130" s="14">
        <v>1</v>
      </c>
      <c r="AB1130" s="14">
        <v>30</v>
      </c>
      <c r="AC1130" s="14">
        <v>22</v>
      </c>
      <c r="AD1130" s="30">
        <v>45</v>
      </c>
      <c r="AE1130" s="30">
        <v>5</v>
      </c>
      <c r="AF1130" s="287">
        <f>AI1130+AL1130+AO1130+AR1130+AU1130+AX1130</f>
        <v>0</v>
      </c>
      <c r="AG1130" s="286" t="s">
        <v>8855</v>
      </c>
      <c r="AH1130" s="286" t="s">
        <v>8865</v>
      </c>
      <c r="AI1130" s="322">
        <v>0</v>
      </c>
      <c r="AJ1130" s="286" t="s">
        <v>8550</v>
      </c>
      <c r="AK1130" s="286" t="s">
        <v>8866</v>
      </c>
      <c r="AL1130" s="322">
        <v>0</v>
      </c>
      <c r="AM1130" s="286" t="s">
        <v>9345</v>
      </c>
      <c r="AN1130" s="286" t="s">
        <v>9346</v>
      </c>
      <c r="AO1130" s="322">
        <v>0</v>
      </c>
      <c r="AP1130" s="286" t="s">
        <v>9347</v>
      </c>
      <c r="AQ1130" s="286" t="s">
        <v>8865</v>
      </c>
      <c r="AR1130" s="322">
        <v>0</v>
      </c>
      <c r="AS1130" s="286" t="s">
        <v>8751</v>
      </c>
      <c r="AT1130" s="286" t="s">
        <v>8761</v>
      </c>
      <c r="AU1130" s="322">
        <v>0</v>
      </c>
      <c r="AV1130" s="286" t="s">
        <v>9348</v>
      </c>
      <c r="AW1130" s="286" t="s">
        <v>8865</v>
      </c>
      <c r="AX1130" s="322">
        <v>0</v>
      </c>
      <c r="AY1130" s="32"/>
      <c r="AZ1130" s="32"/>
      <c r="BA1130" s="32"/>
      <c r="BB1130" s="32"/>
      <c r="BC1130" s="32"/>
      <c r="BD1130" s="32"/>
      <c r="BE1130" s="32"/>
      <c r="BF1130" s="32"/>
      <c r="BG1130" s="32"/>
      <c r="BH1130" s="32"/>
      <c r="BI1130" s="32"/>
      <c r="BJ1130" s="32"/>
      <c r="BK1130" s="32"/>
      <c r="BL1130" s="32"/>
      <c r="BM1130" s="32"/>
    </row>
    <row r="1131" spans="1:65" ht="120" customHeight="1" x14ac:dyDescent="0.25">
      <c r="A1131" s="41">
        <v>782</v>
      </c>
      <c r="B1131" s="41" t="s">
        <v>8498</v>
      </c>
      <c r="C1131" s="14" t="s">
        <v>8571</v>
      </c>
      <c r="D1131" s="41" t="s">
        <v>9349</v>
      </c>
      <c r="E1131" s="46" t="s">
        <v>8700</v>
      </c>
      <c r="F1131" s="14">
        <v>26559</v>
      </c>
      <c r="G1131" s="41" t="s">
        <v>9350</v>
      </c>
      <c r="H1131" s="14">
        <v>2023</v>
      </c>
      <c r="I1131" s="14" t="s">
        <v>9351</v>
      </c>
      <c r="J1131" s="240">
        <v>102892.68</v>
      </c>
      <c r="K1131" s="14" t="s">
        <v>373</v>
      </c>
      <c r="L1131" s="14" t="s">
        <v>9352</v>
      </c>
      <c r="M1131" s="14" t="s">
        <v>9353</v>
      </c>
      <c r="N1131" s="14" t="s">
        <v>9354</v>
      </c>
      <c r="O1131" s="14" t="s">
        <v>9355</v>
      </c>
      <c r="P1131" s="46" t="s">
        <v>9356</v>
      </c>
      <c r="Q1131" s="244">
        <v>45</v>
      </c>
      <c r="R1131" s="156">
        <v>0</v>
      </c>
      <c r="S1131" s="245">
        <v>0</v>
      </c>
      <c r="T1131" s="245">
        <v>45</v>
      </c>
      <c r="U1131" s="242">
        <f t="shared" si="80"/>
        <v>45</v>
      </c>
      <c r="V1131" s="419">
        <v>85</v>
      </c>
      <c r="W1131" s="61">
        <v>48</v>
      </c>
      <c r="X1131" s="206" t="s">
        <v>9357</v>
      </c>
      <c r="Y1131" s="14">
        <v>4</v>
      </c>
      <c r="Z1131" s="14">
        <v>5</v>
      </c>
      <c r="AA1131" s="14">
        <v>5</v>
      </c>
      <c r="AB1131" s="14" t="s">
        <v>9358</v>
      </c>
      <c r="AC1131" s="14">
        <v>29</v>
      </c>
      <c r="AD1131" s="30">
        <v>45</v>
      </c>
      <c r="AE1131" s="30">
        <v>5</v>
      </c>
      <c r="AF1131" s="321">
        <f>AI1131+AL1131+AO1131+AR1131+AU1131+AX1131</f>
        <v>0.11310000000000001</v>
      </c>
      <c r="AG1131" s="286" t="s">
        <v>8581</v>
      </c>
      <c r="AH1131" s="286" t="s">
        <v>8582</v>
      </c>
      <c r="AI1131" s="322">
        <v>0</v>
      </c>
      <c r="AJ1131" s="32" t="s">
        <v>8695</v>
      </c>
      <c r="AK1131" s="286" t="s">
        <v>8582</v>
      </c>
      <c r="AL1131" s="322">
        <v>0</v>
      </c>
      <c r="AM1131" s="32" t="s">
        <v>8696</v>
      </c>
      <c r="AN1131" s="286" t="s">
        <v>8582</v>
      </c>
      <c r="AO1131" s="322">
        <v>0</v>
      </c>
      <c r="AP1131" s="286" t="s">
        <v>8569</v>
      </c>
      <c r="AQ1131" s="286" t="s">
        <v>8582</v>
      </c>
      <c r="AR1131" s="322">
        <v>0</v>
      </c>
      <c r="AS1131" s="325" t="s">
        <v>8584</v>
      </c>
      <c r="AT1131" s="286" t="s">
        <v>8582</v>
      </c>
      <c r="AU1131" s="322">
        <v>0</v>
      </c>
      <c r="AV1131" s="286" t="s">
        <v>9359</v>
      </c>
      <c r="AW1131" s="286" t="s">
        <v>8582</v>
      </c>
      <c r="AX1131" s="322">
        <v>0.11310000000000001</v>
      </c>
      <c r="AY1131" s="32"/>
      <c r="AZ1131" s="32"/>
      <c r="BA1131" s="32"/>
      <c r="BB1131" s="32"/>
      <c r="BC1131" s="32"/>
      <c r="BD1131" s="32"/>
      <c r="BE1131" s="32"/>
      <c r="BF1131" s="32"/>
      <c r="BG1131" s="32"/>
      <c r="BH1131" s="32"/>
      <c r="BI1131" s="32"/>
      <c r="BJ1131" s="32"/>
      <c r="BK1131" s="32"/>
      <c r="BL1131" s="32"/>
      <c r="BM1131" s="32"/>
    </row>
    <row r="1132" spans="1:65" ht="120" customHeight="1" x14ac:dyDescent="0.25">
      <c r="A1132" s="41">
        <v>782</v>
      </c>
      <c r="B1132" s="41" t="s">
        <v>8498</v>
      </c>
      <c r="C1132" s="14" t="s">
        <v>9360</v>
      </c>
      <c r="D1132" s="41" t="s">
        <v>9327</v>
      </c>
      <c r="E1132" s="46" t="s">
        <v>8513</v>
      </c>
      <c r="F1132" s="14">
        <v>5566</v>
      </c>
      <c r="G1132" s="41" t="s">
        <v>9361</v>
      </c>
      <c r="H1132" s="14">
        <v>2023</v>
      </c>
      <c r="I1132" s="14" t="s">
        <v>9362</v>
      </c>
      <c r="J1132" s="240">
        <v>214542.03</v>
      </c>
      <c r="K1132" s="14" t="s">
        <v>373</v>
      </c>
      <c r="L1132" s="14" t="s">
        <v>9363</v>
      </c>
      <c r="M1132" s="14" t="s">
        <v>9364</v>
      </c>
      <c r="N1132" s="14" t="s">
        <v>9365</v>
      </c>
      <c r="O1132" s="14" t="s">
        <v>9366</v>
      </c>
      <c r="P1132" s="46" t="s">
        <v>9367</v>
      </c>
      <c r="Q1132" s="244">
        <v>45</v>
      </c>
      <c r="R1132" s="156">
        <v>0</v>
      </c>
      <c r="S1132" s="245">
        <v>0</v>
      </c>
      <c r="T1132" s="245">
        <v>45</v>
      </c>
      <c r="U1132" s="242">
        <f t="shared" si="80"/>
        <v>45</v>
      </c>
      <c r="V1132" s="419">
        <v>85</v>
      </c>
      <c r="W1132" s="61">
        <v>47</v>
      </c>
      <c r="X1132" s="206" t="s">
        <v>9368</v>
      </c>
      <c r="Y1132" s="14">
        <v>4</v>
      </c>
      <c r="Z1132" s="14">
        <v>3</v>
      </c>
      <c r="AA1132" s="14">
        <v>1</v>
      </c>
      <c r="AB1132" s="14">
        <v>46</v>
      </c>
      <c r="AC1132" s="14">
        <v>19</v>
      </c>
      <c r="AD1132" s="30">
        <v>45</v>
      </c>
      <c r="AE1132" s="30">
        <v>5</v>
      </c>
      <c r="AF1132" s="287">
        <f>AI1132+AL1132</f>
        <v>1</v>
      </c>
      <c r="AG1132" s="286" t="s">
        <v>8512</v>
      </c>
      <c r="AH1132" s="286" t="s">
        <v>8521</v>
      </c>
      <c r="AI1132" s="322">
        <v>1</v>
      </c>
      <c r="AJ1132" s="286" t="s">
        <v>8522</v>
      </c>
      <c r="AK1132" s="286" t="s">
        <v>8521</v>
      </c>
      <c r="AL1132" s="322">
        <v>0</v>
      </c>
      <c r="AM1132" s="286"/>
      <c r="AN1132" s="286"/>
      <c r="AO1132" s="318"/>
      <c r="AP1132" s="286"/>
      <c r="AQ1132" s="286"/>
      <c r="AR1132" s="286"/>
      <c r="AS1132" s="286"/>
      <c r="AT1132" s="286"/>
      <c r="AU1132" s="30"/>
      <c r="AV1132" s="286"/>
      <c r="AW1132" s="30"/>
      <c r="AX1132" s="30"/>
      <c r="AY1132" s="32"/>
      <c r="AZ1132" s="32"/>
      <c r="BA1132" s="32"/>
      <c r="BB1132" s="32"/>
      <c r="BC1132" s="32"/>
      <c r="BD1132" s="32"/>
      <c r="BE1132" s="32"/>
      <c r="BF1132" s="32"/>
      <c r="BG1132" s="32"/>
      <c r="BH1132" s="32"/>
      <c r="BI1132" s="32"/>
      <c r="BJ1132" s="32"/>
      <c r="BK1132" s="32"/>
      <c r="BL1132" s="32"/>
      <c r="BM1132" s="32"/>
    </row>
    <row r="1133" spans="1:65" ht="120" customHeight="1" x14ac:dyDescent="0.25">
      <c r="A1133" s="41">
        <v>782</v>
      </c>
      <c r="B1133" s="41" t="s">
        <v>8498</v>
      </c>
      <c r="C1133" s="14" t="s">
        <v>8539</v>
      </c>
      <c r="D1133" s="41" t="s">
        <v>9160</v>
      </c>
      <c r="E1133" s="41" t="s">
        <v>9369</v>
      </c>
      <c r="F1133" s="14">
        <v>10926</v>
      </c>
      <c r="G1133" s="41" t="s">
        <v>9370</v>
      </c>
      <c r="H1133" s="14">
        <v>2023</v>
      </c>
      <c r="I1133" s="14" t="s">
        <v>9371</v>
      </c>
      <c r="J1133" s="240">
        <v>291023.68</v>
      </c>
      <c r="K1133" s="14" t="s">
        <v>373</v>
      </c>
      <c r="L1133" s="14" t="s">
        <v>9372</v>
      </c>
      <c r="M1133" s="14" t="s">
        <v>9373</v>
      </c>
      <c r="N1133" s="14" t="s">
        <v>9374</v>
      </c>
      <c r="O1133" s="14" t="s">
        <v>9375</v>
      </c>
      <c r="P1133" s="46" t="s">
        <v>9376</v>
      </c>
      <c r="Q1133" s="244">
        <v>45</v>
      </c>
      <c r="R1133" s="156">
        <v>0</v>
      </c>
      <c r="S1133" s="245">
        <v>0</v>
      </c>
      <c r="T1133" s="245">
        <v>45</v>
      </c>
      <c r="U1133" s="242">
        <f t="shared" si="80"/>
        <v>45</v>
      </c>
      <c r="V1133" s="419">
        <v>85</v>
      </c>
      <c r="W1133" s="61">
        <v>43</v>
      </c>
      <c r="X1133" s="206" t="s">
        <v>9377</v>
      </c>
      <c r="Y1133" s="14">
        <v>4</v>
      </c>
      <c r="Z1133" s="14">
        <v>4</v>
      </c>
      <c r="AA1133" s="14">
        <v>7</v>
      </c>
      <c r="AB1133" s="14">
        <v>46</v>
      </c>
      <c r="AC1133" s="14">
        <v>18</v>
      </c>
      <c r="AD1133" s="30">
        <v>45</v>
      </c>
      <c r="AE1133" s="30">
        <v>5</v>
      </c>
      <c r="AF1133" s="287">
        <f>AI1133+AL1133+AO1133+AR1133</f>
        <v>0.55359999999999998</v>
      </c>
      <c r="AG1133" s="286" t="s">
        <v>8540</v>
      </c>
      <c r="AH1133" s="286" t="s">
        <v>8549</v>
      </c>
      <c r="AI1133" s="322">
        <v>0</v>
      </c>
      <c r="AJ1133" s="286" t="s">
        <v>8677</v>
      </c>
      <c r="AK1133" s="286" t="s">
        <v>9378</v>
      </c>
      <c r="AL1133" s="322">
        <v>0</v>
      </c>
      <c r="AM1133" s="286" t="s">
        <v>8550</v>
      </c>
      <c r="AN1133" s="286" t="s">
        <v>8551</v>
      </c>
      <c r="AO1133" s="322">
        <v>0</v>
      </c>
      <c r="AP1133" s="286" t="s">
        <v>9379</v>
      </c>
      <c r="AQ1133" s="286" t="s">
        <v>8549</v>
      </c>
      <c r="AR1133" s="322">
        <v>0.55359999999999998</v>
      </c>
      <c r="AS1133" s="286"/>
      <c r="AT1133" s="286"/>
      <c r="AU1133" s="30"/>
      <c r="AV1133" s="286"/>
      <c r="AW1133" s="30"/>
      <c r="AX1133" s="30"/>
      <c r="AY1133" s="32"/>
      <c r="AZ1133" s="32"/>
      <c r="BA1133" s="32"/>
      <c r="BB1133" s="32"/>
      <c r="BC1133" s="32"/>
      <c r="BD1133" s="32"/>
      <c r="BE1133" s="32"/>
      <c r="BF1133" s="32"/>
      <c r="BG1133" s="32"/>
      <c r="BH1133" s="32"/>
      <c r="BI1133" s="32"/>
      <c r="BJ1133" s="32"/>
      <c r="BK1133" s="32"/>
      <c r="BL1133" s="32"/>
      <c r="BM1133" s="32"/>
    </row>
    <row r="1134" spans="1:65" ht="120" customHeight="1" x14ac:dyDescent="0.25">
      <c r="A1134" s="41">
        <v>782</v>
      </c>
      <c r="B1134" s="41" t="s">
        <v>8498</v>
      </c>
      <c r="C1134" s="14" t="s">
        <v>8854</v>
      </c>
      <c r="D1134" s="41" t="s">
        <v>8855</v>
      </c>
      <c r="E1134" s="41" t="s">
        <v>9380</v>
      </c>
      <c r="F1134" s="14">
        <v>33926</v>
      </c>
      <c r="G1134" s="41" t="s">
        <v>9381</v>
      </c>
      <c r="H1134" s="14">
        <v>2023</v>
      </c>
      <c r="I1134" s="14" t="s">
        <v>9382</v>
      </c>
      <c r="J1134" s="240">
        <v>139827.46</v>
      </c>
      <c r="K1134" s="14" t="s">
        <v>373</v>
      </c>
      <c r="L1134" s="14" t="s">
        <v>9383</v>
      </c>
      <c r="M1134" s="14" t="s">
        <v>9384</v>
      </c>
      <c r="N1134" s="14" t="s">
        <v>9385</v>
      </c>
      <c r="O1134" s="14" t="s">
        <v>9386</v>
      </c>
      <c r="P1134" s="46" t="s">
        <v>9387</v>
      </c>
      <c r="Q1134" s="244">
        <v>45</v>
      </c>
      <c r="R1134" s="156">
        <v>0</v>
      </c>
      <c r="S1134" s="245">
        <v>0</v>
      </c>
      <c r="T1134" s="245">
        <v>45</v>
      </c>
      <c r="U1134" s="242">
        <f t="shared" si="80"/>
        <v>45</v>
      </c>
      <c r="V1134" s="419">
        <v>85</v>
      </c>
      <c r="W1134" s="61">
        <v>43</v>
      </c>
      <c r="X1134" s="206" t="s">
        <v>9388</v>
      </c>
      <c r="Y1134" s="14">
        <v>4</v>
      </c>
      <c r="Z1134" s="14">
        <v>4</v>
      </c>
      <c r="AA1134" s="14">
        <v>7</v>
      </c>
      <c r="AB1134" s="14">
        <v>46</v>
      </c>
      <c r="AC1134" s="14">
        <v>17</v>
      </c>
      <c r="AD1134" s="30">
        <v>45</v>
      </c>
      <c r="AE1134" s="30">
        <v>5</v>
      </c>
      <c r="AF1134" s="287">
        <f>AI1134+AL1134</f>
        <v>0.36309999999999998</v>
      </c>
      <c r="AG1134" s="286" t="s">
        <v>8540</v>
      </c>
      <c r="AH1134" s="286" t="s">
        <v>8549</v>
      </c>
      <c r="AI1134" s="322">
        <v>0.36309999999999998</v>
      </c>
      <c r="AJ1134" s="286" t="s">
        <v>8855</v>
      </c>
      <c r="AK1134" s="286" t="s">
        <v>8865</v>
      </c>
      <c r="AL1134" s="322">
        <v>0</v>
      </c>
      <c r="AM1134" s="286" t="s">
        <v>8550</v>
      </c>
      <c r="AN1134" s="286" t="s">
        <v>9389</v>
      </c>
      <c r="AO1134" s="322">
        <v>0</v>
      </c>
      <c r="AP1134" s="323"/>
      <c r="AQ1134" s="286"/>
      <c r="AR1134" s="318"/>
      <c r="AS1134" s="286"/>
      <c r="AT1134" s="286"/>
      <c r="AU1134" s="30"/>
      <c r="AV1134" s="286"/>
      <c r="AW1134" s="30"/>
      <c r="AX1134" s="30"/>
      <c r="AY1134" s="32"/>
      <c r="AZ1134" s="32"/>
      <c r="BA1134" s="32"/>
      <c r="BB1134" s="32"/>
      <c r="BC1134" s="32"/>
      <c r="BD1134" s="32"/>
      <c r="BE1134" s="32"/>
      <c r="BF1134" s="32"/>
      <c r="BG1134" s="32"/>
      <c r="BH1134" s="32"/>
      <c r="BI1134" s="32"/>
      <c r="BJ1134" s="32"/>
      <c r="BK1134" s="32"/>
      <c r="BL1134" s="32"/>
      <c r="BM1134" s="32"/>
    </row>
    <row r="1135" spans="1:65" ht="120" customHeight="1" x14ac:dyDescent="0.25">
      <c r="A1135" s="41">
        <v>782</v>
      </c>
      <c r="B1135" s="41" t="s">
        <v>8498</v>
      </c>
      <c r="C1135" s="14" t="s">
        <v>9390</v>
      </c>
      <c r="D1135" s="41" t="s">
        <v>9391</v>
      </c>
      <c r="E1135" s="41" t="s">
        <v>8559</v>
      </c>
      <c r="F1135" s="14">
        <v>22701</v>
      </c>
      <c r="G1135" s="41" t="s">
        <v>9392</v>
      </c>
      <c r="H1135" s="14">
        <v>2023</v>
      </c>
      <c r="I1135" s="14" t="s">
        <v>9393</v>
      </c>
      <c r="J1135" s="240">
        <v>143249.96</v>
      </c>
      <c r="K1135" s="14" t="s">
        <v>373</v>
      </c>
      <c r="L1135" s="14" t="s">
        <v>9394</v>
      </c>
      <c r="M1135" s="14" t="s">
        <v>9395</v>
      </c>
      <c r="N1135" s="14" t="s">
        <v>9396</v>
      </c>
      <c r="O1135" s="14" t="s">
        <v>9397</v>
      </c>
      <c r="P1135" s="46">
        <v>23000011</v>
      </c>
      <c r="Q1135" s="244">
        <v>45</v>
      </c>
      <c r="R1135" s="156">
        <v>0</v>
      </c>
      <c r="S1135" s="245">
        <v>0</v>
      </c>
      <c r="T1135" s="245">
        <v>45</v>
      </c>
      <c r="U1135" s="242">
        <f t="shared" si="80"/>
        <v>45</v>
      </c>
      <c r="V1135" s="419">
        <v>85</v>
      </c>
      <c r="W1135" s="61">
        <v>52</v>
      </c>
      <c r="X1135" s="206" t="s">
        <v>9398</v>
      </c>
      <c r="Y1135" s="14">
        <v>1</v>
      </c>
      <c r="Z1135" s="14">
        <v>8</v>
      </c>
      <c r="AA1135" s="14">
        <v>1</v>
      </c>
      <c r="AB1135" s="14">
        <v>44</v>
      </c>
      <c r="AC1135" s="14">
        <v>24</v>
      </c>
      <c r="AD1135" s="30">
        <v>45</v>
      </c>
      <c r="AE1135" s="30">
        <v>5</v>
      </c>
      <c r="AF1135" s="287">
        <f>AI1135+AL1135+AO1135+AR1135</f>
        <v>0.76790000000000003</v>
      </c>
      <c r="AG1135" s="286" t="s">
        <v>8558</v>
      </c>
      <c r="AH1135" s="286" t="s">
        <v>8568</v>
      </c>
      <c r="AI1135" s="322">
        <v>0</v>
      </c>
      <c r="AJ1135" s="286" t="s">
        <v>8569</v>
      </c>
      <c r="AK1135" s="286" t="s">
        <v>8568</v>
      </c>
      <c r="AL1135" s="322">
        <v>0.76790000000000003</v>
      </c>
      <c r="AM1135" s="286" t="s">
        <v>8570</v>
      </c>
      <c r="AN1135" s="286" t="s">
        <v>8568</v>
      </c>
      <c r="AO1135" s="322">
        <v>0</v>
      </c>
      <c r="AP1135" s="32"/>
      <c r="AQ1135" s="286"/>
      <c r="AR1135" s="322"/>
      <c r="AS1135" s="286"/>
      <c r="AT1135" s="286"/>
      <c r="AU1135" s="30"/>
      <c r="AV1135" s="286"/>
      <c r="AW1135" s="30"/>
      <c r="AX1135" s="30"/>
      <c r="AY1135" s="32"/>
      <c r="AZ1135" s="32"/>
      <c r="BA1135" s="32"/>
      <c r="BB1135" s="32"/>
      <c r="BC1135" s="32"/>
      <c r="BD1135" s="32"/>
      <c r="BE1135" s="32"/>
      <c r="BF1135" s="32"/>
      <c r="BG1135" s="32"/>
      <c r="BH1135" s="32"/>
      <c r="BI1135" s="32"/>
      <c r="BJ1135" s="32"/>
      <c r="BK1135" s="32"/>
      <c r="BL1135" s="32"/>
      <c r="BM1135" s="32"/>
    </row>
    <row r="1136" spans="1:65" ht="120" customHeight="1" x14ac:dyDescent="0.25">
      <c r="A1136" s="41">
        <v>782</v>
      </c>
      <c r="B1136" s="41" t="s">
        <v>8498</v>
      </c>
      <c r="C1136" s="14" t="s">
        <v>9399</v>
      </c>
      <c r="D1136" s="41" t="s">
        <v>9236</v>
      </c>
      <c r="E1136" s="46" t="s">
        <v>8970</v>
      </c>
      <c r="F1136" s="14">
        <v>20443</v>
      </c>
      <c r="G1136" s="41" t="s">
        <v>9400</v>
      </c>
      <c r="H1136" s="14">
        <v>2023</v>
      </c>
      <c r="I1136" s="14" t="s">
        <v>9401</v>
      </c>
      <c r="J1136" s="240">
        <v>20374</v>
      </c>
      <c r="K1136" s="14" t="s">
        <v>373</v>
      </c>
      <c r="L1136" s="14" t="s">
        <v>8973</v>
      </c>
      <c r="M1136" s="14" t="s">
        <v>9402</v>
      </c>
      <c r="N1136" s="14" t="s">
        <v>9403</v>
      </c>
      <c r="O1136" s="14" t="s">
        <v>9404</v>
      </c>
      <c r="P1136" s="46" t="s">
        <v>9405</v>
      </c>
      <c r="Q1136" s="244">
        <v>45</v>
      </c>
      <c r="R1136" s="156">
        <v>0</v>
      </c>
      <c r="S1136" s="245">
        <v>0</v>
      </c>
      <c r="T1136" s="245">
        <v>45</v>
      </c>
      <c r="U1136" s="242">
        <f t="shared" si="80"/>
        <v>45</v>
      </c>
      <c r="V1136" s="419">
        <v>85</v>
      </c>
      <c r="W1136" s="61">
        <v>45</v>
      </c>
      <c r="X1136" s="206" t="s">
        <v>9406</v>
      </c>
      <c r="Y1136" s="14">
        <v>3</v>
      </c>
      <c r="Z1136" s="14">
        <v>10</v>
      </c>
      <c r="AA1136" s="14">
        <v>1</v>
      </c>
      <c r="AB1136" s="14">
        <v>46</v>
      </c>
      <c r="AC1136" s="14">
        <v>26</v>
      </c>
      <c r="AD1136" s="30">
        <v>45</v>
      </c>
      <c r="AE1136" s="30">
        <v>5</v>
      </c>
      <c r="AF1136" s="321">
        <f>AI1136+AL1136+AO1136+AR1136+AU1136+AX1136</f>
        <v>0.66659999999999997</v>
      </c>
      <c r="AG1136" s="286" t="s">
        <v>8726</v>
      </c>
      <c r="AH1136" s="286" t="s">
        <v>8735</v>
      </c>
      <c r="AI1136" s="322">
        <v>0.20830000000000001</v>
      </c>
      <c r="AJ1136" s="286" t="s">
        <v>8569</v>
      </c>
      <c r="AK1136" s="286" t="s">
        <v>8978</v>
      </c>
      <c r="AL1136" s="322">
        <v>0.45829999999999999</v>
      </c>
      <c r="AM1136" s="286"/>
      <c r="AN1136" s="286"/>
      <c r="AO1136" s="322"/>
      <c r="AP1136" s="325"/>
      <c r="AQ1136" s="286"/>
      <c r="AR1136" s="322"/>
      <c r="AS1136" s="325"/>
      <c r="AT1136" s="286"/>
      <c r="AU1136" s="322"/>
      <c r="AV1136" s="286"/>
      <c r="AW1136" s="286"/>
      <c r="AX1136" s="322"/>
      <c r="AY1136" s="32"/>
      <c r="AZ1136" s="32"/>
      <c r="BA1136" s="32"/>
      <c r="BB1136" s="32"/>
      <c r="BC1136" s="32"/>
      <c r="BD1136" s="32"/>
      <c r="BE1136" s="32"/>
      <c r="BF1136" s="32"/>
      <c r="BG1136" s="32"/>
      <c r="BH1136" s="32"/>
      <c r="BI1136" s="32"/>
      <c r="BJ1136" s="32"/>
      <c r="BK1136" s="32"/>
      <c r="BL1136" s="32"/>
      <c r="BM1136" s="32"/>
    </row>
    <row r="1137" spans="1:65" ht="120" customHeight="1" x14ac:dyDescent="0.25">
      <c r="A1137" s="41">
        <v>782</v>
      </c>
      <c r="B1137" s="41" t="s">
        <v>8498</v>
      </c>
      <c r="C1137" s="14" t="s">
        <v>9407</v>
      </c>
      <c r="D1137" s="41" t="s">
        <v>9408</v>
      </c>
      <c r="E1137" s="46" t="s">
        <v>8752</v>
      </c>
      <c r="F1137" s="14" t="s">
        <v>9409</v>
      </c>
      <c r="G1137" s="41" t="s">
        <v>9410</v>
      </c>
      <c r="H1137" s="14">
        <v>2023</v>
      </c>
      <c r="I1137" s="14" t="s">
        <v>9411</v>
      </c>
      <c r="J1137" s="240">
        <v>292914.56</v>
      </c>
      <c r="K1137" s="14" t="s">
        <v>373</v>
      </c>
      <c r="L1137" s="14" t="s">
        <v>9412</v>
      </c>
      <c r="M1137" s="14" t="s">
        <v>9413</v>
      </c>
      <c r="N1137" s="14" t="s">
        <v>9414</v>
      </c>
      <c r="O1137" s="14" t="s">
        <v>9415</v>
      </c>
      <c r="P1137" s="46" t="s">
        <v>9416</v>
      </c>
      <c r="Q1137" s="244">
        <v>45</v>
      </c>
      <c r="R1137" s="156">
        <v>0</v>
      </c>
      <c r="S1137" s="245">
        <v>0</v>
      </c>
      <c r="T1137" s="245">
        <v>45</v>
      </c>
      <c r="U1137" s="242">
        <f t="shared" si="80"/>
        <v>45</v>
      </c>
      <c r="V1137" s="419">
        <v>85</v>
      </c>
      <c r="W1137" s="61">
        <v>43</v>
      </c>
      <c r="X1137" s="206" t="s">
        <v>9417</v>
      </c>
      <c r="Y1137" s="14">
        <v>1</v>
      </c>
      <c r="Z1137" s="14">
        <v>4</v>
      </c>
      <c r="AA1137" s="14">
        <v>4</v>
      </c>
      <c r="AB1137" s="14">
        <v>46</v>
      </c>
      <c r="AC1137" s="14">
        <v>28</v>
      </c>
      <c r="AD1137" s="30">
        <v>45</v>
      </c>
      <c r="AE1137" s="30">
        <v>5</v>
      </c>
      <c r="AF1137" s="287">
        <f>AI1137+AL1137+AO1137+AR1137+AU1137+AX1137</f>
        <v>3</v>
      </c>
      <c r="AG1137" s="286" t="s">
        <v>8751</v>
      </c>
      <c r="AH1137" s="286" t="s">
        <v>8761</v>
      </c>
      <c r="AI1137" s="322">
        <v>0</v>
      </c>
      <c r="AJ1137" s="286" t="s">
        <v>8569</v>
      </c>
      <c r="AK1137" s="286" t="s">
        <v>8761</v>
      </c>
      <c r="AL1137" s="322">
        <v>0</v>
      </c>
      <c r="AM1137" s="286" t="s">
        <v>8762</v>
      </c>
      <c r="AN1137" s="286" t="s">
        <v>8761</v>
      </c>
      <c r="AO1137" s="322">
        <v>0</v>
      </c>
      <c r="AP1137" s="286" t="s">
        <v>9418</v>
      </c>
      <c r="AQ1137" s="286" t="s">
        <v>8761</v>
      </c>
      <c r="AR1137" s="322">
        <v>1.1429</v>
      </c>
      <c r="AS1137" s="286" t="s">
        <v>9419</v>
      </c>
      <c r="AT1137" s="286" t="s">
        <v>8761</v>
      </c>
      <c r="AU1137" s="322">
        <v>1.8571</v>
      </c>
      <c r="AV1137" s="286" t="s">
        <v>8765</v>
      </c>
      <c r="AW1137" s="286" t="s">
        <v>8761</v>
      </c>
      <c r="AX1137" s="322">
        <v>0</v>
      </c>
      <c r="AY1137" s="32"/>
      <c r="AZ1137" s="32"/>
      <c r="BA1137" s="32"/>
      <c r="BB1137" s="32"/>
      <c r="BC1137" s="32"/>
      <c r="BD1137" s="32"/>
      <c r="BE1137" s="32"/>
      <c r="BF1137" s="32"/>
      <c r="BG1137" s="32"/>
      <c r="BH1137" s="32"/>
      <c r="BI1137" s="32"/>
      <c r="BJ1137" s="32"/>
      <c r="BK1137" s="32"/>
      <c r="BL1137" s="32"/>
      <c r="BM1137" s="32"/>
    </row>
    <row r="1138" spans="1:65" ht="120" customHeight="1" x14ac:dyDescent="0.25">
      <c r="A1138" s="41">
        <v>782</v>
      </c>
      <c r="B1138" s="41" t="s">
        <v>8498</v>
      </c>
      <c r="C1138" s="14" t="s">
        <v>9407</v>
      </c>
      <c r="D1138" s="41" t="s">
        <v>9408</v>
      </c>
      <c r="E1138" s="46" t="s">
        <v>8752</v>
      </c>
      <c r="F1138" s="14" t="s">
        <v>9409</v>
      </c>
      <c r="G1138" s="41" t="s">
        <v>9420</v>
      </c>
      <c r="H1138" s="14">
        <v>2023</v>
      </c>
      <c r="I1138" s="14" t="s">
        <v>9421</v>
      </c>
      <c r="J1138" s="240">
        <v>111264</v>
      </c>
      <c r="K1138" s="14" t="s">
        <v>373</v>
      </c>
      <c r="L1138" s="14" t="s">
        <v>9422</v>
      </c>
      <c r="M1138" s="14" t="s">
        <v>9423</v>
      </c>
      <c r="N1138" s="14" t="s">
        <v>9424</v>
      </c>
      <c r="O1138" s="14" t="s">
        <v>9425</v>
      </c>
      <c r="P1138" s="46" t="s">
        <v>9426</v>
      </c>
      <c r="Q1138" s="244">
        <v>45</v>
      </c>
      <c r="R1138" s="156">
        <v>0</v>
      </c>
      <c r="S1138" s="245">
        <v>0</v>
      </c>
      <c r="T1138" s="245">
        <v>45</v>
      </c>
      <c r="U1138" s="242">
        <f t="shared" si="80"/>
        <v>45</v>
      </c>
      <c r="V1138" s="419">
        <v>85</v>
      </c>
      <c r="W1138" s="61">
        <v>43</v>
      </c>
      <c r="X1138" s="206" t="s">
        <v>9427</v>
      </c>
      <c r="Y1138" s="14">
        <v>4</v>
      </c>
      <c r="Z1138" s="14">
        <v>5</v>
      </c>
      <c r="AA1138" s="14">
        <v>5</v>
      </c>
      <c r="AB1138" s="14">
        <v>31</v>
      </c>
      <c r="AC1138" s="14">
        <v>27</v>
      </c>
      <c r="AD1138" s="30">
        <v>45</v>
      </c>
      <c r="AE1138" s="30">
        <v>5</v>
      </c>
      <c r="AF1138" s="287">
        <f>AI1138+AL1138+AO1138+AR1138+AU1138+AX1138</f>
        <v>0.60709999999999997</v>
      </c>
      <c r="AG1138" s="286" t="s">
        <v>8751</v>
      </c>
      <c r="AH1138" s="286" t="s">
        <v>8761</v>
      </c>
      <c r="AI1138" s="322">
        <v>0</v>
      </c>
      <c r="AJ1138" s="286" t="s">
        <v>8569</v>
      </c>
      <c r="AK1138" s="286" t="s">
        <v>8761</v>
      </c>
      <c r="AL1138" s="322">
        <v>0.26190000000000002</v>
      </c>
      <c r="AM1138" s="286" t="s">
        <v>8763</v>
      </c>
      <c r="AN1138" s="286" t="s">
        <v>8761</v>
      </c>
      <c r="AO1138" s="322">
        <v>0.34520000000000001</v>
      </c>
      <c r="AP1138" s="286" t="s">
        <v>9428</v>
      </c>
      <c r="AQ1138" s="286" t="s">
        <v>8761</v>
      </c>
      <c r="AR1138" s="322">
        <v>0</v>
      </c>
      <c r="AS1138" s="286" t="s">
        <v>9419</v>
      </c>
      <c r="AT1138" s="286" t="s">
        <v>8761</v>
      </c>
      <c r="AU1138" s="322">
        <v>0</v>
      </c>
      <c r="AV1138" s="286" t="s">
        <v>8765</v>
      </c>
      <c r="AW1138" s="286" t="s">
        <v>8761</v>
      </c>
      <c r="AX1138" s="322">
        <v>0</v>
      </c>
      <c r="AY1138" s="32"/>
      <c r="AZ1138" s="32"/>
      <c r="BA1138" s="32"/>
      <c r="BB1138" s="32"/>
      <c r="BC1138" s="32"/>
      <c r="BD1138" s="32"/>
      <c r="BE1138" s="32"/>
      <c r="BF1138" s="32"/>
      <c r="BG1138" s="32"/>
      <c r="BH1138" s="32"/>
      <c r="BI1138" s="32"/>
      <c r="BJ1138" s="32"/>
      <c r="BK1138" s="32"/>
      <c r="BL1138" s="32"/>
      <c r="BM1138" s="32"/>
    </row>
    <row r="1139" spans="1:65" ht="120" customHeight="1" x14ac:dyDescent="0.25">
      <c r="A1139" s="41">
        <v>782</v>
      </c>
      <c r="B1139" s="41" t="s">
        <v>8498</v>
      </c>
      <c r="C1139" s="14" t="s">
        <v>9221</v>
      </c>
      <c r="D1139" s="41" t="s">
        <v>9222</v>
      </c>
      <c r="E1139" s="41" t="s">
        <v>9429</v>
      </c>
      <c r="F1139" s="14">
        <v>18553</v>
      </c>
      <c r="G1139" s="41" t="s">
        <v>9430</v>
      </c>
      <c r="H1139" s="14">
        <v>2023</v>
      </c>
      <c r="I1139" s="41" t="s">
        <v>9431</v>
      </c>
      <c r="J1139" s="240">
        <v>233416.5</v>
      </c>
      <c r="K1139" s="14" t="s">
        <v>373</v>
      </c>
      <c r="L1139" s="14" t="s">
        <v>9432</v>
      </c>
      <c r="M1139" s="14" t="s">
        <v>9433</v>
      </c>
      <c r="N1139" s="14" t="s">
        <v>9434</v>
      </c>
      <c r="O1139" s="14" t="s">
        <v>9435</v>
      </c>
      <c r="P1139" s="46" t="s">
        <v>9436</v>
      </c>
      <c r="Q1139" s="244">
        <v>45</v>
      </c>
      <c r="R1139" s="156">
        <v>0</v>
      </c>
      <c r="S1139" s="245">
        <v>0</v>
      </c>
      <c r="T1139" s="245">
        <v>45</v>
      </c>
      <c r="U1139" s="242">
        <f t="shared" ref="U1139" si="81">SUM(R1139:T1139)</f>
        <v>45</v>
      </c>
      <c r="V1139" s="419">
        <v>85</v>
      </c>
      <c r="W1139" s="61">
        <v>50</v>
      </c>
      <c r="X1139" s="206" t="s">
        <v>9437</v>
      </c>
      <c r="Y1139" s="14" t="s">
        <v>9438</v>
      </c>
      <c r="Z1139" s="14" t="s">
        <v>9439</v>
      </c>
      <c r="AA1139" s="14" t="s">
        <v>9440</v>
      </c>
      <c r="AB1139" s="14" t="s">
        <v>9441</v>
      </c>
      <c r="AC1139" s="14">
        <v>23</v>
      </c>
      <c r="AD1139" s="30">
        <v>45</v>
      </c>
      <c r="AE1139" s="30">
        <v>5</v>
      </c>
      <c r="AF1139" s="321">
        <f>AI1139+AL1139+AO1139+AR1139+AU1139</f>
        <v>0.25</v>
      </c>
      <c r="AG1139" s="286" t="s">
        <v>9138</v>
      </c>
      <c r="AH1139" s="286" t="s">
        <v>9139</v>
      </c>
      <c r="AI1139" s="322">
        <v>0.125</v>
      </c>
      <c r="AJ1139" s="286" t="s">
        <v>8569</v>
      </c>
      <c r="AK1139" s="286" t="s">
        <v>9235</v>
      </c>
      <c r="AL1139" s="322">
        <v>0</v>
      </c>
      <c r="AM1139" s="286" t="s">
        <v>9066</v>
      </c>
      <c r="AN1139" s="286" t="s">
        <v>9235</v>
      </c>
      <c r="AO1139" s="322">
        <v>6.25E-2</v>
      </c>
      <c r="AP1139" s="286" t="s">
        <v>9419</v>
      </c>
      <c r="AQ1139" s="286" t="s">
        <v>9235</v>
      </c>
      <c r="AR1139" s="322">
        <v>6.25E-2</v>
      </c>
      <c r="AS1139" s="286"/>
      <c r="AT1139" s="286"/>
      <c r="AU1139" s="322"/>
      <c r="AV1139" s="286"/>
      <c r="AW1139" s="30"/>
      <c r="AX1139" s="30"/>
      <c r="AY1139" s="32"/>
      <c r="AZ1139" s="32"/>
      <c r="BA1139" s="32"/>
      <c r="BB1139" s="32"/>
      <c r="BC1139" s="32"/>
      <c r="BD1139" s="32"/>
      <c r="BE1139" s="32"/>
      <c r="BF1139" s="32"/>
      <c r="BG1139" s="32"/>
      <c r="BH1139" s="32"/>
      <c r="BI1139" s="32"/>
      <c r="BJ1139" s="32"/>
      <c r="BK1139" s="32"/>
      <c r="BL1139" s="32"/>
      <c r="BM1139" s="32"/>
    </row>
    <row r="1140" spans="1:65" ht="120" customHeight="1" x14ac:dyDescent="0.25">
      <c r="A1140" s="41">
        <v>782</v>
      </c>
      <c r="B1140" s="41" t="s">
        <v>8498</v>
      </c>
      <c r="C1140" s="14" t="s">
        <v>9442</v>
      </c>
      <c r="D1140" s="41"/>
      <c r="E1140" s="14" t="s">
        <v>9443</v>
      </c>
      <c r="F1140" s="14" t="s">
        <v>9444</v>
      </c>
      <c r="G1140" s="41" t="s">
        <v>9445</v>
      </c>
      <c r="H1140" s="14">
        <v>2023</v>
      </c>
      <c r="I1140" s="14" t="s">
        <v>9446</v>
      </c>
      <c r="J1140" s="240">
        <v>22246</v>
      </c>
      <c r="K1140" s="14" t="s">
        <v>9447</v>
      </c>
      <c r="L1140" s="14" t="s">
        <v>9448</v>
      </c>
      <c r="M1140" s="14" t="s">
        <v>9449</v>
      </c>
      <c r="N1140" s="14" t="s">
        <v>9450</v>
      </c>
      <c r="O1140" s="14" t="s">
        <v>9451</v>
      </c>
      <c r="P1140" s="14">
        <v>23000020</v>
      </c>
      <c r="Q1140" s="244">
        <v>45</v>
      </c>
      <c r="R1140" s="156">
        <v>0</v>
      </c>
      <c r="S1140" s="245">
        <v>0</v>
      </c>
      <c r="T1140" s="245">
        <v>45</v>
      </c>
      <c r="U1140" s="242">
        <f t="shared" ref="U1140:U1142" si="82">SUM(R1140:T1140)</f>
        <v>45</v>
      </c>
      <c r="V1140" s="419">
        <v>85</v>
      </c>
      <c r="W1140" s="61">
        <v>58</v>
      </c>
      <c r="X1140" s="206" t="s">
        <v>9452</v>
      </c>
      <c r="Y1140" s="14">
        <v>6</v>
      </c>
      <c r="Z1140" s="14">
        <v>4</v>
      </c>
      <c r="AA1140" s="14">
        <v>7</v>
      </c>
      <c r="AB1140" s="14">
        <v>60</v>
      </c>
      <c r="AC1140" s="14"/>
      <c r="AD1140" s="30">
        <v>45</v>
      </c>
      <c r="AE1140" s="30">
        <v>5</v>
      </c>
      <c r="AF1140" s="321">
        <f>AI1140+AL1140+AO1140</f>
        <v>0.26190000000000002</v>
      </c>
      <c r="AG1140" s="286" t="s">
        <v>9453</v>
      </c>
      <c r="AH1140" s="286" t="s">
        <v>9454</v>
      </c>
      <c r="AI1140" s="322">
        <v>0.1726</v>
      </c>
      <c r="AJ1140" s="286" t="s">
        <v>8569</v>
      </c>
      <c r="AK1140" s="286" t="s">
        <v>9455</v>
      </c>
      <c r="AL1140" s="322">
        <v>8.9300000000000004E-2</v>
      </c>
      <c r="AM1140" s="286" t="s">
        <v>9456</v>
      </c>
      <c r="AN1140" s="286" t="s">
        <v>9457</v>
      </c>
      <c r="AO1140" s="322">
        <v>0</v>
      </c>
      <c r="AP1140" s="325"/>
      <c r="AQ1140" s="286"/>
      <c r="AR1140" s="30"/>
      <c r="AS1140" s="286"/>
      <c r="AT1140" s="286"/>
      <c r="AU1140" s="322"/>
      <c r="AV1140" s="286"/>
      <c r="AW1140" s="30"/>
      <c r="AX1140" s="30"/>
      <c r="AY1140" s="32"/>
      <c r="AZ1140" s="32"/>
      <c r="BA1140" s="32"/>
      <c r="BB1140" s="32"/>
      <c r="BC1140" s="32"/>
      <c r="BD1140" s="32"/>
      <c r="BE1140" s="32"/>
      <c r="BF1140" s="32"/>
      <c r="BG1140" s="32"/>
      <c r="BH1140" s="32"/>
      <c r="BI1140" s="32"/>
      <c r="BJ1140" s="32"/>
      <c r="BK1140" s="32"/>
      <c r="BL1140" s="32"/>
      <c r="BM1140" s="32"/>
    </row>
    <row r="1141" spans="1:65" ht="120" customHeight="1" x14ac:dyDescent="0.25">
      <c r="A1141" s="41">
        <v>782</v>
      </c>
      <c r="B1141" s="41" t="s">
        <v>8498</v>
      </c>
      <c r="C1141" s="14" t="s">
        <v>9458</v>
      </c>
      <c r="D1141" s="41" t="s">
        <v>8586</v>
      </c>
      <c r="E1141" s="14" t="s">
        <v>8587</v>
      </c>
      <c r="F1141" s="14">
        <v>4101</v>
      </c>
      <c r="G1141" s="41" t="s">
        <v>9459</v>
      </c>
      <c r="H1141" s="14">
        <v>2023</v>
      </c>
      <c r="I1141" s="14" t="s">
        <v>9460</v>
      </c>
      <c r="J1141" s="240">
        <v>35970.480000000003</v>
      </c>
      <c r="K1141" s="14" t="s">
        <v>8907</v>
      </c>
      <c r="L1141" s="14" t="s">
        <v>9461</v>
      </c>
      <c r="M1141" s="14" t="s">
        <v>9462</v>
      </c>
      <c r="N1141" s="14" t="s">
        <v>9463</v>
      </c>
      <c r="O1141" s="14" t="s">
        <v>9464</v>
      </c>
      <c r="P1141" s="14">
        <v>23000345</v>
      </c>
      <c r="Q1141" s="244">
        <v>45</v>
      </c>
      <c r="R1141" s="156">
        <v>0</v>
      </c>
      <c r="S1141" s="245">
        <v>0</v>
      </c>
      <c r="T1141" s="245">
        <v>45</v>
      </c>
      <c r="U1141" s="242">
        <f t="shared" si="82"/>
        <v>45</v>
      </c>
      <c r="V1141" s="419">
        <v>85</v>
      </c>
      <c r="W1141" s="61">
        <v>100</v>
      </c>
      <c r="X1141" s="206" t="s">
        <v>9465</v>
      </c>
      <c r="Y1141" s="14">
        <v>6</v>
      </c>
      <c r="Z1141" s="14">
        <v>1</v>
      </c>
      <c r="AA1141" s="14">
        <v>1</v>
      </c>
      <c r="AB1141" s="14">
        <v>26</v>
      </c>
      <c r="AC1141" s="14"/>
      <c r="AD1141" s="30">
        <v>45</v>
      </c>
      <c r="AE1141" s="30">
        <v>5</v>
      </c>
      <c r="AF1141" s="287">
        <f>AI1141+AL1141</f>
        <v>1</v>
      </c>
      <c r="AG1141" s="286" t="s">
        <v>8586</v>
      </c>
      <c r="AH1141" s="286" t="s">
        <v>8595</v>
      </c>
      <c r="AI1141" s="322">
        <v>1</v>
      </c>
      <c r="AJ1141" s="286" t="s">
        <v>8569</v>
      </c>
      <c r="AK1141" s="286" t="s">
        <v>8595</v>
      </c>
      <c r="AL1141" s="322">
        <v>0</v>
      </c>
      <c r="AM1141" s="32"/>
      <c r="AN1141" s="286"/>
      <c r="AO1141" s="318"/>
      <c r="AP1141" s="286"/>
      <c r="AQ1141" s="286"/>
      <c r="AR1141" s="286"/>
      <c r="AS1141" s="286"/>
      <c r="AT1141" s="286"/>
      <c r="AU1141" s="30"/>
      <c r="AV1141" s="286"/>
      <c r="AW1141" s="30"/>
      <c r="AX1141" s="30"/>
      <c r="AY1141" s="32"/>
      <c r="AZ1141" s="32"/>
      <c r="BA1141" s="32"/>
      <c r="BB1141" s="32"/>
      <c r="BC1141" s="32"/>
      <c r="BD1141" s="32"/>
      <c r="BE1141" s="32"/>
      <c r="BF1141" s="32"/>
      <c r="BG1141" s="32"/>
      <c r="BH1141" s="32"/>
      <c r="BI1141" s="32"/>
      <c r="BJ1141" s="32"/>
      <c r="BK1141" s="32"/>
      <c r="BL1141" s="32"/>
      <c r="BM1141" s="32"/>
    </row>
    <row r="1142" spans="1:65" ht="120" customHeight="1" x14ac:dyDescent="0.25">
      <c r="A1142" s="41">
        <v>782</v>
      </c>
      <c r="B1142" s="41" t="s">
        <v>8498</v>
      </c>
      <c r="C1142" s="14" t="s">
        <v>9466</v>
      </c>
      <c r="D1142" s="41" t="s">
        <v>8540</v>
      </c>
      <c r="E1142" s="14" t="s">
        <v>9041</v>
      </c>
      <c r="F1142" s="14">
        <v>20441</v>
      </c>
      <c r="G1142" s="41" t="s">
        <v>9467</v>
      </c>
      <c r="H1142" s="14">
        <v>2023</v>
      </c>
      <c r="I1142" s="14" t="s">
        <v>9468</v>
      </c>
      <c r="J1142" s="240">
        <v>110759.61</v>
      </c>
      <c r="K1142" s="14" t="s">
        <v>9469</v>
      </c>
      <c r="L1142" s="14" t="s">
        <v>9470</v>
      </c>
      <c r="M1142" s="14" t="s">
        <v>9471</v>
      </c>
      <c r="N1142" s="14" t="s">
        <v>9472</v>
      </c>
      <c r="O1142" s="14" t="s">
        <v>9473</v>
      </c>
      <c r="P1142" s="14">
        <v>23000460</v>
      </c>
      <c r="Q1142" s="244">
        <v>45</v>
      </c>
      <c r="R1142" s="156">
        <v>0</v>
      </c>
      <c r="S1142" s="245">
        <v>0</v>
      </c>
      <c r="T1142" s="245">
        <v>45</v>
      </c>
      <c r="U1142" s="242">
        <f t="shared" si="82"/>
        <v>45</v>
      </c>
      <c r="V1142" s="419">
        <v>85</v>
      </c>
      <c r="W1142" s="61">
        <v>45</v>
      </c>
      <c r="X1142" s="206" t="s">
        <v>9474</v>
      </c>
      <c r="Y1142" s="14">
        <v>6</v>
      </c>
      <c r="Z1142" s="14">
        <v>3</v>
      </c>
      <c r="AA1142" s="14">
        <v>4</v>
      </c>
      <c r="AB1142" s="14">
        <v>46</v>
      </c>
      <c r="AC1142" s="14"/>
      <c r="AD1142" s="30">
        <v>45</v>
      </c>
      <c r="AE1142" s="30">
        <v>5</v>
      </c>
      <c r="AF1142" s="321">
        <f>AI1142+AL1142+AO1142+AR1142+AU1142+AX1142</f>
        <v>0.11899999999999999</v>
      </c>
      <c r="AG1142" s="286" t="s">
        <v>8540</v>
      </c>
      <c r="AH1142" s="286" t="s">
        <v>8549</v>
      </c>
      <c r="AI1142" s="322">
        <v>0</v>
      </c>
      <c r="AJ1142" s="286" t="s">
        <v>8569</v>
      </c>
      <c r="AK1142" s="286" t="s">
        <v>9056</v>
      </c>
      <c r="AL1142" s="322">
        <v>0.11899999999999999</v>
      </c>
      <c r="AM1142" s="286" t="s">
        <v>9057</v>
      </c>
      <c r="AN1142" s="286" t="s">
        <v>9056</v>
      </c>
      <c r="AO1142" s="322">
        <v>0</v>
      </c>
      <c r="AP1142" s="286"/>
      <c r="AQ1142" s="286"/>
      <c r="AR1142" s="30"/>
      <c r="AS1142" s="286"/>
      <c r="AT1142" s="286"/>
      <c r="AU1142" s="30"/>
      <c r="AV1142" s="286"/>
      <c r="AW1142" s="30"/>
      <c r="AX1142" s="30"/>
      <c r="AY1142" s="32"/>
      <c r="AZ1142" s="32"/>
      <c r="BA1142" s="32"/>
      <c r="BB1142" s="32"/>
      <c r="BC1142" s="32"/>
      <c r="BD1142" s="32"/>
      <c r="BE1142" s="32"/>
      <c r="BF1142" s="32"/>
      <c r="BG1142" s="32"/>
      <c r="BH1142" s="32"/>
      <c r="BI1142" s="32"/>
      <c r="BJ1142" s="32"/>
      <c r="BK1142" s="32"/>
      <c r="BL1142" s="32"/>
      <c r="BM1142" s="32"/>
    </row>
    <row r="1143" spans="1:65" ht="120" customHeight="1" x14ac:dyDescent="0.25">
      <c r="A1143" s="41">
        <v>782</v>
      </c>
      <c r="B1143" s="41" t="s">
        <v>8498</v>
      </c>
      <c r="C1143" s="14" t="s">
        <v>9314</v>
      </c>
      <c r="D1143" s="41" t="s">
        <v>8726</v>
      </c>
      <c r="E1143" s="14" t="s">
        <v>9315</v>
      </c>
      <c r="F1143" s="14" t="s">
        <v>9475</v>
      </c>
      <c r="G1143" s="41" t="s">
        <v>9476</v>
      </c>
      <c r="H1143" s="14">
        <v>2024</v>
      </c>
      <c r="I1143" s="14" t="s">
        <v>9477</v>
      </c>
      <c r="J1143" s="15">
        <v>193980</v>
      </c>
      <c r="K1143" s="14" t="s">
        <v>453</v>
      </c>
      <c r="L1143" s="14" t="s">
        <v>9478</v>
      </c>
      <c r="M1143" s="14" t="s">
        <v>9479</v>
      </c>
      <c r="N1143" s="14" t="s">
        <v>9480</v>
      </c>
      <c r="O1143" s="14" t="s">
        <v>9481</v>
      </c>
      <c r="P1143" s="46">
        <v>24000131</v>
      </c>
      <c r="Q1143" s="244">
        <v>45</v>
      </c>
      <c r="R1143" s="156">
        <v>0</v>
      </c>
      <c r="S1143" s="245">
        <v>0</v>
      </c>
      <c r="T1143" s="245">
        <v>45</v>
      </c>
      <c r="U1143" s="242">
        <f t="shared" ref="U1143:U1150" si="83">SUM(R1143:T1143)</f>
        <v>45</v>
      </c>
      <c r="V1143" s="419">
        <v>0</v>
      </c>
      <c r="W1143" s="61">
        <v>27</v>
      </c>
      <c r="X1143" s="206" t="s">
        <v>9482</v>
      </c>
      <c r="Y1143" s="14">
        <v>3</v>
      </c>
      <c r="Z1143" s="14">
        <v>10</v>
      </c>
      <c r="AA1143" s="14">
        <v>4</v>
      </c>
      <c r="AB1143" s="14">
        <v>46</v>
      </c>
      <c r="AC1143" s="14">
        <v>88</v>
      </c>
      <c r="AD1143" s="30">
        <v>45</v>
      </c>
      <c r="AE1143" s="30">
        <v>5</v>
      </c>
      <c r="AF1143" s="321">
        <f>AI1143+AL1143+AO1143</f>
        <v>0.54170000000000007</v>
      </c>
      <c r="AG1143" s="286" t="s">
        <v>8726</v>
      </c>
      <c r="AH1143" s="286" t="s">
        <v>8735</v>
      </c>
      <c r="AI1143" s="322">
        <v>0.3155</v>
      </c>
      <c r="AJ1143" s="286" t="s">
        <v>9324</v>
      </c>
      <c r="AK1143" s="286" t="s">
        <v>9325</v>
      </c>
      <c r="AL1143" s="322">
        <v>0</v>
      </c>
      <c r="AM1143" s="286" t="s">
        <v>9326</v>
      </c>
      <c r="AN1143" s="286" t="s">
        <v>4566</v>
      </c>
      <c r="AO1143" s="322">
        <v>0.22620000000000001</v>
      </c>
      <c r="AP1143" s="325"/>
      <c r="AQ1143" s="286"/>
      <c r="AR1143" s="30"/>
      <c r="AS1143" s="286"/>
      <c r="AT1143" s="286"/>
      <c r="AU1143" s="322"/>
      <c r="AV1143" s="286"/>
      <c r="AW1143" s="30"/>
      <c r="AX1143" s="30"/>
      <c r="AY1143" s="32"/>
      <c r="AZ1143" s="32"/>
      <c r="BA1143" s="32"/>
      <c r="BB1143" s="32"/>
      <c r="BC1143" s="32"/>
      <c r="BD1143" s="32"/>
      <c r="BE1143" s="32"/>
      <c r="BF1143" s="32"/>
      <c r="BG1143" s="32"/>
      <c r="BH1143" s="32"/>
      <c r="BI1143" s="32"/>
      <c r="BJ1143" s="32"/>
      <c r="BK1143" s="32"/>
      <c r="BL1143" s="32"/>
      <c r="BM1143" s="32"/>
    </row>
    <row r="1144" spans="1:65" ht="120" customHeight="1" x14ac:dyDescent="0.25">
      <c r="A1144" s="41">
        <v>782</v>
      </c>
      <c r="B1144" s="41" t="s">
        <v>8498</v>
      </c>
      <c r="C1144" s="14" t="s">
        <v>8636</v>
      </c>
      <c r="D1144" s="41" t="s">
        <v>9483</v>
      </c>
      <c r="E1144" s="14" t="s">
        <v>8845</v>
      </c>
      <c r="F1144" s="14" t="s">
        <v>9328</v>
      </c>
      <c r="G1144" s="41" t="s">
        <v>9484</v>
      </c>
      <c r="H1144" s="14">
        <v>2024</v>
      </c>
      <c r="I1144" s="14" t="s">
        <v>9485</v>
      </c>
      <c r="J1144" s="15">
        <v>100665.86</v>
      </c>
      <c r="K1144" s="14" t="s">
        <v>453</v>
      </c>
      <c r="L1144" s="14" t="s">
        <v>9486</v>
      </c>
      <c r="M1144" s="14" t="s">
        <v>9487</v>
      </c>
      <c r="N1144" s="14" t="s">
        <v>9488</v>
      </c>
      <c r="O1144" s="14" t="s">
        <v>9489</v>
      </c>
      <c r="P1144" s="46">
        <v>24000132</v>
      </c>
      <c r="Q1144" s="244">
        <v>45</v>
      </c>
      <c r="R1144" s="156">
        <v>0</v>
      </c>
      <c r="S1144" s="245">
        <v>0</v>
      </c>
      <c r="T1144" s="245">
        <v>45</v>
      </c>
      <c r="U1144" s="242">
        <f t="shared" si="83"/>
        <v>45</v>
      </c>
      <c r="V1144" s="419">
        <v>0</v>
      </c>
      <c r="W1144" s="61">
        <v>25</v>
      </c>
      <c r="X1144" s="206" t="s">
        <v>9490</v>
      </c>
      <c r="Y1144" s="14">
        <v>3</v>
      </c>
      <c r="Z1144" s="14">
        <v>12</v>
      </c>
      <c r="AA1144" s="14">
        <v>3</v>
      </c>
      <c r="AB1144" s="14">
        <v>46</v>
      </c>
      <c r="AC1144" s="14">
        <v>160</v>
      </c>
      <c r="AD1144" s="30">
        <v>45</v>
      </c>
      <c r="AE1144" s="30">
        <v>5</v>
      </c>
      <c r="AF1144" s="321">
        <f>AI1144+AL1144</f>
        <v>0.85709999999999997</v>
      </c>
      <c r="AG1144" s="286" t="s">
        <v>8512</v>
      </c>
      <c r="AH1144" s="286" t="s">
        <v>8521</v>
      </c>
      <c r="AI1144" s="322">
        <v>0</v>
      </c>
      <c r="AJ1144" s="286" t="s">
        <v>8569</v>
      </c>
      <c r="AK1144" s="286" t="s">
        <v>8853</v>
      </c>
      <c r="AL1144" s="322">
        <v>0.85709999999999997</v>
      </c>
      <c r="AM1144" s="286"/>
      <c r="AN1144" s="286"/>
      <c r="AO1144" s="30"/>
      <c r="AP1144" s="325"/>
      <c r="AQ1144" s="286"/>
      <c r="AR1144" s="30"/>
      <c r="AS1144" s="286"/>
      <c r="AT1144" s="286"/>
      <c r="AU1144" s="322"/>
      <c r="AV1144" s="30"/>
      <c r="AW1144" s="30"/>
      <c r="AX1144" s="30"/>
      <c r="AY1144" s="32"/>
      <c r="AZ1144" s="32"/>
      <c r="BA1144" s="32"/>
      <c r="BB1144" s="32"/>
      <c r="BC1144" s="32"/>
      <c r="BD1144" s="32"/>
      <c r="BE1144" s="32"/>
      <c r="BF1144" s="32"/>
      <c r="BG1144" s="32"/>
      <c r="BH1144" s="32"/>
      <c r="BI1144" s="32"/>
      <c r="BJ1144" s="32"/>
      <c r="BK1144" s="32"/>
      <c r="BL1144" s="32"/>
      <c r="BM1144" s="32"/>
    </row>
    <row r="1145" spans="1:65" ht="120" customHeight="1" x14ac:dyDescent="0.25">
      <c r="A1145" s="41">
        <v>782</v>
      </c>
      <c r="B1145" s="41" t="s">
        <v>8498</v>
      </c>
      <c r="C1145" s="14" t="s">
        <v>8879</v>
      </c>
      <c r="D1145" s="41" t="s">
        <v>8512</v>
      </c>
      <c r="E1145" s="14" t="s">
        <v>8880</v>
      </c>
      <c r="F1145" s="14" t="s">
        <v>9491</v>
      </c>
      <c r="G1145" s="41" t="s">
        <v>9492</v>
      </c>
      <c r="H1145" s="14">
        <v>2024</v>
      </c>
      <c r="I1145" s="14" t="s">
        <v>9493</v>
      </c>
      <c r="J1145" s="15">
        <v>96515.42</v>
      </c>
      <c r="K1145" s="14" t="s">
        <v>453</v>
      </c>
      <c r="L1145" s="14" t="s">
        <v>9494</v>
      </c>
      <c r="M1145" s="14" t="s">
        <v>8884</v>
      </c>
      <c r="N1145" s="14" t="s">
        <v>9495</v>
      </c>
      <c r="O1145" s="14" t="s">
        <v>9496</v>
      </c>
      <c r="P1145" s="46">
        <v>24000133</v>
      </c>
      <c r="Q1145" s="244">
        <v>45</v>
      </c>
      <c r="R1145" s="156">
        <v>0</v>
      </c>
      <c r="S1145" s="245">
        <v>0</v>
      </c>
      <c r="T1145" s="245">
        <v>45</v>
      </c>
      <c r="U1145" s="242">
        <f t="shared" si="83"/>
        <v>45</v>
      </c>
      <c r="V1145" s="419">
        <v>0</v>
      </c>
      <c r="W1145" s="61">
        <v>30</v>
      </c>
      <c r="X1145" s="206" t="s">
        <v>9497</v>
      </c>
      <c r="Y1145" s="14">
        <v>4</v>
      </c>
      <c r="Z1145" s="14">
        <v>5</v>
      </c>
      <c r="AA1145" s="14">
        <v>5</v>
      </c>
      <c r="AB1145" s="14">
        <v>60</v>
      </c>
      <c r="AC1145" s="14">
        <v>85</v>
      </c>
      <c r="AD1145" s="30">
        <v>45</v>
      </c>
      <c r="AE1145" s="30">
        <v>5</v>
      </c>
      <c r="AF1145" s="287">
        <f>AI1145+AL1145+AO1145+AR1145</f>
        <v>0.24399999999999999</v>
      </c>
      <c r="AG1145" s="286" t="s">
        <v>8512</v>
      </c>
      <c r="AH1145" s="286" t="s">
        <v>8521</v>
      </c>
      <c r="AI1145" s="322">
        <v>0.24399999999999999</v>
      </c>
      <c r="AJ1145" s="286" t="s">
        <v>8888</v>
      </c>
      <c r="AK1145" s="286" t="s">
        <v>8889</v>
      </c>
      <c r="AL1145" s="322">
        <v>0</v>
      </c>
      <c r="AM1145" s="286" t="s">
        <v>8569</v>
      </c>
      <c r="AN1145" s="286" t="s">
        <v>8889</v>
      </c>
      <c r="AO1145" s="322">
        <v>0</v>
      </c>
      <c r="AP1145" s="325"/>
      <c r="AQ1145" s="286"/>
      <c r="AR1145" s="30"/>
      <c r="AS1145" s="286"/>
      <c r="AT1145" s="286"/>
      <c r="AU1145" s="322"/>
      <c r="AV1145" s="30"/>
      <c r="AW1145" s="30"/>
      <c r="AX1145" s="30"/>
      <c r="AY1145" s="32"/>
      <c r="AZ1145" s="32"/>
      <c r="BA1145" s="32"/>
      <c r="BB1145" s="32"/>
      <c r="BC1145" s="32"/>
      <c r="BD1145" s="32"/>
      <c r="BE1145" s="32"/>
      <c r="BF1145" s="32"/>
      <c r="BG1145" s="32"/>
      <c r="BH1145" s="32"/>
      <c r="BI1145" s="32"/>
      <c r="BJ1145" s="32"/>
      <c r="BK1145" s="32"/>
      <c r="BL1145" s="32"/>
      <c r="BM1145" s="32"/>
    </row>
    <row r="1146" spans="1:65" ht="120" customHeight="1" x14ac:dyDescent="0.25">
      <c r="A1146" s="41">
        <v>782</v>
      </c>
      <c r="B1146" s="41" t="s">
        <v>8498</v>
      </c>
      <c r="C1146" s="14" t="s">
        <v>8854</v>
      </c>
      <c r="D1146" s="41" t="s">
        <v>9498</v>
      </c>
      <c r="E1146" s="14" t="s">
        <v>9499</v>
      </c>
      <c r="F1146" s="14" t="s">
        <v>9500</v>
      </c>
      <c r="G1146" s="41" t="s">
        <v>9501</v>
      </c>
      <c r="H1146" s="14">
        <v>2024</v>
      </c>
      <c r="I1146" s="14" t="s">
        <v>9502</v>
      </c>
      <c r="J1146" s="15">
        <v>126026.49</v>
      </c>
      <c r="K1146" s="14" t="s">
        <v>453</v>
      </c>
      <c r="L1146" s="14" t="s">
        <v>9503</v>
      </c>
      <c r="M1146" s="14" t="s">
        <v>9504</v>
      </c>
      <c r="N1146" s="14" t="s">
        <v>9505</v>
      </c>
      <c r="O1146" s="14" t="s">
        <v>9506</v>
      </c>
      <c r="P1146" s="46">
        <v>24000134</v>
      </c>
      <c r="Q1146" s="244">
        <v>45</v>
      </c>
      <c r="R1146" s="156">
        <v>0</v>
      </c>
      <c r="S1146" s="245">
        <v>0</v>
      </c>
      <c r="T1146" s="245">
        <v>45</v>
      </c>
      <c r="U1146" s="242">
        <f t="shared" si="83"/>
        <v>45</v>
      </c>
      <c r="V1146" s="419">
        <v>0</v>
      </c>
      <c r="W1146" s="61">
        <v>27</v>
      </c>
      <c r="X1146" s="206" t="s">
        <v>9507</v>
      </c>
      <c r="Y1146" s="14">
        <v>1</v>
      </c>
      <c r="Z1146" s="14">
        <v>6</v>
      </c>
      <c r="AA1146" s="14">
        <v>2</v>
      </c>
      <c r="AB1146" s="14">
        <v>46</v>
      </c>
      <c r="AC1146" s="14">
        <v>87</v>
      </c>
      <c r="AD1146" s="30">
        <v>45</v>
      </c>
      <c r="AE1146" s="30">
        <v>5</v>
      </c>
      <c r="AF1146" s="287">
        <f>AI1146+AL1146+AO1146+AR1146+AU1146+AX1146</f>
        <v>0.79760000000000009</v>
      </c>
      <c r="AG1146" s="286" t="s">
        <v>8855</v>
      </c>
      <c r="AH1146" s="286" t="s">
        <v>8865</v>
      </c>
      <c r="AI1146" s="322">
        <v>0</v>
      </c>
      <c r="AJ1146" s="286" t="s">
        <v>8550</v>
      </c>
      <c r="AK1146" s="286" t="s">
        <v>8866</v>
      </c>
      <c r="AL1146" s="322">
        <v>0</v>
      </c>
      <c r="AM1146" s="286" t="s">
        <v>9345</v>
      </c>
      <c r="AN1146" s="286" t="s">
        <v>9346</v>
      </c>
      <c r="AO1146" s="322">
        <v>0.16669999999999999</v>
      </c>
      <c r="AP1146" s="286" t="s">
        <v>9508</v>
      </c>
      <c r="AQ1146" s="286" t="s">
        <v>8871</v>
      </c>
      <c r="AR1146" s="322">
        <v>4.7600000000000003E-2</v>
      </c>
      <c r="AS1146" s="286" t="s">
        <v>9509</v>
      </c>
      <c r="AT1146" s="286" t="s">
        <v>8865</v>
      </c>
      <c r="AU1146" s="322">
        <v>0.58330000000000004</v>
      </c>
      <c r="AV1146" s="30"/>
      <c r="AW1146" s="30"/>
      <c r="AX1146" s="30"/>
      <c r="AY1146" s="32"/>
      <c r="AZ1146" s="32"/>
      <c r="BA1146" s="32"/>
      <c r="BB1146" s="32"/>
      <c r="BC1146" s="32"/>
      <c r="BD1146" s="32"/>
      <c r="BE1146" s="32"/>
      <c r="BF1146" s="32"/>
      <c r="BG1146" s="32"/>
      <c r="BH1146" s="32"/>
      <c r="BI1146" s="32"/>
      <c r="BJ1146" s="32"/>
      <c r="BK1146" s="32"/>
      <c r="BL1146" s="32"/>
      <c r="BM1146" s="32"/>
    </row>
    <row r="1147" spans="1:65" ht="120" customHeight="1" x14ac:dyDescent="0.25">
      <c r="A1147" s="41">
        <v>782</v>
      </c>
      <c r="B1147" s="41" t="s">
        <v>8498</v>
      </c>
      <c r="C1147" s="14" t="s">
        <v>8539</v>
      </c>
      <c r="D1147" s="41" t="s">
        <v>8677</v>
      </c>
      <c r="E1147" s="41" t="s">
        <v>9369</v>
      </c>
      <c r="F1147" s="14" t="s">
        <v>9510</v>
      </c>
      <c r="G1147" s="41" t="s">
        <v>9511</v>
      </c>
      <c r="H1147" s="14">
        <v>2024</v>
      </c>
      <c r="I1147" s="14" t="s">
        <v>9512</v>
      </c>
      <c r="J1147" s="15">
        <v>298767.96999999997</v>
      </c>
      <c r="K1147" s="14" t="s">
        <v>453</v>
      </c>
      <c r="L1147" s="14" t="s">
        <v>9372</v>
      </c>
      <c r="M1147" s="14" t="s">
        <v>9373</v>
      </c>
      <c r="N1147" s="14" t="s">
        <v>9513</v>
      </c>
      <c r="O1147" s="14" t="s">
        <v>9514</v>
      </c>
      <c r="P1147" s="46">
        <v>24000135</v>
      </c>
      <c r="Q1147" s="244">
        <v>45</v>
      </c>
      <c r="R1147" s="156">
        <v>0</v>
      </c>
      <c r="S1147" s="245">
        <v>0</v>
      </c>
      <c r="T1147" s="245">
        <v>45</v>
      </c>
      <c r="U1147" s="242">
        <f t="shared" si="83"/>
        <v>45</v>
      </c>
      <c r="V1147" s="419">
        <v>0</v>
      </c>
      <c r="W1147" s="61">
        <v>23</v>
      </c>
      <c r="X1147" s="206" t="s">
        <v>9515</v>
      </c>
      <c r="Y1147" s="14">
        <v>4</v>
      </c>
      <c r="Z1147" s="14">
        <v>4</v>
      </c>
      <c r="AA1147" s="14">
        <v>4</v>
      </c>
      <c r="AB1147" s="14">
        <v>46</v>
      </c>
      <c r="AC1147" s="14">
        <v>129</v>
      </c>
      <c r="AD1147" s="30">
        <v>45</v>
      </c>
      <c r="AE1147" s="30">
        <v>5</v>
      </c>
      <c r="AF1147" s="287">
        <f>AI1147+AL1147+AO1147+AR1147+AU1147+AX1147</f>
        <v>0.19639999999999999</v>
      </c>
      <c r="AG1147" s="286" t="s">
        <v>8540</v>
      </c>
      <c r="AH1147" s="286" t="s">
        <v>8549</v>
      </c>
      <c r="AI1147" s="322">
        <v>0</v>
      </c>
      <c r="AJ1147" s="286" t="s">
        <v>9379</v>
      </c>
      <c r="AK1147" s="286" t="s">
        <v>8549</v>
      </c>
      <c r="AL1147" s="322">
        <v>0.19639999999999999</v>
      </c>
      <c r="AM1147" s="286"/>
      <c r="AN1147" s="286"/>
      <c r="AO1147" s="30"/>
      <c r="AP1147" s="325"/>
      <c r="AQ1147" s="286"/>
      <c r="AR1147" s="30"/>
      <c r="AS1147" s="286"/>
      <c r="AT1147" s="286"/>
      <c r="AU1147" s="322"/>
      <c r="AV1147" s="30"/>
      <c r="AW1147" s="30"/>
      <c r="AX1147" s="30"/>
      <c r="AY1147" s="32"/>
      <c r="AZ1147" s="32"/>
      <c r="BA1147" s="32"/>
      <c r="BB1147" s="32"/>
      <c r="BC1147" s="32"/>
      <c r="BD1147" s="32"/>
      <c r="BE1147" s="32"/>
      <c r="BF1147" s="32"/>
      <c r="BG1147" s="32"/>
      <c r="BH1147" s="32"/>
      <c r="BI1147" s="32"/>
      <c r="BJ1147" s="32"/>
      <c r="BK1147" s="32"/>
      <c r="BL1147" s="32"/>
      <c r="BM1147" s="32"/>
    </row>
    <row r="1148" spans="1:65" ht="120" customHeight="1" x14ac:dyDescent="0.25">
      <c r="A1148" s="41">
        <v>782</v>
      </c>
      <c r="B1148" s="41" t="s">
        <v>8498</v>
      </c>
      <c r="C1148" s="14" t="s">
        <v>8523</v>
      </c>
      <c r="D1148" s="41" t="s">
        <v>8524</v>
      </c>
      <c r="E1148" s="14" t="s">
        <v>9516</v>
      </c>
      <c r="F1148" s="14" t="s">
        <v>9517</v>
      </c>
      <c r="G1148" s="41" t="s">
        <v>9518</v>
      </c>
      <c r="H1148" s="14">
        <v>2024</v>
      </c>
      <c r="I1148" s="14" t="s">
        <v>9519</v>
      </c>
      <c r="J1148" s="15">
        <v>83467.72</v>
      </c>
      <c r="K1148" s="14" t="s">
        <v>453</v>
      </c>
      <c r="L1148" s="14" t="s">
        <v>9520</v>
      </c>
      <c r="M1148" s="14" t="s">
        <v>9521</v>
      </c>
      <c r="N1148" s="14" t="s">
        <v>9522</v>
      </c>
      <c r="O1148" s="40" t="s">
        <v>9523</v>
      </c>
      <c r="P1148" s="46">
        <v>24000137</v>
      </c>
      <c r="Q1148" s="244">
        <v>45</v>
      </c>
      <c r="R1148" s="156">
        <v>0</v>
      </c>
      <c r="S1148" s="245">
        <v>0</v>
      </c>
      <c r="T1148" s="245">
        <v>45</v>
      </c>
      <c r="U1148" s="242">
        <f t="shared" si="83"/>
        <v>45</v>
      </c>
      <c r="V1148" s="419">
        <v>0</v>
      </c>
      <c r="W1148" s="61">
        <v>23</v>
      </c>
      <c r="X1148" s="206" t="s">
        <v>9524</v>
      </c>
      <c r="Y1148" s="14">
        <v>6</v>
      </c>
      <c r="Z1148" s="14">
        <v>2</v>
      </c>
      <c r="AA1148" s="14">
        <v>1</v>
      </c>
      <c r="AB1148" s="14">
        <v>46</v>
      </c>
      <c r="AC1148" s="14">
        <v>193</v>
      </c>
      <c r="AD1148" s="30">
        <v>45</v>
      </c>
      <c r="AE1148" s="30">
        <v>5</v>
      </c>
      <c r="AF1148" s="287">
        <f>AI1148+AL1148+AO1148+AR1148+AU1148</f>
        <v>0.85709999999999997</v>
      </c>
      <c r="AG1148" s="286" t="s">
        <v>8524</v>
      </c>
      <c r="AH1148" s="286" t="s">
        <v>8533</v>
      </c>
      <c r="AI1148" s="322">
        <v>0</v>
      </c>
      <c r="AJ1148" s="286" t="s">
        <v>9525</v>
      </c>
      <c r="AK1148" s="286" t="s">
        <v>8536</v>
      </c>
      <c r="AL1148" s="322">
        <v>0.61899999999999999</v>
      </c>
      <c r="AM1148" s="286" t="s">
        <v>8535</v>
      </c>
      <c r="AN1148" s="286" t="s">
        <v>8536</v>
      </c>
      <c r="AO1148" s="322">
        <v>0.23810000000000001</v>
      </c>
      <c r="AP1148" s="286"/>
      <c r="AQ1148" s="286"/>
      <c r="AR1148" s="322"/>
      <c r="AS1148" s="286"/>
      <c r="AT1148" s="286"/>
      <c r="AU1148" s="322"/>
      <c r="AV1148" s="30"/>
      <c r="AW1148" s="30"/>
      <c r="AX1148" s="30"/>
      <c r="AY1148" s="32"/>
      <c r="AZ1148" s="32"/>
      <c r="BA1148" s="32"/>
      <c r="BB1148" s="32"/>
      <c r="BC1148" s="32"/>
      <c r="BD1148" s="32"/>
      <c r="BE1148" s="32"/>
      <c r="BF1148" s="32"/>
      <c r="BG1148" s="32"/>
      <c r="BH1148" s="32"/>
      <c r="BI1148" s="32"/>
      <c r="BJ1148" s="32"/>
      <c r="BK1148" s="32"/>
      <c r="BL1148" s="32"/>
      <c r="BM1148" s="32"/>
    </row>
    <row r="1149" spans="1:65" ht="120" customHeight="1" x14ac:dyDescent="0.25">
      <c r="A1149" s="41">
        <v>782</v>
      </c>
      <c r="B1149" s="41" t="s">
        <v>8498</v>
      </c>
      <c r="C1149" s="41" t="s">
        <v>8571</v>
      </c>
      <c r="D1149" s="41" t="s">
        <v>8572</v>
      </c>
      <c r="E1149" s="46" t="s">
        <v>8700</v>
      </c>
      <c r="F1149" s="14" t="s">
        <v>9526</v>
      </c>
      <c r="G1149" s="41" t="s">
        <v>9527</v>
      </c>
      <c r="H1149" s="14">
        <v>2024</v>
      </c>
      <c r="I1149" s="14" t="s">
        <v>9528</v>
      </c>
      <c r="J1149" s="15">
        <v>177624.68</v>
      </c>
      <c r="K1149" s="14" t="s">
        <v>453</v>
      </c>
      <c r="L1149" s="14" t="s">
        <v>9529</v>
      </c>
      <c r="M1149" s="14" t="s">
        <v>9530</v>
      </c>
      <c r="N1149" s="14" t="s">
        <v>9531</v>
      </c>
      <c r="O1149" s="14" t="s">
        <v>9532</v>
      </c>
      <c r="P1149" s="46">
        <v>24000138</v>
      </c>
      <c r="Q1149" s="244">
        <v>45</v>
      </c>
      <c r="R1149" s="156">
        <v>0</v>
      </c>
      <c r="S1149" s="245">
        <v>0</v>
      </c>
      <c r="T1149" s="245">
        <v>45</v>
      </c>
      <c r="U1149" s="242">
        <f t="shared" si="83"/>
        <v>45</v>
      </c>
      <c r="V1149" s="419">
        <v>0</v>
      </c>
      <c r="W1149" s="61">
        <v>23</v>
      </c>
      <c r="X1149" s="206" t="s">
        <v>9533</v>
      </c>
      <c r="Y1149" s="14">
        <v>4</v>
      </c>
      <c r="Z1149" s="14">
        <v>4</v>
      </c>
      <c r="AA1149" s="14">
        <v>6</v>
      </c>
      <c r="AB1149" s="14">
        <v>60</v>
      </c>
      <c r="AC1149" s="14">
        <v>202</v>
      </c>
      <c r="AD1149" s="30">
        <v>45</v>
      </c>
      <c r="AE1149" s="30">
        <v>5</v>
      </c>
      <c r="AF1149" s="321">
        <f>AI1149+AL1149+AO1149+AR1149+AU1149+AX1149</f>
        <v>0.1429</v>
      </c>
      <c r="AG1149" s="286" t="s">
        <v>8581</v>
      </c>
      <c r="AH1149" s="286" t="s">
        <v>8582</v>
      </c>
      <c r="AI1149" s="322">
        <v>0</v>
      </c>
      <c r="AJ1149" s="32" t="s">
        <v>8695</v>
      </c>
      <c r="AK1149" s="286" t="s">
        <v>8582</v>
      </c>
      <c r="AL1149" s="322">
        <v>0</v>
      </c>
      <c r="AM1149" s="32" t="s">
        <v>8696</v>
      </c>
      <c r="AN1149" s="286" t="s">
        <v>8582</v>
      </c>
      <c r="AO1149" s="322">
        <v>0</v>
      </c>
      <c r="AP1149" s="286" t="s">
        <v>8569</v>
      </c>
      <c r="AQ1149" s="286" t="s">
        <v>8582</v>
      </c>
      <c r="AR1149" s="322">
        <v>0</v>
      </c>
      <c r="AS1149" s="286" t="s">
        <v>8697</v>
      </c>
      <c r="AT1149" s="286" t="s">
        <v>8582</v>
      </c>
      <c r="AU1149" s="322">
        <v>0</v>
      </c>
      <c r="AV1149" s="286" t="s">
        <v>9534</v>
      </c>
      <c r="AW1149" s="286" t="s">
        <v>8582</v>
      </c>
      <c r="AX1149" s="322">
        <v>0.1429</v>
      </c>
      <c r="AY1149" s="32"/>
      <c r="AZ1149" s="32"/>
      <c r="BA1149" s="32"/>
      <c r="BB1149" s="32"/>
      <c r="BC1149" s="32"/>
      <c r="BD1149" s="32"/>
      <c r="BE1149" s="32"/>
      <c r="BF1149" s="32"/>
      <c r="BG1149" s="32"/>
      <c r="BH1149" s="32"/>
      <c r="BI1149" s="32"/>
      <c r="BJ1149" s="32"/>
      <c r="BK1149" s="32"/>
      <c r="BL1149" s="32"/>
      <c r="BM1149" s="32"/>
    </row>
    <row r="1150" spans="1:65" ht="120" customHeight="1" x14ac:dyDescent="0.25">
      <c r="A1150" s="41">
        <v>782</v>
      </c>
      <c r="B1150" s="41" t="s">
        <v>8498</v>
      </c>
      <c r="C1150" s="41" t="s">
        <v>8511</v>
      </c>
      <c r="D1150" s="41" t="s">
        <v>8512</v>
      </c>
      <c r="E1150" s="235" t="s">
        <v>8513</v>
      </c>
      <c r="F1150" s="14">
        <v>5566</v>
      </c>
      <c r="G1150" s="41" t="s">
        <v>9535</v>
      </c>
      <c r="H1150" s="14">
        <v>2024</v>
      </c>
      <c r="I1150" s="14" t="s">
        <v>9536</v>
      </c>
      <c r="J1150" s="15">
        <v>145422.69</v>
      </c>
      <c r="K1150" s="14" t="s">
        <v>453</v>
      </c>
      <c r="L1150" s="14" t="s">
        <v>9537</v>
      </c>
      <c r="M1150" s="14" t="s">
        <v>9538</v>
      </c>
      <c r="N1150" s="14" t="s">
        <v>9539</v>
      </c>
      <c r="O1150" s="14" t="s">
        <v>9540</v>
      </c>
      <c r="P1150" s="46">
        <v>24000139</v>
      </c>
      <c r="Q1150" s="244">
        <v>45</v>
      </c>
      <c r="R1150" s="156">
        <v>0</v>
      </c>
      <c r="S1150" s="245">
        <v>0</v>
      </c>
      <c r="T1150" s="245">
        <v>45</v>
      </c>
      <c r="U1150" s="242">
        <f t="shared" si="83"/>
        <v>45</v>
      </c>
      <c r="V1150" s="419">
        <v>0</v>
      </c>
      <c r="W1150" s="61">
        <v>23</v>
      </c>
      <c r="X1150" s="206" t="s">
        <v>9541</v>
      </c>
      <c r="Y1150" s="14">
        <v>3</v>
      </c>
      <c r="Z1150" s="14">
        <v>5</v>
      </c>
      <c r="AA1150" s="14">
        <v>1</v>
      </c>
      <c r="AB1150" s="14">
        <v>4</v>
      </c>
      <c r="AC1150" s="14">
        <v>243</v>
      </c>
      <c r="AD1150" s="30">
        <v>45</v>
      </c>
      <c r="AE1150" s="30">
        <v>5</v>
      </c>
      <c r="AF1150" s="321">
        <f>AI1150+AL1150</f>
        <v>1</v>
      </c>
      <c r="AG1150" s="286" t="s">
        <v>8512</v>
      </c>
      <c r="AH1150" s="286" t="s">
        <v>8521</v>
      </c>
      <c r="AI1150" s="322">
        <v>1</v>
      </c>
      <c r="AJ1150" s="286" t="s">
        <v>8569</v>
      </c>
      <c r="AK1150" s="286" t="s">
        <v>8521</v>
      </c>
      <c r="AL1150" s="322">
        <v>0</v>
      </c>
      <c r="AM1150" s="286"/>
      <c r="AN1150" s="286"/>
      <c r="AO1150" s="322"/>
      <c r="AP1150" s="286"/>
      <c r="AQ1150" s="286"/>
      <c r="AR1150" s="30"/>
      <c r="AS1150" s="325"/>
      <c r="AT1150" s="286"/>
      <c r="AU1150" s="30"/>
      <c r="AV1150" s="30"/>
      <c r="AW1150" s="30"/>
      <c r="AX1150" s="30"/>
      <c r="AY1150" s="32"/>
      <c r="AZ1150" s="32"/>
      <c r="BA1150" s="32"/>
      <c r="BB1150" s="32"/>
      <c r="BC1150" s="32"/>
      <c r="BD1150" s="32"/>
      <c r="BE1150" s="32"/>
      <c r="BF1150" s="32"/>
      <c r="BG1150" s="32"/>
      <c r="BH1150" s="32"/>
      <c r="BI1150" s="32"/>
      <c r="BJ1150" s="32"/>
      <c r="BK1150" s="32"/>
      <c r="BL1150" s="32"/>
      <c r="BM1150" s="32"/>
    </row>
    <row r="1151" spans="1:65" ht="120" customHeight="1" x14ac:dyDescent="0.25">
      <c r="A1151" s="41">
        <v>782</v>
      </c>
      <c r="B1151" s="41" t="s">
        <v>8498</v>
      </c>
      <c r="C1151" s="41" t="s">
        <v>9542</v>
      </c>
      <c r="D1151" s="41" t="s">
        <v>9543</v>
      </c>
      <c r="E1151" s="235" t="s">
        <v>9544</v>
      </c>
      <c r="F1151" s="14" t="s">
        <v>9545</v>
      </c>
      <c r="G1151" s="41" t="s">
        <v>9546</v>
      </c>
      <c r="H1151" s="14">
        <v>2024</v>
      </c>
      <c r="I1151" s="14" t="s">
        <v>9546</v>
      </c>
      <c r="J1151" s="15">
        <v>26168.94</v>
      </c>
      <c r="K1151" s="14" t="s">
        <v>9547</v>
      </c>
      <c r="L1151" s="14" t="s">
        <v>9548</v>
      </c>
      <c r="M1151" s="14" t="s">
        <v>9549</v>
      </c>
      <c r="N1151" s="14" t="s">
        <v>9550</v>
      </c>
      <c r="O1151" s="14" t="s">
        <v>9551</v>
      </c>
      <c r="P1151" s="46" t="s">
        <v>9552</v>
      </c>
      <c r="Q1151" s="244">
        <v>45</v>
      </c>
      <c r="R1151" s="156">
        <v>0</v>
      </c>
      <c r="S1151" s="245">
        <v>0</v>
      </c>
      <c r="T1151" s="245">
        <v>45</v>
      </c>
      <c r="U1151" s="242">
        <f t="shared" ref="U1151" si="84">SUM(R1151:T1151)</f>
        <v>45</v>
      </c>
      <c r="V1151" s="419">
        <v>0</v>
      </c>
      <c r="W1151" s="61">
        <v>27</v>
      </c>
      <c r="X1151" s="206" t="s">
        <v>9553</v>
      </c>
      <c r="Y1151" s="14">
        <v>1</v>
      </c>
      <c r="Z1151" s="14">
        <v>8</v>
      </c>
      <c r="AA1151" s="14">
        <v>2</v>
      </c>
      <c r="AB1151" s="14"/>
      <c r="AC1151" s="14"/>
      <c r="AD1151" s="30">
        <v>45</v>
      </c>
      <c r="AE1151" s="30">
        <v>5</v>
      </c>
      <c r="AF1151" s="321">
        <f>AI1151+AL1151</f>
        <v>0.47620000000000001</v>
      </c>
      <c r="AG1151" s="286" t="s">
        <v>8540</v>
      </c>
      <c r="AH1151" s="286" t="s">
        <v>8549</v>
      </c>
      <c r="AI1151" s="322">
        <v>0.47620000000000001</v>
      </c>
      <c r="AJ1151" s="286"/>
      <c r="AK1151" s="286"/>
      <c r="AL1151" s="322"/>
      <c r="AM1151" s="286"/>
      <c r="AN1151" s="286"/>
      <c r="AO1151" s="322"/>
      <c r="AP1151" s="286"/>
      <c r="AQ1151" s="286"/>
      <c r="AR1151" s="30"/>
      <c r="AS1151" s="325"/>
      <c r="AT1151" s="286"/>
      <c r="AU1151" s="30"/>
      <c r="AV1151" s="30"/>
      <c r="AW1151" s="30"/>
      <c r="AX1151" s="30"/>
      <c r="AY1151" s="32"/>
      <c r="AZ1151" s="32"/>
      <c r="BA1151" s="32"/>
      <c r="BB1151" s="32"/>
      <c r="BC1151" s="32"/>
      <c r="BD1151" s="32"/>
      <c r="BE1151" s="32"/>
      <c r="BF1151" s="32"/>
      <c r="BG1151" s="32"/>
      <c r="BH1151" s="32"/>
      <c r="BI1151" s="32"/>
      <c r="BJ1151" s="32"/>
      <c r="BK1151" s="32"/>
      <c r="BL1151" s="32"/>
      <c r="BM1151" s="32"/>
    </row>
    <row r="1152" spans="1:65" ht="120" customHeight="1" x14ac:dyDescent="0.25">
      <c r="A1152" s="41">
        <v>782</v>
      </c>
      <c r="B1152" s="41" t="s">
        <v>8498</v>
      </c>
      <c r="C1152" s="14" t="s">
        <v>8523</v>
      </c>
      <c r="D1152" s="41" t="s">
        <v>8524</v>
      </c>
      <c r="E1152" s="235" t="s">
        <v>8525</v>
      </c>
      <c r="F1152" s="14">
        <v>14556</v>
      </c>
      <c r="G1152" s="41" t="s">
        <v>9554</v>
      </c>
      <c r="H1152" s="14">
        <v>2024</v>
      </c>
      <c r="I1152" s="14" t="s">
        <v>9555</v>
      </c>
      <c r="J1152" s="15">
        <v>646600</v>
      </c>
      <c r="K1152" s="14" t="s">
        <v>453</v>
      </c>
      <c r="L1152" s="14" t="s">
        <v>9298</v>
      </c>
      <c r="M1152" s="14" t="s">
        <v>9556</v>
      </c>
      <c r="N1152" s="14" t="s">
        <v>9557</v>
      </c>
      <c r="O1152" s="14" t="s">
        <v>9558</v>
      </c>
      <c r="P1152" s="14">
        <v>24000137</v>
      </c>
      <c r="Q1152" s="244">
        <v>45</v>
      </c>
      <c r="R1152" s="156">
        <v>0</v>
      </c>
      <c r="S1152" s="245">
        <v>0</v>
      </c>
      <c r="T1152" s="245">
        <v>45</v>
      </c>
      <c r="U1152" s="242">
        <f t="shared" ref="U1152" si="85">SUM(R1152:T1152)</f>
        <v>45</v>
      </c>
      <c r="V1152" s="419">
        <v>0</v>
      </c>
      <c r="W1152" s="61">
        <v>23</v>
      </c>
      <c r="X1152" s="206" t="s">
        <v>9559</v>
      </c>
      <c r="Y1152" s="14">
        <v>3</v>
      </c>
      <c r="Z1152" s="14">
        <v>7</v>
      </c>
      <c r="AA1152" s="14">
        <v>2</v>
      </c>
      <c r="AB1152" s="14">
        <v>60</v>
      </c>
      <c r="AC1152" s="14">
        <v>114</v>
      </c>
      <c r="AD1152" s="30">
        <v>45</v>
      </c>
      <c r="AE1152" s="30">
        <v>5</v>
      </c>
      <c r="AF1152" s="287">
        <f>AI1152+AL1152+AO1152+AR1152+AU1152</f>
        <v>0.82740000000000002</v>
      </c>
      <c r="AG1152" s="286" t="s">
        <v>8524</v>
      </c>
      <c r="AH1152" s="286" t="s">
        <v>8533</v>
      </c>
      <c r="AI1152" s="322">
        <v>0</v>
      </c>
      <c r="AJ1152" s="286" t="s">
        <v>8534</v>
      </c>
      <c r="AK1152" s="286" t="s">
        <v>8533</v>
      </c>
      <c r="AL1152" s="322">
        <v>0</v>
      </c>
      <c r="AM1152" s="286" t="s">
        <v>8535</v>
      </c>
      <c r="AN1152" s="286" t="s">
        <v>8536</v>
      </c>
      <c r="AO1152" s="322">
        <v>0</v>
      </c>
      <c r="AP1152" s="286" t="s">
        <v>8537</v>
      </c>
      <c r="AQ1152" s="286" t="s">
        <v>8533</v>
      </c>
      <c r="AR1152" s="322">
        <v>0.82740000000000002</v>
      </c>
      <c r="AS1152" s="286" t="s">
        <v>8538</v>
      </c>
      <c r="AT1152" s="286" t="s">
        <v>8533</v>
      </c>
      <c r="AU1152" s="322">
        <v>0</v>
      </c>
      <c r="AV1152" s="30"/>
      <c r="AW1152" s="30"/>
      <c r="AX1152" s="30"/>
      <c r="AY1152" s="32"/>
      <c r="AZ1152" s="32"/>
      <c r="BA1152" s="32"/>
      <c r="BB1152" s="32"/>
      <c r="BC1152" s="32"/>
      <c r="BD1152" s="32"/>
      <c r="BE1152" s="32"/>
      <c r="BF1152" s="32"/>
      <c r="BG1152" s="32"/>
      <c r="BH1152" s="32"/>
      <c r="BI1152" s="32"/>
      <c r="BJ1152" s="32"/>
      <c r="BK1152" s="32"/>
      <c r="BL1152" s="32"/>
      <c r="BM1152" s="32"/>
    </row>
    <row r="1153" spans="1:65" ht="120" customHeight="1" x14ac:dyDescent="0.25">
      <c r="A1153" s="41">
        <v>782</v>
      </c>
      <c r="B1153" s="41" t="s">
        <v>8498</v>
      </c>
      <c r="C1153" s="14" t="s">
        <v>8596</v>
      </c>
      <c r="D1153" s="41" t="s">
        <v>8540</v>
      </c>
      <c r="E1153" s="41" t="s">
        <v>8597</v>
      </c>
      <c r="F1153" s="14">
        <v>13026</v>
      </c>
      <c r="G1153" s="14" t="s">
        <v>9560</v>
      </c>
      <c r="H1153" s="14">
        <v>2025</v>
      </c>
      <c r="I1153" s="14" t="s">
        <v>9561</v>
      </c>
      <c r="J1153" s="15">
        <v>38362.29</v>
      </c>
      <c r="K1153" s="14" t="s">
        <v>534</v>
      </c>
      <c r="L1153" s="14" t="s">
        <v>9562</v>
      </c>
      <c r="M1153" s="14" t="s">
        <v>9563</v>
      </c>
      <c r="N1153" s="14" t="s">
        <v>9564</v>
      </c>
      <c r="O1153" s="14" t="s">
        <v>9565</v>
      </c>
      <c r="P1153" s="46">
        <v>25000400</v>
      </c>
      <c r="Q1153" s="242">
        <v>45</v>
      </c>
      <c r="R1153" s="156">
        <v>0</v>
      </c>
      <c r="S1153" s="245">
        <v>0</v>
      </c>
      <c r="T1153" s="245">
        <v>45</v>
      </c>
      <c r="U1153" s="242">
        <f t="shared" ref="U1153:U1168" si="86">SUM(R1153:T1153)</f>
        <v>45</v>
      </c>
      <c r="V1153" s="419">
        <v>0</v>
      </c>
      <c r="W1153" s="61">
        <v>12</v>
      </c>
      <c r="X1153" s="207" t="s">
        <v>9566</v>
      </c>
      <c r="Y1153" s="14">
        <v>4</v>
      </c>
      <c r="Z1153" s="14">
        <v>8</v>
      </c>
      <c r="AA1153" s="14">
        <v>2</v>
      </c>
      <c r="AB1153" s="14" t="s">
        <v>9567</v>
      </c>
      <c r="AC1153" s="14">
        <v>156</v>
      </c>
      <c r="AD1153" s="30">
        <v>45</v>
      </c>
      <c r="AE1153" s="30">
        <v>5</v>
      </c>
      <c r="AF1153" s="321">
        <f>AI1153+AL1153</f>
        <v>0</v>
      </c>
      <c r="AG1153" s="286" t="s">
        <v>8540</v>
      </c>
      <c r="AH1153" s="286" t="s">
        <v>8549</v>
      </c>
      <c r="AI1153" s="322">
        <v>0</v>
      </c>
      <c r="AJ1153" s="286" t="s">
        <v>8569</v>
      </c>
      <c r="AK1153" s="286" t="s">
        <v>8605</v>
      </c>
      <c r="AL1153" s="322">
        <v>0</v>
      </c>
      <c r="AM1153" s="286"/>
      <c r="AN1153" s="286"/>
      <c r="AO1153" s="322"/>
      <c r="AP1153" s="286"/>
      <c r="AQ1153" s="286"/>
      <c r="AR1153" s="30"/>
      <c r="AS1153" s="325"/>
      <c r="AT1153" s="286"/>
      <c r="AU1153" s="30"/>
      <c r="AV1153" s="30"/>
      <c r="AW1153" s="30"/>
      <c r="AX1153" s="30"/>
      <c r="AY1153" s="32"/>
      <c r="AZ1153" s="32"/>
      <c r="BA1153" s="32"/>
      <c r="BB1153" s="32"/>
      <c r="BC1153" s="32"/>
      <c r="BD1153" s="32"/>
      <c r="BE1153" s="32"/>
      <c r="BF1153" s="32"/>
      <c r="BG1153" s="32"/>
      <c r="BH1153" s="32"/>
      <c r="BI1153" s="32"/>
      <c r="BJ1153" s="32"/>
      <c r="BK1153" s="32"/>
      <c r="BL1153" s="32"/>
      <c r="BM1153" s="32"/>
    </row>
    <row r="1154" spans="1:65" ht="120" customHeight="1" x14ac:dyDescent="0.25">
      <c r="A1154" s="41">
        <v>782</v>
      </c>
      <c r="B1154" s="41" t="s">
        <v>8498</v>
      </c>
      <c r="C1154" s="48" t="s">
        <v>8676</v>
      </c>
      <c r="D1154" s="41" t="s">
        <v>8677</v>
      </c>
      <c r="E1154" s="14" t="s">
        <v>8678</v>
      </c>
      <c r="F1154" s="14">
        <v>21238</v>
      </c>
      <c r="G1154" s="14" t="s">
        <v>9568</v>
      </c>
      <c r="H1154" s="14">
        <v>2025</v>
      </c>
      <c r="I1154" s="14" t="s">
        <v>9569</v>
      </c>
      <c r="J1154" s="15">
        <v>118762.01</v>
      </c>
      <c r="K1154" s="14" t="s">
        <v>534</v>
      </c>
      <c r="L1154" s="14" t="s">
        <v>9570</v>
      </c>
      <c r="M1154" s="14" t="s">
        <v>9571</v>
      </c>
      <c r="N1154" s="14" t="s">
        <v>9572</v>
      </c>
      <c r="O1154" s="14" t="s">
        <v>9573</v>
      </c>
      <c r="P1154" s="46">
        <v>25000263</v>
      </c>
      <c r="Q1154" s="242">
        <v>45</v>
      </c>
      <c r="R1154" s="156">
        <v>0</v>
      </c>
      <c r="S1154" s="245">
        <v>0</v>
      </c>
      <c r="T1154" s="245">
        <v>45</v>
      </c>
      <c r="U1154" s="242">
        <f t="shared" si="86"/>
        <v>45</v>
      </c>
      <c r="V1154" s="419">
        <v>0</v>
      </c>
      <c r="W1154" s="61">
        <v>7</v>
      </c>
      <c r="X1154" s="207" t="s">
        <v>9574</v>
      </c>
      <c r="Y1154" s="14">
        <v>4</v>
      </c>
      <c r="Z1154" s="14">
        <v>5</v>
      </c>
      <c r="AA1154" s="14">
        <v>5</v>
      </c>
      <c r="AB1154" s="14">
        <v>60</v>
      </c>
      <c r="AC1154" s="14">
        <v>194</v>
      </c>
      <c r="AD1154" s="30">
        <v>45</v>
      </c>
      <c r="AE1154" s="30">
        <v>5</v>
      </c>
      <c r="AF1154" s="287">
        <f>AI1154+AL1154+AO1154</f>
        <v>0</v>
      </c>
      <c r="AG1154" s="286" t="s">
        <v>8677</v>
      </c>
      <c r="AH1154" s="286" t="s">
        <v>8686</v>
      </c>
      <c r="AI1154" s="322">
        <v>0</v>
      </c>
      <c r="AJ1154" s="286" t="s">
        <v>8569</v>
      </c>
      <c r="AK1154" s="286" t="s">
        <v>8686</v>
      </c>
      <c r="AL1154" s="322">
        <v>0</v>
      </c>
      <c r="AM1154" s="286"/>
      <c r="AN1154" s="286"/>
      <c r="AO1154" s="322"/>
      <c r="AP1154" s="286"/>
      <c r="AQ1154" s="286"/>
      <c r="AR1154" s="30"/>
      <c r="AS1154" s="325"/>
      <c r="AT1154" s="286"/>
      <c r="AU1154" s="30"/>
      <c r="AV1154" s="30"/>
      <c r="AW1154" s="30"/>
      <c r="AX1154" s="30"/>
      <c r="AY1154" s="32"/>
      <c r="AZ1154" s="32"/>
      <c r="BA1154" s="32"/>
      <c r="BB1154" s="32"/>
      <c r="BC1154" s="32"/>
      <c r="BD1154" s="32"/>
      <c r="BE1154" s="32"/>
      <c r="BF1154" s="32"/>
      <c r="BG1154" s="32"/>
      <c r="BH1154" s="32"/>
      <c r="BI1154" s="32"/>
      <c r="BJ1154" s="32"/>
      <c r="BK1154" s="32"/>
      <c r="BL1154" s="32"/>
      <c r="BM1154" s="32"/>
    </row>
    <row r="1155" spans="1:65" ht="120" customHeight="1" x14ac:dyDescent="0.25">
      <c r="A1155" s="41">
        <v>782</v>
      </c>
      <c r="B1155" s="41" t="s">
        <v>8498</v>
      </c>
      <c r="C1155" s="14" t="s">
        <v>8523</v>
      </c>
      <c r="D1155" s="41" t="s">
        <v>8524</v>
      </c>
      <c r="E1155" s="235" t="s">
        <v>8525</v>
      </c>
      <c r="F1155" s="14">
        <v>14556</v>
      </c>
      <c r="G1155" s="14" t="s">
        <v>9575</v>
      </c>
      <c r="H1155" s="14">
        <v>2025</v>
      </c>
      <c r="I1155" s="14" t="s">
        <v>9576</v>
      </c>
      <c r="J1155" s="15">
        <v>165000</v>
      </c>
      <c r="K1155" s="14" t="s">
        <v>534</v>
      </c>
      <c r="L1155" s="14" t="s">
        <v>9298</v>
      </c>
      <c r="M1155" s="14" t="s">
        <v>9577</v>
      </c>
      <c r="N1155" s="14" t="s">
        <v>9578</v>
      </c>
      <c r="O1155" s="14" t="s">
        <v>9579</v>
      </c>
      <c r="P1155" s="46">
        <v>25000617</v>
      </c>
      <c r="Q1155" s="242">
        <v>45</v>
      </c>
      <c r="R1155" s="156">
        <v>0</v>
      </c>
      <c r="S1155" s="245">
        <v>0</v>
      </c>
      <c r="T1155" s="245">
        <v>45</v>
      </c>
      <c r="U1155" s="242">
        <f t="shared" si="86"/>
        <v>45</v>
      </c>
      <c r="V1155" s="419">
        <v>0</v>
      </c>
      <c r="W1155" s="61">
        <v>3</v>
      </c>
      <c r="X1155" s="207" t="s">
        <v>9580</v>
      </c>
      <c r="Y1155" s="14">
        <v>3</v>
      </c>
      <c r="Z1155" s="14">
        <v>10</v>
      </c>
      <c r="AA1155" s="14">
        <v>5</v>
      </c>
      <c r="AB1155" s="14">
        <v>46</v>
      </c>
      <c r="AC1155" s="14">
        <v>73</v>
      </c>
      <c r="AD1155" s="30">
        <v>45</v>
      </c>
      <c r="AE1155" s="30">
        <v>5</v>
      </c>
      <c r="AF1155" s="287">
        <f>AI1155+AL1155+AO1155+AR1155+AU1155</f>
        <v>0</v>
      </c>
      <c r="AG1155" s="286" t="s">
        <v>8524</v>
      </c>
      <c r="AH1155" s="286" t="s">
        <v>8533</v>
      </c>
      <c r="AI1155" s="322">
        <v>0</v>
      </c>
      <c r="AJ1155" s="286" t="s">
        <v>8534</v>
      </c>
      <c r="AK1155" s="286" t="s">
        <v>8533</v>
      </c>
      <c r="AL1155" s="322">
        <v>0</v>
      </c>
      <c r="AM1155" s="286" t="s">
        <v>8535</v>
      </c>
      <c r="AN1155" s="286" t="s">
        <v>8536</v>
      </c>
      <c r="AO1155" s="322">
        <v>0</v>
      </c>
      <c r="AP1155" s="286" t="s">
        <v>8537</v>
      </c>
      <c r="AQ1155" s="286" t="s">
        <v>8533</v>
      </c>
      <c r="AR1155" s="322">
        <v>0</v>
      </c>
      <c r="AS1155" s="286" t="s">
        <v>8538</v>
      </c>
      <c r="AT1155" s="286" t="s">
        <v>8533</v>
      </c>
      <c r="AU1155" s="322">
        <v>0</v>
      </c>
      <c r="AV1155" s="30"/>
      <c r="AW1155" s="30"/>
      <c r="AX1155" s="30"/>
      <c r="AY1155" s="32"/>
      <c r="AZ1155" s="32"/>
      <c r="BA1155" s="32"/>
      <c r="BB1155" s="32"/>
      <c r="BC1155" s="32"/>
      <c r="BD1155" s="32"/>
      <c r="BE1155" s="32"/>
      <c r="BF1155" s="32"/>
      <c r="BG1155" s="32"/>
      <c r="BH1155" s="32"/>
      <c r="BI1155" s="32"/>
      <c r="BJ1155" s="32"/>
      <c r="BK1155" s="32"/>
      <c r="BL1155" s="32"/>
      <c r="BM1155" s="32"/>
    </row>
    <row r="1156" spans="1:65" ht="120" customHeight="1" x14ac:dyDescent="0.25">
      <c r="A1156" s="41">
        <v>782</v>
      </c>
      <c r="B1156" s="41" t="s">
        <v>8498</v>
      </c>
      <c r="C1156" s="48" t="s">
        <v>9008</v>
      </c>
      <c r="D1156" s="41" t="s">
        <v>8540</v>
      </c>
      <c r="E1156" s="14" t="s">
        <v>8945</v>
      </c>
      <c r="F1156" s="14">
        <v>30914</v>
      </c>
      <c r="G1156" s="14" t="s">
        <v>9581</v>
      </c>
      <c r="H1156" s="14">
        <v>2025</v>
      </c>
      <c r="I1156" s="14" t="s">
        <v>9582</v>
      </c>
      <c r="J1156" s="15">
        <v>91259.29</v>
      </c>
      <c r="K1156" s="14" t="s">
        <v>534</v>
      </c>
      <c r="L1156" s="14" t="s">
        <v>9583</v>
      </c>
      <c r="M1156" s="14" t="s">
        <v>9584</v>
      </c>
      <c r="N1156" s="14" t="s">
        <v>9585</v>
      </c>
      <c r="O1156" s="14" t="s">
        <v>9586</v>
      </c>
      <c r="P1156" s="46">
        <v>25000311</v>
      </c>
      <c r="Q1156" s="242">
        <v>45</v>
      </c>
      <c r="R1156" s="156">
        <v>0</v>
      </c>
      <c r="S1156" s="245">
        <v>0</v>
      </c>
      <c r="T1156" s="245">
        <v>45</v>
      </c>
      <c r="U1156" s="242">
        <f t="shared" si="86"/>
        <v>45</v>
      </c>
      <c r="V1156" s="419">
        <v>0</v>
      </c>
      <c r="W1156" s="61">
        <v>5</v>
      </c>
      <c r="X1156" s="207" t="s">
        <v>9587</v>
      </c>
      <c r="Y1156" s="14">
        <v>5</v>
      </c>
      <c r="Z1156" s="14">
        <v>1</v>
      </c>
      <c r="AA1156" s="14">
        <v>3</v>
      </c>
      <c r="AB1156" s="14">
        <v>65</v>
      </c>
      <c r="AC1156" s="14">
        <v>65</v>
      </c>
      <c r="AD1156" s="30">
        <v>45</v>
      </c>
      <c r="AE1156" s="30">
        <v>5</v>
      </c>
      <c r="AF1156" s="321">
        <f>AI1156+AL1156</f>
        <v>0</v>
      </c>
      <c r="AG1156" s="286" t="s">
        <v>8540</v>
      </c>
      <c r="AH1156" s="286" t="s">
        <v>8549</v>
      </c>
      <c r="AI1156" s="322">
        <v>0</v>
      </c>
      <c r="AJ1156" s="325"/>
      <c r="AK1156" s="286"/>
      <c r="AL1156" s="30"/>
      <c r="AM1156" s="30"/>
      <c r="AN1156" s="286"/>
      <c r="AO1156" s="322"/>
      <c r="AP1156" s="286"/>
      <c r="AQ1156" s="286"/>
      <c r="AR1156" s="30"/>
      <c r="AS1156" s="325"/>
      <c r="AT1156" s="286"/>
      <c r="AU1156" s="30"/>
      <c r="AV1156" s="30"/>
      <c r="AW1156" s="30"/>
      <c r="AX1156" s="30"/>
      <c r="AY1156" s="32"/>
      <c r="AZ1156" s="32"/>
      <c r="BA1156" s="32"/>
      <c r="BB1156" s="32"/>
      <c r="BC1156" s="32"/>
      <c r="BD1156" s="32"/>
      <c r="BE1156" s="32"/>
      <c r="BF1156" s="32"/>
      <c r="BG1156" s="32"/>
      <c r="BH1156" s="32"/>
      <c r="BI1156" s="32"/>
      <c r="BJ1156" s="32"/>
      <c r="BK1156" s="32"/>
      <c r="BL1156" s="32"/>
      <c r="BM1156" s="32"/>
    </row>
    <row r="1157" spans="1:65" ht="120" customHeight="1" x14ac:dyDescent="0.25">
      <c r="A1157" s="41">
        <v>782</v>
      </c>
      <c r="B1157" s="41" t="s">
        <v>8498</v>
      </c>
      <c r="C1157" s="41" t="s">
        <v>8725</v>
      </c>
      <c r="D1157" s="234" t="s">
        <v>8726</v>
      </c>
      <c r="E1157" s="14" t="s">
        <v>8727</v>
      </c>
      <c r="F1157" s="234">
        <v>23010</v>
      </c>
      <c r="G1157" s="14" t="s">
        <v>9588</v>
      </c>
      <c r="H1157" s="14">
        <v>2025</v>
      </c>
      <c r="I1157" s="14" t="s">
        <v>9589</v>
      </c>
      <c r="J1157" s="15">
        <v>185420.25</v>
      </c>
      <c r="K1157" s="14" t="s">
        <v>534</v>
      </c>
      <c r="L1157" s="14" t="s">
        <v>9590</v>
      </c>
      <c r="M1157" s="14" t="s">
        <v>9591</v>
      </c>
      <c r="N1157" s="14" t="s">
        <v>9592</v>
      </c>
      <c r="O1157" s="14" t="s">
        <v>9593</v>
      </c>
      <c r="P1157" s="46">
        <v>25000265</v>
      </c>
      <c r="Q1157" s="242">
        <v>45</v>
      </c>
      <c r="R1157" s="156">
        <v>0</v>
      </c>
      <c r="S1157" s="245">
        <v>0</v>
      </c>
      <c r="T1157" s="245">
        <v>45</v>
      </c>
      <c r="U1157" s="242">
        <f t="shared" si="86"/>
        <v>45</v>
      </c>
      <c r="V1157" s="419">
        <v>0</v>
      </c>
      <c r="W1157" s="61">
        <v>7</v>
      </c>
      <c r="X1157" s="207" t="s">
        <v>9594</v>
      </c>
      <c r="Y1157" s="14">
        <v>3</v>
      </c>
      <c r="Z1157" s="14">
        <v>3</v>
      </c>
      <c r="AA1157" s="14">
        <v>3</v>
      </c>
      <c r="AB1157" s="14">
        <v>46</v>
      </c>
      <c r="AC1157" s="14">
        <v>93</v>
      </c>
      <c r="AD1157" s="30">
        <v>45</v>
      </c>
      <c r="AE1157" s="30">
        <v>5</v>
      </c>
      <c r="AF1157" s="287">
        <f>AI1157+AL1157+AO1157</f>
        <v>0</v>
      </c>
      <c r="AG1157" s="286" t="s">
        <v>8726</v>
      </c>
      <c r="AH1157" s="286" t="s">
        <v>8735</v>
      </c>
      <c r="AI1157" s="322">
        <v>0</v>
      </c>
      <c r="AJ1157" s="286" t="s">
        <v>8569</v>
      </c>
      <c r="AK1157" s="286" t="s">
        <v>8735</v>
      </c>
      <c r="AL1157" s="322">
        <v>0</v>
      </c>
      <c r="AM1157" s="30"/>
      <c r="AN1157" s="286"/>
      <c r="AO1157" s="322"/>
      <c r="AP1157" s="286"/>
      <c r="AQ1157" s="286"/>
      <c r="AR1157" s="30"/>
      <c r="AS1157" s="325"/>
      <c r="AT1157" s="286"/>
      <c r="AU1157" s="30"/>
      <c r="AV1157" s="30"/>
      <c r="AW1157" s="30"/>
      <c r="AX1157" s="30"/>
      <c r="AY1157" s="32"/>
      <c r="AZ1157" s="32"/>
      <c r="BA1157" s="32"/>
      <c r="BB1157" s="32"/>
      <c r="BC1157" s="32"/>
      <c r="BD1157" s="32"/>
      <c r="BE1157" s="32"/>
      <c r="BF1157" s="32"/>
      <c r="BG1157" s="32"/>
      <c r="BH1157" s="32"/>
      <c r="BI1157" s="32"/>
      <c r="BJ1157" s="32"/>
      <c r="BK1157" s="32"/>
      <c r="BL1157" s="32"/>
      <c r="BM1157" s="32"/>
    </row>
    <row r="1158" spans="1:65" ht="120" customHeight="1" x14ac:dyDescent="0.25">
      <c r="A1158" s="41">
        <v>782</v>
      </c>
      <c r="B1158" s="41" t="s">
        <v>8498</v>
      </c>
      <c r="C1158" s="48" t="s">
        <v>8523</v>
      </c>
      <c r="D1158" s="41" t="s">
        <v>8524</v>
      </c>
      <c r="E1158" s="14" t="s">
        <v>8913</v>
      </c>
      <c r="F1158" s="14">
        <v>24749</v>
      </c>
      <c r="G1158" s="14" t="s">
        <v>9595</v>
      </c>
      <c r="H1158" s="14">
        <v>2025</v>
      </c>
      <c r="I1158" s="14" t="s">
        <v>9596</v>
      </c>
      <c r="J1158" s="15">
        <v>89853</v>
      </c>
      <c r="K1158" s="14" t="s">
        <v>534</v>
      </c>
      <c r="L1158" s="14" t="s">
        <v>9597</v>
      </c>
      <c r="M1158" s="14" t="s">
        <v>9598</v>
      </c>
      <c r="N1158" s="14" t="s">
        <v>9599</v>
      </c>
      <c r="O1158" s="14" t="s">
        <v>9600</v>
      </c>
      <c r="P1158" s="46">
        <v>25000618</v>
      </c>
      <c r="Q1158" s="242">
        <v>45</v>
      </c>
      <c r="R1158" s="156">
        <v>0</v>
      </c>
      <c r="S1158" s="245">
        <v>0</v>
      </c>
      <c r="T1158" s="245">
        <v>45</v>
      </c>
      <c r="U1158" s="242">
        <f t="shared" si="86"/>
        <v>45</v>
      </c>
      <c r="V1158" s="419">
        <v>0</v>
      </c>
      <c r="W1158" s="61">
        <v>3</v>
      </c>
      <c r="X1158" s="207" t="s">
        <v>9601</v>
      </c>
      <c r="Y1158" s="14">
        <v>6</v>
      </c>
      <c r="Z1158" s="14">
        <v>3</v>
      </c>
      <c r="AA1158" s="14">
        <v>1</v>
      </c>
      <c r="AB1158" s="14">
        <v>46</v>
      </c>
      <c r="AC1158" s="14">
        <v>52</v>
      </c>
      <c r="AD1158" s="30">
        <v>45</v>
      </c>
      <c r="AE1158" s="30">
        <v>5</v>
      </c>
      <c r="AF1158" s="287">
        <f>AI1158+AL1158+AO1158+AR1158+AU1158</f>
        <v>0</v>
      </c>
      <c r="AG1158" s="286" t="s">
        <v>8524</v>
      </c>
      <c r="AH1158" s="286" t="s">
        <v>8533</v>
      </c>
      <c r="AI1158" s="322">
        <v>0</v>
      </c>
      <c r="AJ1158" s="286" t="s">
        <v>8921</v>
      </c>
      <c r="AK1158" s="286" t="s">
        <v>8536</v>
      </c>
      <c r="AL1158" s="322">
        <v>0</v>
      </c>
      <c r="AM1158" s="30"/>
      <c r="AN1158" s="286"/>
      <c r="AO1158" s="322"/>
      <c r="AP1158" s="286"/>
      <c r="AQ1158" s="286"/>
      <c r="AR1158" s="30"/>
      <c r="AS1158" s="325"/>
      <c r="AT1158" s="286"/>
      <c r="AU1158" s="30"/>
      <c r="AV1158" s="30"/>
      <c r="AW1158" s="30"/>
      <c r="AX1158" s="30"/>
      <c r="AY1158" s="32"/>
      <c r="AZ1158" s="32"/>
      <c r="BA1158" s="32"/>
      <c r="BB1158" s="32"/>
      <c r="BC1158" s="32"/>
      <c r="BD1158" s="32"/>
      <c r="BE1158" s="32"/>
      <c r="BF1158" s="32"/>
      <c r="BG1158" s="32"/>
      <c r="BH1158" s="32"/>
      <c r="BI1158" s="32"/>
      <c r="BJ1158" s="32"/>
      <c r="BK1158" s="32"/>
      <c r="BL1158" s="32"/>
      <c r="BM1158" s="32"/>
    </row>
    <row r="1159" spans="1:65" ht="120" customHeight="1" x14ac:dyDescent="0.25">
      <c r="A1159" s="41">
        <v>782</v>
      </c>
      <c r="B1159" s="41" t="s">
        <v>8498</v>
      </c>
      <c r="C1159" s="41" t="s">
        <v>8585</v>
      </c>
      <c r="D1159" s="41" t="s">
        <v>8586</v>
      </c>
      <c r="E1159" s="235" t="s">
        <v>8587</v>
      </c>
      <c r="F1159" s="234">
        <v>4101</v>
      </c>
      <c r="G1159" s="14" t="s">
        <v>9602</v>
      </c>
      <c r="H1159" s="14">
        <v>2025</v>
      </c>
      <c r="I1159" s="14" t="s">
        <v>9603</v>
      </c>
      <c r="J1159" s="15">
        <v>69814.5</v>
      </c>
      <c r="K1159" s="14" t="s">
        <v>534</v>
      </c>
      <c r="L1159" s="14" t="s">
        <v>9604</v>
      </c>
      <c r="M1159" s="14" t="s">
        <v>9605</v>
      </c>
      <c r="N1159" s="14" t="s">
        <v>9606</v>
      </c>
      <c r="O1159" s="14" t="s">
        <v>9607</v>
      </c>
      <c r="P1159" s="46">
        <v>25000643</v>
      </c>
      <c r="Q1159" s="242">
        <v>45</v>
      </c>
      <c r="R1159" s="156">
        <v>0</v>
      </c>
      <c r="S1159" s="245">
        <v>0</v>
      </c>
      <c r="T1159" s="245">
        <v>45</v>
      </c>
      <c r="U1159" s="242">
        <f t="shared" si="86"/>
        <v>45</v>
      </c>
      <c r="V1159" s="419">
        <v>0</v>
      </c>
      <c r="W1159" s="61">
        <v>4</v>
      </c>
      <c r="X1159" s="207" t="s">
        <v>9608</v>
      </c>
      <c r="Y1159" s="14">
        <v>6</v>
      </c>
      <c r="Z1159" s="14">
        <v>1</v>
      </c>
      <c r="AA1159" s="14">
        <v>5</v>
      </c>
      <c r="AB1159" s="14">
        <v>24</v>
      </c>
      <c r="AC1159" s="14">
        <v>110</v>
      </c>
      <c r="AD1159" s="30">
        <v>45</v>
      </c>
      <c r="AE1159" s="30">
        <v>5</v>
      </c>
      <c r="AF1159" s="321">
        <f>AI1159+AL1159</f>
        <v>0</v>
      </c>
      <c r="AG1159" s="286" t="s">
        <v>8586</v>
      </c>
      <c r="AH1159" s="286" t="s">
        <v>8595</v>
      </c>
      <c r="AI1159" s="322">
        <v>0</v>
      </c>
      <c r="AJ1159" s="286" t="s">
        <v>8569</v>
      </c>
      <c r="AK1159" s="286" t="s">
        <v>8595</v>
      </c>
      <c r="AL1159" s="322">
        <v>0</v>
      </c>
      <c r="AM1159" s="30"/>
      <c r="AN1159" s="286"/>
      <c r="AO1159" s="322"/>
      <c r="AP1159" s="286"/>
      <c r="AQ1159" s="286"/>
      <c r="AR1159" s="30"/>
      <c r="AS1159" s="325"/>
      <c r="AT1159" s="286"/>
      <c r="AU1159" s="30"/>
      <c r="AV1159" s="30"/>
      <c r="AW1159" s="30"/>
      <c r="AX1159" s="30"/>
      <c r="AY1159" s="32"/>
      <c r="AZ1159" s="32"/>
      <c r="BA1159" s="32"/>
      <c r="BB1159" s="32"/>
      <c r="BC1159" s="32"/>
      <c r="BD1159" s="32"/>
      <c r="BE1159" s="32"/>
      <c r="BF1159" s="32"/>
      <c r="BG1159" s="32"/>
      <c r="BH1159" s="32"/>
      <c r="BI1159" s="32"/>
      <c r="BJ1159" s="32"/>
      <c r="BK1159" s="32"/>
      <c r="BL1159" s="32"/>
      <c r="BM1159" s="32"/>
    </row>
    <row r="1160" spans="1:65" ht="120" customHeight="1" x14ac:dyDescent="0.25">
      <c r="A1160" s="41">
        <v>782</v>
      </c>
      <c r="B1160" s="41" t="s">
        <v>8498</v>
      </c>
      <c r="C1160" s="48" t="s">
        <v>9008</v>
      </c>
      <c r="D1160" s="41" t="s">
        <v>8540</v>
      </c>
      <c r="E1160" s="14" t="s">
        <v>9609</v>
      </c>
      <c r="F1160" s="14">
        <v>20863</v>
      </c>
      <c r="G1160" s="14" t="s">
        <v>9610</v>
      </c>
      <c r="H1160" s="14">
        <v>2025</v>
      </c>
      <c r="I1160" s="14" t="s">
        <v>9611</v>
      </c>
      <c r="J1160" s="15">
        <v>34422.300000000003</v>
      </c>
      <c r="K1160" s="14" t="s">
        <v>534</v>
      </c>
      <c r="L1160" s="14" t="s">
        <v>9612</v>
      </c>
      <c r="M1160" s="14" t="s">
        <v>9613</v>
      </c>
      <c r="N1160" s="14" t="s">
        <v>9614</v>
      </c>
      <c r="O1160" s="14" t="s">
        <v>9615</v>
      </c>
      <c r="P1160" s="46">
        <v>25000182</v>
      </c>
      <c r="Q1160" s="242">
        <v>45</v>
      </c>
      <c r="R1160" s="156">
        <v>0</v>
      </c>
      <c r="S1160" s="245">
        <v>0</v>
      </c>
      <c r="T1160" s="245">
        <v>45</v>
      </c>
      <c r="U1160" s="242">
        <f t="shared" si="86"/>
        <v>45</v>
      </c>
      <c r="V1160" s="419">
        <v>0</v>
      </c>
      <c r="W1160" s="61">
        <v>13</v>
      </c>
      <c r="X1160" s="206" t="s">
        <v>9616</v>
      </c>
      <c r="Y1160" s="14">
        <v>6</v>
      </c>
      <c r="Z1160" s="14">
        <v>4</v>
      </c>
      <c r="AA1160" s="14">
        <v>2</v>
      </c>
      <c r="AB1160" s="14">
        <v>4</v>
      </c>
      <c r="AC1160" s="14">
        <v>124</v>
      </c>
      <c r="AD1160" s="30">
        <v>45</v>
      </c>
      <c r="AE1160" s="30">
        <v>5</v>
      </c>
      <c r="AF1160" s="321">
        <f>AI1160+AL1160</f>
        <v>0</v>
      </c>
      <c r="AG1160" s="286" t="s">
        <v>8540</v>
      </c>
      <c r="AH1160" s="286" t="s">
        <v>8549</v>
      </c>
      <c r="AI1160" s="322">
        <v>0</v>
      </c>
      <c r="AJ1160" s="30"/>
      <c r="AK1160" s="286"/>
      <c r="AL1160" s="322"/>
      <c r="AM1160" s="286"/>
      <c r="AN1160" s="286"/>
      <c r="AO1160" s="30"/>
      <c r="AP1160" s="325"/>
      <c r="AQ1160" s="286"/>
      <c r="AR1160" s="30"/>
      <c r="AS1160" s="325"/>
      <c r="AT1160" s="286"/>
      <c r="AU1160" s="30"/>
      <c r="AV1160" s="30"/>
      <c r="AW1160" s="30"/>
      <c r="AX1160" s="30"/>
      <c r="AY1160" s="32"/>
      <c r="AZ1160" s="32"/>
      <c r="BA1160" s="32"/>
      <c r="BB1160" s="32"/>
      <c r="BC1160" s="32"/>
      <c r="BD1160" s="32"/>
      <c r="BE1160" s="32"/>
      <c r="BF1160" s="32"/>
      <c r="BG1160" s="32"/>
      <c r="BH1160" s="32"/>
      <c r="BI1160" s="32"/>
      <c r="BJ1160" s="32"/>
      <c r="BK1160" s="32"/>
      <c r="BL1160" s="32"/>
      <c r="BM1160" s="32"/>
    </row>
    <row r="1161" spans="1:65" ht="120" customHeight="1" x14ac:dyDescent="0.25">
      <c r="A1161" s="41">
        <v>782</v>
      </c>
      <c r="B1161" s="41" t="s">
        <v>8498</v>
      </c>
      <c r="C1161" s="48" t="s">
        <v>8969</v>
      </c>
      <c r="D1161" s="41" t="s">
        <v>8726</v>
      </c>
      <c r="E1161" s="14" t="s">
        <v>8970</v>
      </c>
      <c r="F1161" s="14">
        <v>20443</v>
      </c>
      <c r="G1161" s="14" t="s">
        <v>9617</v>
      </c>
      <c r="H1161" s="14">
        <v>2025</v>
      </c>
      <c r="I1161" s="14" t="s">
        <v>9618</v>
      </c>
      <c r="J1161" s="15">
        <v>112653.58</v>
      </c>
      <c r="K1161" s="14" t="s">
        <v>534</v>
      </c>
      <c r="L1161" s="14" t="s">
        <v>8973</v>
      </c>
      <c r="M1161" s="14" t="s">
        <v>9402</v>
      </c>
      <c r="N1161" s="14" t="s">
        <v>9619</v>
      </c>
      <c r="O1161" s="14" t="s">
        <v>9620</v>
      </c>
      <c r="P1161" s="46">
        <v>25000441</v>
      </c>
      <c r="Q1161" s="242">
        <v>45</v>
      </c>
      <c r="R1161" s="156">
        <v>0</v>
      </c>
      <c r="S1161" s="245">
        <v>0</v>
      </c>
      <c r="T1161" s="245">
        <v>45</v>
      </c>
      <c r="U1161" s="242">
        <f t="shared" si="86"/>
        <v>45</v>
      </c>
      <c r="V1161" s="419">
        <v>0</v>
      </c>
      <c r="W1161" s="61">
        <v>8</v>
      </c>
      <c r="X1161" s="206" t="s">
        <v>9621</v>
      </c>
      <c r="Y1161" s="14">
        <v>6</v>
      </c>
      <c r="Z1161" s="14">
        <v>3</v>
      </c>
      <c r="AA1161" s="14">
        <v>9</v>
      </c>
      <c r="AB1161" s="14">
        <v>46</v>
      </c>
      <c r="AC1161" s="14">
        <v>105</v>
      </c>
      <c r="AD1161" s="30">
        <v>45</v>
      </c>
      <c r="AE1161" s="30">
        <v>5</v>
      </c>
      <c r="AF1161" s="287">
        <f>AI1161+AL1161+AO1161</f>
        <v>0</v>
      </c>
      <c r="AG1161" s="286" t="s">
        <v>8726</v>
      </c>
      <c r="AH1161" s="286" t="s">
        <v>8735</v>
      </c>
      <c r="AI1161" s="322">
        <v>0</v>
      </c>
      <c r="AJ1161" s="30"/>
      <c r="AK1161" s="286"/>
      <c r="AL1161" s="322"/>
      <c r="AM1161" s="286"/>
      <c r="AN1161" s="286"/>
      <c r="AO1161" s="322"/>
      <c r="AP1161" s="286"/>
      <c r="AQ1161" s="286"/>
      <c r="AR1161" s="30"/>
      <c r="AS1161" s="325"/>
      <c r="AT1161" s="286"/>
      <c r="AU1161" s="30"/>
      <c r="AV1161" s="30"/>
      <c r="AW1161" s="30"/>
      <c r="AX1161" s="30"/>
      <c r="AY1161" s="32"/>
      <c r="AZ1161" s="32"/>
      <c r="BA1161" s="32"/>
      <c r="BB1161" s="32"/>
      <c r="BC1161" s="32"/>
      <c r="BD1161" s="32"/>
      <c r="BE1161" s="32"/>
      <c r="BF1161" s="32"/>
      <c r="BG1161" s="32"/>
      <c r="BH1161" s="32"/>
      <c r="BI1161" s="32"/>
      <c r="BJ1161" s="32"/>
      <c r="BK1161" s="32"/>
      <c r="BL1161" s="32"/>
      <c r="BM1161" s="32"/>
    </row>
    <row r="1162" spans="1:65" ht="120" customHeight="1" x14ac:dyDescent="0.25">
      <c r="A1162" s="41">
        <v>782</v>
      </c>
      <c r="B1162" s="41" t="s">
        <v>8498</v>
      </c>
      <c r="C1162" s="48" t="s">
        <v>9622</v>
      </c>
      <c r="D1162" s="41" t="s">
        <v>9623</v>
      </c>
      <c r="E1162" s="14" t="s">
        <v>9624</v>
      </c>
      <c r="F1162" s="14">
        <v>25450</v>
      </c>
      <c r="G1162" s="14" t="s">
        <v>9625</v>
      </c>
      <c r="H1162" s="14">
        <v>2025</v>
      </c>
      <c r="I1162" s="14" t="s">
        <v>9626</v>
      </c>
      <c r="J1162" s="15">
        <v>58021.07</v>
      </c>
      <c r="K1162" s="14" t="s">
        <v>534</v>
      </c>
      <c r="L1162" s="14" t="s">
        <v>9627</v>
      </c>
      <c r="M1162" s="40" t="s">
        <v>9628</v>
      </c>
      <c r="N1162" s="14" t="s">
        <v>9629</v>
      </c>
      <c r="O1162" s="40" t="s">
        <v>9630</v>
      </c>
      <c r="P1162" s="46">
        <v>25000230</v>
      </c>
      <c r="Q1162" s="242">
        <v>45</v>
      </c>
      <c r="R1162" s="156">
        <v>0</v>
      </c>
      <c r="S1162" s="245">
        <v>0</v>
      </c>
      <c r="T1162" s="245">
        <v>45</v>
      </c>
      <c r="U1162" s="242">
        <f t="shared" si="86"/>
        <v>45</v>
      </c>
      <c r="V1162" s="419">
        <v>0</v>
      </c>
      <c r="W1162" s="61">
        <v>12</v>
      </c>
      <c r="X1162" s="206" t="s">
        <v>9631</v>
      </c>
      <c r="Y1162" s="14">
        <v>6</v>
      </c>
      <c r="Z1162" s="14">
        <v>4</v>
      </c>
      <c r="AA1162" s="14">
        <v>3</v>
      </c>
      <c r="AB1162" s="14">
        <v>46</v>
      </c>
      <c r="AC1162" s="14">
        <v>16</v>
      </c>
      <c r="AD1162" s="30">
        <v>45</v>
      </c>
      <c r="AE1162" s="30">
        <v>5</v>
      </c>
      <c r="AF1162" s="287">
        <f>AI1162+AL1162+AO1162</f>
        <v>0</v>
      </c>
      <c r="AG1162" s="286"/>
      <c r="AH1162" s="286"/>
      <c r="AI1162" s="322">
        <v>0</v>
      </c>
      <c r="AJ1162" s="30"/>
      <c r="AK1162" s="286"/>
      <c r="AL1162" s="322"/>
      <c r="AM1162" s="286"/>
      <c r="AN1162" s="286"/>
      <c r="AO1162" s="322"/>
      <c r="AP1162" s="286"/>
      <c r="AQ1162" s="286"/>
      <c r="AR1162" s="30"/>
      <c r="AS1162" s="325"/>
      <c r="AT1162" s="286"/>
      <c r="AU1162" s="30"/>
      <c r="AV1162" s="30"/>
      <c r="AW1162" s="30"/>
      <c r="AX1162" s="30"/>
      <c r="AY1162" s="32"/>
      <c r="AZ1162" s="32"/>
      <c r="BA1162" s="32"/>
      <c r="BB1162" s="32"/>
      <c r="BC1162" s="32"/>
      <c r="BD1162" s="32"/>
      <c r="BE1162" s="32"/>
      <c r="BF1162" s="32"/>
      <c r="BG1162" s="32"/>
      <c r="BH1162" s="32"/>
      <c r="BI1162" s="32"/>
      <c r="BJ1162" s="32"/>
      <c r="BK1162" s="32"/>
      <c r="BL1162" s="32"/>
      <c r="BM1162" s="32"/>
    </row>
    <row r="1163" spans="1:65" ht="120" customHeight="1" x14ac:dyDescent="0.25">
      <c r="A1163" s="41">
        <v>782</v>
      </c>
      <c r="B1163" s="41" t="s">
        <v>8498</v>
      </c>
      <c r="C1163" s="48" t="s">
        <v>8879</v>
      </c>
      <c r="D1163" s="41" t="s">
        <v>8512</v>
      </c>
      <c r="E1163" s="14" t="s">
        <v>8880</v>
      </c>
      <c r="F1163" s="14">
        <v>20047</v>
      </c>
      <c r="G1163" s="14" t="s">
        <v>9632</v>
      </c>
      <c r="H1163" s="14">
        <v>2025</v>
      </c>
      <c r="I1163" s="14" t="s">
        <v>9633</v>
      </c>
      <c r="J1163" s="15">
        <v>31916.54</v>
      </c>
      <c r="K1163" s="14" t="s">
        <v>534</v>
      </c>
      <c r="L1163" s="14" t="s">
        <v>8883</v>
      </c>
      <c r="M1163" s="14" t="s">
        <v>9634</v>
      </c>
      <c r="N1163" s="14" t="s">
        <v>9635</v>
      </c>
      <c r="O1163" s="14" t="s">
        <v>9636</v>
      </c>
      <c r="P1163" s="46">
        <v>25000318</v>
      </c>
      <c r="Q1163" s="242">
        <v>45</v>
      </c>
      <c r="R1163" s="156">
        <v>0</v>
      </c>
      <c r="S1163" s="245">
        <v>0</v>
      </c>
      <c r="T1163" s="245">
        <v>45</v>
      </c>
      <c r="U1163" s="242">
        <f t="shared" si="86"/>
        <v>45</v>
      </c>
      <c r="V1163" s="419">
        <v>0</v>
      </c>
      <c r="W1163" s="61">
        <v>13</v>
      </c>
      <c r="X1163" s="206" t="s">
        <v>9637</v>
      </c>
      <c r="Y1163" s="14">
        <v>1</v>
      </c>
      <c r="Z1163" s="14">
        <v>4</v>
      </c>
      <c r="AA1163" s="14">
        <v>1</v>
      </c>
      <c r="AB1163" s="14">
        <v>60</v>
      </c>
      <c r="AC1163" s="14">
        <v>206</v>
      </c>
      <c r="AD1163" s="30">
        <v>45</v>
      </c>
      <c r="AE1163" s="30">
        <v>5</v>
      </c>
      <c r="AF1163" s="287">
        <f>AI1163+AL1163+AO1163+AR1163</f>
        <v>0</v>
      </c>
      <c r="AG1163" s="286" t="s">
        <v>8512</v>
      </c>
      <c r="AH1163" s="286" t="s">
        <v>8521</v>
      </c>
      <c r="AI1163" s="322">
        <v>0</v>
      </c>
      <c r="AJ1163" s="286" t="s">
        <v>8569</v>
      </c>
      <c r="AK1163" s="286" t="s">
        <v>8889</v>
      </c>
      <c r="AL1163" s="322">
        <v>0</v>
      </c>
      <c r="AM1163" s="286" t="s">
        <v>9189</v>
      </c>
      <c r="AN1163" s="286" t="s">
        <v>8889</v>
      </c>
      <c r="AO1163" s="322">
        <v>0</v>
      </c>
      <c r="AP1163" s="286" t="s">
        <v>8888</v>
      </c>
      <c r="AQ1163" s="286" t="s">
        <v>8889</v>
      </c>
      <c r="AR1163" s="322">
        <v>0</v>
      </c>
      <c r="AS1163" s="325"/>
      <c r="AT1163" s="286"/>
      <c r="AU1163" s="30"/>
      <c r="AV1163" s="30"/>
      <c r="AW1163" s="30"/>
      <c r="AX1163" s="30"/>
      <c r="AY1163" s="32"/>
      <c r="AZ1163" s="32"/>
      <c r="BA1163" s="32"/>
      <c r="BB1163" s="32"/>
      <c r="BC1163" s="32"/>
      <c r="BD1163" s="32"/>
      <c r="BE1163" s="32"/>
      <c r="BF1163" s="32"/>
      <c r="BG1163" s="32"/>
      <c r="BH1163" s="32"/>
      <c r="BI1163" s="32"/>
      <c r="BJ1163" s="32"/>
      <c r="BK1163" s="32"/>
      <c r="BL1163" s="32"/>
      <c r="BM1163" s="32"/>
    </row>
    <row r="1164" spans="1:65" ht="120" customHeight="1" x14ac:dyDescent="0.25">
      <c r="A1164" s="41">
        <v>782</v>
      </c>
      <c r="B1164" s="41" t="s">
        <v>8498</v>
      </c>
      <c r="C1164" s="41" t="s">
        <v>8844</v>
      </c>
      <c r="D1164" s="41" t="s">
        <v>8512</v>
      </c>
      <c r="E1164" s="235" t="s">
        <v>8845</v>
      </c>
      <c r="F1164" s="234">
        <v>18580</v>
      </c>
      <c r="G1164" s="14" t="s">
        <v>9638</v>
      </c>
      <c r="H1164" s="14">
        <v>2025</v>
      </c>
      <c r="I1164" s="14" t="s">
        <v>9639</v>
      </c>
      <c r="J1164" s="15">
        <v>92488.2</v>
      </c>
      <c r="K1164" s="14" t="s">
        <v>534</v>
      </c>
      <c r="L1164" s="254" t="s">
        <v>9331</v>
      </c>
      <c r="M1164" s="256" t="s">
        <v>9332</v>
      </c>
      <c r="N1164" s="34" t="s">
        <v>9640</v>
      </c>
      <c r="O1164" s="34" t="s">
        <v>9641</v>
      </c>
      <c r="P1164" s="46">
        <v>25000571</v>
      </c>
      <c r="Q1164" s="242">
        <v>45</v>
      </c>
      <c r="R1164" s="156">
        <v>0</v>
      </c>
      <c r="S1164" s="245">
        <v>0</v>
      </c>
      <c r="T1164" s="245">
        <v>45</v>
      </c>
      <c r="U1164" s="242">
        <f t="shared" si="86"/>
        <v>45</v>
      </c>
      <c r="V1164" s="419">
        <v>0</v>
      </c>
      <c r="W1164" s="61">
        <v>3</v>
      </c>
      <c r="X1164" s="206" t="s">
        <v>9642</v>
      </c>
      <c r="Y1164" s="14" t="s">
        <v>9643</v>
      </c>
      <c r="Z1164" s="14" t="s">
        <v>9644</v>
      </c>
      <c r="AA1164" s="14" t="s">
        <v>9645</v>
      </c>
      <c r="AB1164" s="14" t="s">
        <v>9646</v>
      </c>
      <c r="AC1164" s="14">
        <v>218</v>
      </c>
      <c r="AD1164" s="30">
        <v>45</v>
      </c>
      <c r="AE1164" s="30">
        <v>5</v>
      </c>
      <c r="AF1164" s="321">
        <f>AI1164+AL1164</f>
        <v>0</v>
      </c>
      <c r="AG1164" s="286" t="s">
        <v>8512</v>
      </c>
      <c r="AH1164" s="286" t="s">
        <v>8521</v>
      </c>
      <c r="AI1164" s="322">
        <v>0</v>
      </c>
      <c r="AJ1164" s="286" t="s">
        <v>8569</v>
      </c>
      <c r="AK1164" s="286" t="s">
        <v>8853</v>
      </c>
      <c r="AL1164" s="322">
        <v>0</v>
      </c>
      <c r="AM1164" s="286"/>
      <c r="AN1164" s="286"/>
      <c r="AO1164" s="322"/>
      <c r="AP1164" s="286"/>
      <c r="AQ1164" s="286"/>
      <c r="AR1164" s="30"/>
      <c r="AS1164" s="325"/>
      <c r="AT1164" s="286"/>
      <c r="AU1164" s="30"/>
      <c r="AV1164" s="30"/>
      <c r="AW1164" s="30"/>
      <c r="AX1164" s="30"/>
      <c r="AY1164" s="32"/>
      <c r="AZ1164" s="32"/>
      <c r="BA1164" s="32"/>
      <c r="BB1164" s="32"/>
      <c r="BC1164" s="32"/>
      <c r="BD1164" s="32"/>
      <c r="BE1164" s="32"/>
      <c r="BF1164" s="32"/>
      <c r="BG1164" s="32"/>
      <c r="BH1164" s="32"/>
      <c r="BI1164" s="32"/>
      <c r="BJ1164" s="32"/>
      <c r="BK1164" s="32"/>
      <c r="BL1164" s="32"/>
      <c r="BM1164" s="32"/>
    </row>
    <row r="1165" spans="1:65" ht="120" customHeight="1" x14ac:dyDescent="0.25">
      <c r="A1165" s="41">
        <v>782</v>
      </c>
      <c r="B1165" s="41" t="s">
        <v>8498</v>
      </c>
      <c r="C1165" s="41" t="s">
        <v>8557</v>
      </c>
      <c r="D1165" s="41" t="s">
        <v>8558</v>
      </c>
      <c r="E1165" s="235" t="s">
        <v>8559</v>
      </c>
      <c r="F1165" s="234">
        <v>22701</v>
      </c>
      <c r="G1165" s="14" t="s">
        <v>9647</v>
      </c>
      <c r="H1165" s="14">
        <v>2025</v>
      </c>
      <c r="I1165" s="14" t="s">
        <v>9648</v>
      </c>
      <c r="J1165" s="15">
        <v>283650</v>
      </c>
      <c r="K1165" s="14" t="s">
        <v>534</v>
      </c>
      <c r="L1165" s="157" t="s">
        <v>9394</v>
      </c>
      <c r="M1165" s="157" t="s">
        <v>9395</v>
      </c>
      <c r="N1165" s="157" t="s">
        <v>9649</v>
      </c>
      <c r="O1165" s="157" t="s">
        <v>9650</v>
      </c>
      <c r="P1165" s="46">
        <v>25000536</v>
      </c>
      <c r="Q1165" s="242">
        <v>45</v>
      </c>
      <c r="R1165" s="156">
        <v>0</v>
      </c>
      <c r="S1165" s="245">
        <v>0</v>
      </c>
      <c r="T1165" s="245">
        <v>45</v>
      </c>
      <c r="U1165" s="242">
        <f t="shared" si="86"/>
        <v>45</v>
      </c>
      <c r="V1165" s="419">
        <v>0</v>
      </c>
      <c r="W1165" s="61">
        <v>5</v>
      </c>
      <c r="X1165" s="206" t="s">
        <v>9651</v>
      </c>
      <c r="Y1165" s="14">
        <v>3</v>
      </c>
      <c r="Z1165" s="14">
        <v>10</v>
      </c>
      <c r="AA1165" s="14">
        <v>1</v>
      </c>
      <c r="AB1165" s="14">
        <v>44</v>
      </c>
      <c r="AC1165" s="14">
        <v>222</v>
      </c>
      <c r="AD1165" s="30">
        <v>45</v>
      </c>
      <c r="AE1165" s="30">
        <v>5</v>
      </c>
      <c r="AF1165" s="287">
        <f>AI1165+AL1165+AO1165+AR1165</f>
        <v>0</v>
      </c>
      <c r="AG1165" s="286" t="s">
        <v>8558</v>
      </c>
      <c r="AH1165" s="286" t="s">
        <v>8568</v>
      </c>
      <c r="AI1165" s="322">
        <v>0</v>
      </c>
      <c r="AJ1165" s="286" t="s">
        <v>8569</v>
      </c>
      <c r="AK1165" s="286" t="s">
        <v>8568</v>
      </c>
      <c r="AL1165" s="322">
        <v>0</v>
      </c>
      <c r="AM1165" s="286" t="s">
        <v>8570</v>
      </c>
      <c r="AN1165" s="286" t="s">
        <v>8568</v>
      </c>
      <c r="AO1165" s="322">
        <v>0</v>
      </c>
      <c r="AP1165" s="325"/>
      <c r="AQ1165" s="286"/>
      <c r="AR1165" s="30"/>
      <c r="AS1165" s="325"/>
      <c r="AT1165" s="286"/>
      <c r="AU1165" s="30"/>
      <c r="AV1165" s="30"/>
      <c r="AW1165" s="30"/>
      <c r="AX1165" s="30"/>
      <c r="AY1165" s="32"/>
      <c r="AZ1165" s="32"/>
      <c r="BA1165" s="32"/>
      <c r="BB1165" s="32"/>
      <c r="BC1165" s="32"/>
      <c r="BD1165" s="32"/>
      <c r="BE1165" s="32"/>
      <c r="BF1165" s="32"/>
      <c r="BG1165" s="32"/>
      <c r="BH1165" s="32"/>
      <c r="BI1165" s="32"/>
      <c r="BJ1165" s="32"/>
      <c r="BK1165" s="32"/>
      <c r="BL1165" s="32"/>
      <c r="BM1165" s="32"/>
    </row>
    <row r="1166" spans="1:65" ht="120" customHeight="1" x14ac:dyDescent="0.25">
      <c r="A1166" s="41">
        <v>782</v>
      </c>
      <c r="B1166" s="41" t="s">
        <v>8498</v>
      </c>
      <c r="C1166" s="41" t="s">
        <v>8539</v>
      </c>
      <c r="D1166" s="41" t="s">
        <v>8540</v>
      </c>
      <c r="E1166" s="235" t="s">
        <v>8541</v>
      </c>
      <c r="F1166" s="234">
        <v>15646</v>
      </c>
      <c r="G1166" s="14" t="s">
        <v>9652</v>
      </c>
      <c r="H1166" s="14">
        <v>2025</v>
      </c>
      <c r="I1166" s="14" t="s">
        <v>9653</v>
      </c>
      <c r="J1166" s="15">
        <v>107794.81</v>
      </c>
      <c r="K1166" s="14" t="s">
        <v>534</v>
      </c>
      <c r="L1166" s="14" t="s">
        <v>9372</v>
      </c>
      <c r="M1166" s="14" t="s">
        <v>9373</v>
      </c>
      <c r="N1166" s="14" t="s">
        <v>9654</v>
      </c>
      <c r="O1166" s="14" t="s">
        <v>9655</v>
      </c>
      <c r="P1166" s="46">
        <v>25000539</v>
      </c>
      <c r="Q1166" s="242">
        <v>45</v>
      </c>
      <c r="R1166" s="156">
        <v>0</v>
      </c>
      <c r="S1166" s="245">
        <v>0</v>
      </c>
      <c r="T1166" s="245">
        <v>45</v>
      </c>
      <c r="U1166" s="242">
        <f t="shared" si="86"/>
        <v>45</v>
      </c>
      <c r="V1166" s="419">
        <v>0</v>
      </c>
      <c r="W1166" s="61">
        <v>3</v>
      </c>
      <c r="X1166" s="206" t="s">
        <v>9656</v>
      </c>
      <c r="Y1166" s="14">
        <v>4</v>
      </c>
      <c r="Z1166" s="14">
        <v>4</v>
      </c>
      <c r="AA1166" s="14">
        <v>1</v>
      </c>
      <c r="AB1166" s="14">
        <v>46</v>
      </c>
      <c r="AC1166" s="14">
        <v>210</v>
      </c>
      <c r="AD1166" s="30">
        <v>45</v>
      </c>
      <c r="AE1166" s="30">
        <v>5</v>
      </c>
      <c r="AF1166" s="321">
        <f>AI1166+AL1166</f>
        <v>0</v>
      </c>
      <c r="AG1166" s="286" t="s">
        <v>8540</v>
      </c>
      <c r="AH1166" s="286" t="s">
        <v>8549</v>
      </c>
      <c r="AI1166" s="322">
        <v>0</v>
      </c>
      <c r="AJ1166" s="286"/>
      <c r="AK1166" s="286"/>
      <c r="AL1166" s="322"/>
      <c r="AM1166" s="286"/>
      <c r="AN1166" s="286"/>
      <c r="AO1166" s="322"/>
      <c r="AP1166" s="286"/>
      <c r="AQ1166" s="286"/>
      <c r="AR1166" s="30"/>
      <c r="AS1166" s="325"/>
      <c r="AT1166" s="286"/>
      <c r="AU1166" s="30"/>
      <c r="AV1166" s="30"/>
      <c r="AW1166" s="30"/>
      <c r="AX1166" s="30"/>
      <c r="AY1166" s="32"/>
      <c r="AZ1166" s="32"/>
      <c r="BA1166" s="32"/>
      <c r="BB1166" s="32"/>
      <c r="BC1166" s="32"/>
      <c r="BD1166" s="32"/>
      <c r="BE1166" s="32"/>
      <c r="BF1166" s="32"/>
      <c r="BG1166" s="32"/>
      <c r="BH1166" s="32"/>
      <c r="BI1166" s="32"/>
      <c r="BJ1166" s="32"/>
      <c r="BK1166" s="32"/>
      <c r="BL1166" s="32"/>
      <c r="BM1166" s="32"/>
    </row>
    <row r="1167" spans="1:65" ht="120" customHeight="1" x14ac:dyDescent="0.25">
      <c r="A1167" s="41">
        <v>782</v>
      </c>
      <c r="B1167" s="41" t="s">
        <v>8498</v>
      </c>
      <c r="C1167" s="41" t="s">
        <v>8750</v>
      </c>
      <c r="D1167" s="41" t="s">
        <v>8751</v>
      </c>
      <c r="E1167" s="14" t="s">
        <v>8752</v>
      </c>
      <c r="F1167" s="234">
        <v>23468</v>
      </c>
      <c r="G1167" s="14" t="s">
        <v>9657</v>
      </c>
      <c r="H1167" s="14">
        <v>2025</v>
      </c>
      <c r="I1167" s="14" t="s">
        <v>9658</v>
      </c>
      <c r="J1167" s="15">
        <v>488054.95</v>
      </c>
      <c r="K1167" s="14" t="s">
        <v>534</v>
      </c>
      <c r="L1167" s="14" t="s">
        <v>9659</v>
      </c>
      <c r="M1167" s="14" t="s">
        <v>9660</v>
      </c>
      <c r="N1167" s="14" t="s">
        <v>9661</v>
      </c>
      <c r="O1167" s="14" t="s">
        <v>9662</v>
      </c>
      <c r="P1167" s="46">
        <v>25000572</v>
      </c>
      <c r="Q1167" s="242">
        <v>45</v>
      </c>
      <c r="R1167" s="156">
        <v>0</v>
      </c>
      <c r="S1167" s="245">
        <v>0</v>
      </c>
      <c r="T1167" s="245">
        <v>45</v>
      </c>
      <c r="U1167" s="242">
        <f t="shared" si="86"/>
        <v>45</v>
      </c>
      <c r="V1167" s="419">
        <v>0</v>
      </c>
      <c r="W1167" s="61">
        <v>3</v>
      </c>
      <c r="X1167" s="206" t="s">
        <v>9663</v>
      </c>
      <c r="Y1167" s="14">
        <v>4</v>
      </c>
      <c r="Z1167" s="14">
        <v>2</v>
      </c>
      <c r="AA1167" s="14">
        <v>3</v>
      </c>
      <c r="AB1167" s="14">
        <v>46</v>
      </c>
      <c r="AC1167" s="14">
        <v>247</v>
      </c>
      <c r="AD1167" s="30">
        <v>45</v>
      </c>
      <c r="AE1167" s="30">
        <v>5</v>
      </c>
      <c r="AF1167" s="287">
        <f>AI1167+AL1167+AO1167+AR1167+AU1167+AX1167</f>
        <v>0</v>
      </c>
      <c r="AG1167" s="286" t="s">
        <v>8751</v>
      </c>
      <c r="AH1167" s="286" t="s">
        <v>8761</v>
      </c>
      <c r="AI1167" s="322">
        <v>0</v>
      </c>
      <c r="AJ1167" s="286" t="s">
        <v>8569</v>
      </c>
      <c r="AK1167" s="286" t="s">
        <v>8761</v>
      </c>
      <c r="AL1167" s="322">
        <v>0</v>
      </c>
      <c r="AM1167" s="286" t="s">
        <v>8762</v>
      </c>
      <c r="AN1167" s="286" t="s">
        <v>8761</v>
      </c>
      <c r="AO1167" s="322">
        <v>0</v>
      </c>
      <c r="AP1167" s="286" t="s">
        <v>8763</v>
      </c>
      <c r="AQ1167" s="286" t="s">
        <v>8761</v>
      </c>
      <c r="AR1167" s="322">
        <v>0</v>
      </c>
      <c r="AS1167" s="286" t="s">
        <v>8764</v>
      </c>
      <c r="AT1167" s="286" t="s">
        <v>8761</v>
      </c>
      <c r="AU1167" s="322">
        <v>0</v>
      </c>
      <c r="AV1167" s="286" t="s">
        <v>8765</v>
      </c>
      <c r="AW1167" s="286" t="s">
        <v>8761</v>
      </c>
      <c r="AX1167" s="322">
        <v>0</v>
      </c>
      <c r="AY1167" s="32"/>
      <c r="AZ1167" s="32"/>
      <c r="BA1167" s="32"/>
      <c r="BB1167" s="32"/>
      <c r="BC1167" s="32"/>
      <c r="BD1167" s="32"/>
      <c r="BE1167" s="32"/>
      <c r="BF1167" s="32"/>
      <c r="BG1167" s="32"/>
      <c r="BH1167" s="32"/>
      <c r="BI1167" s="32"/>
      <c r="BJ1167" s="32"/>
      <c r="BK1167" s="32"/>
      <c r="BL1167" s="32"/>
      <c r="BM1167" s="32"/>
    </row>
    <row r="1168" spans="1:65" ht="120" customHeight="1" x14ac:dyDescent="0.25">
      <c r="A1168" s="41">
        <v>782</v>
      </c>
      <c r="B1168" s="41" t="s">
        <v>8498</v>
      </c>
      <c r="C1168" s="41" t="s">
        <v>8854</v>
      </c>
      <c r="D1168" s="41" t="s">
        <v>8751</v>
      </c>
      <c r="E1168" s="41" t="s">
        <v>9664</v>
      </c>
      <c r="F1168" s="234">
        <v>35069</v>
      </c>
      <c r="G1168" s="14" t="s">
        <v>9665</v>
      </c>
      <c r="H1168" s="14">
        <v>2025</v>
      </c>
      <c r="I1168" s="14" t="s">
        <v>9666</v>
      </c>
      <c r="J1168" s="15">
        <v>41406.800000000003</v>
      </c>
      <c r="K1168" s="14" t="s">
        <v>8907</v>
      </c>
      <c r="L1168" s="14" t="s">
        <v>9667</v>
      </c>
      <c r="M1168" s="14" t="s">
        <v>9668</v>
      </c>
      <c r="N1168" s="14" t="s">
        <v>9669</v>
      </c>
      <c r="O1168" s="14" t="s">
        <v>9670</v>
      </c>
      <c r="P1168" s="14">
        <v>25000427</v>
      </c>
      <c r="Q1168" s="242">
        <v>45</v>
      </c>
      <c r="R1168" s="156">
        <v>0</v>
      </c>
      <c r="S1168" s="245">
        <v>0</v>
      </c>
      <c r="T1168" s="245">
        <v>45</v>
      </c>
      <c r="U1168" s="242">
        <f t="shared" si="86"/>
        <v>45</v>
      </c>
      <c r="V1168" s="419">
        <v>0</v>
      </c>
      <c r="W1168" s="61">
        <v>7</v>
      </c>
      <c r="X1168" s="207" t="s">
        <v>9671</v>
      </c>
      <c r="Y1168" s="14">
        <v>4</v>
      </c>
      <c r="Z1168" s="14">
        <v>4</v>
      </c>
      <c r="AA1168" s="14">
        <v>8</v>
      </c>
      <c r="AB1168" s="14">
        <v>30</v>
      </c>
      <c r="AC1168" s="14"/>
      <c r="AD1168" s="30">
        <v>45</v>
      </c>
      <c r="AE1168" s="30">
        <v>5</v>
      </c>
      <c r="AF1168" s="287">
        <f>AI1168+AL1168+AO1168+AR1168+AU1168+AX1168</f>
        <v>0</v>
      </c>
      <c r="AG1168" s="286" t="s">
        <v>8751</v>
      </c>
      <c r="AH1168" s="286" t="s">
        <v>8761</v>
      </c>
      <c r="AI1168" s="322">
        <v>0</v>
      </c>
      <c r="AJ1168" s="286"/>
      <c r="AK1168" s="286"/>
      <c r="AL1168" s="322"/>
      <c r="AM1168" s="286"/>
      <c r="AN1168" s="286"/>
      <c r="AO1168" s="322"/>
      <c r="AP1168" s="286"/>
      <c r="AQ1168" s="286"/>
      <c r="AR1168" s="322"/>
      <c r="AS1168" s="286"/>
      <c r="AT1168" s="286"/>
      <c r="AU1168" s="322"/>
      <c r="AV1168" s="286"/>
      <c r="AW1168" s="286"/>
      <c r="AX1168" s="322"/>
      <c r="AY1168" s="32"/>
      <c r="AZ1168" s="32"/>
      <c r="BA1168" s="32"/>
      <c r="BB1168" s="32"/>
      <c r="BC1168" s="32"/>
      <c r="BD1168" s="32"/>
      <c r="BE1168" s="32"/>
      <c r="BF1168" s="32"/>
      <c r="BG1168" s="32"/>
      <c r="BH1168" s="32"/>
      <c r="BI1168" s="32"/>
      <c r="BJ1168" s="32"/>
      <c r="BK1168" s="32"/>
      <c r="BL1168" s="32"/>
      <c r="BM1168" s="32"/>
    </row>
    <row r="1169" spans="1:65" ht="120" customHeight="1" x14ac:dyDescent="0.25">
      <c r="A1169" s="86">
        <v>787</v>
      </c>
      <c r="B1169" s="22" t="s">
        <v>9672</v>
      </c>
      <c r="C1169" s="22" t="s">
        <v>9673</v>
      </c>
      <c r="D1169" s="23"/>
      <c r="E1169" s="22" t="s">
        <v>9674</v>
      </c>
      <c r="F1169" s="22">
        <v>11124</v>
      </c>
      <c r="G1169" s="22" t="s">
        <v>9675</v>
      </c>
      <c r="H1169" s="22">
        <v>2007</v>
      </c>
      <c r="I1169" s="22" t="s">
        <v>9676</v>
      </c>
      <c r="J1169" s="57">
        <v>100836</v>
      </c>
      <c r="K1169" s="22" t="s">
        <v>109</v>
      </c>
      <c r="L1169" s="22" t="s">
        <v>9677</v>
      </c>
      <c r="M1169" s="22" t="s">
        <v>9678</v>
      </c>
      <c r="N1169" s="22" t="s">
        <v>9679</v>
      </c>
      <c r="O1169" s="22" t="s">
        <v>9680</v>
      </c>
      <c r="P1169" s="22" t="s">
        <v>9681</v>
      </c>
      <c r="Q1169" s="22">
        <v>52.663058823529411</v>
      </c>
      <c r="R1169" s="82">
        <v>11.863058823529412</v>
      </c>
      <c r="S1169" s="82">
        <v>10</v>
      </c>
      <c r="T1169" s="82">
        <v>30.8</v>
      </c>
      <c r="U1169" s="82">
        <v>52.663058823529411</v>
      </c>
      <c r="V1169" s="421">
        <v>10</v>
      </c>
      <c r="W1169" s="128">
        <v>100</v>
      </c>
      <c r="X1169" s="225" t="s">
        <v>9682</v>
      </c>
      <c r="Y1169" s="22">
        <v>3</v>
      </c>
      <c r="Z1169" s="22">
        <v>2</v>
      </c>
      <c r="AA1169" s="22">
        <v>1</v>
      </c>
      <c r="AB1169" s="22">
        <v>4</v>
      </c>
      <c r="AC1169" s="22">
        <v>138</v>
      </c>
      <c r="AD1169" s="62">
        <v>30</v>
      </c>
      <c r="AE1169" s="62">
        <v>5</v>
      </c>
      <c r="AF1169" s="126">
        <v>10</v>
      </c>
      <c r="AG1169" s="62"/>
      <c r="AH1169" s="62"/>
      <c r="AI1169" s="62"/>
      <c r="AJ1169" s="62"/>
      <c r="AK1169" s="62"/>
      <c r="AL1169" s="62"/>
      <c r="AM1169" s="62"/>
      <c r="AN1169" s="62"/>
      <c r="AO1169" s="62"/>
      <c r="AP1169" s="62"/>
      <c r="AQ1169" s="62"/>
      <c r="AR1169" s="62"/>
      <c r="AS1169" s="62"/>
      <c r="AT1169" s="62"/>
      <c r="AU1169" s="62"/>
      <c r="AV1169" s="62"/>
      <c r="AW1169" s="62"/>
      <c r="AX1169" s="62"/>
      <c r="AY1169" s="62" t="s">
        <v>7330</v>
      </c>
      <c r="AZ1169" s="62" t="s">
        <v>9683</v>
      </c>
      <c r="BA1169" s="62">
        <v>10</v>
      </c>
      <c r="BB1169" s="32"/>
      <c r="BC1169" s="32"/>
      <c r="BD1169" s="32"/>
      <c r="BE1169" s="32"/>
      <c r="BF1169" s="32"/>
      <c r="BG1169" s="32"/>
      <c r="BH1169" s="32"/>
      <c r="BI1169" s="32"/>
      <c r="BJ1169" s="32"/>
      <c r="BK1169" s="32"/>
      <c r="BL1169" s="32"/>
      <c r="BM1169" s="32"/>
    </row>
    <row r="1170" spans="1:65" ht="120" customHeight="1" x14ac:dyDescent="0.25">
      <c r="A1170" s="86">
        <v>787</v>
      </c>
      <c r="B1170" s="22" t="s">
        <v>9672</v>
      </c>
      <c r="C1170" s="22" t="s">
        <v>9684</v>
      </c>
      <c r="D1170" s="23" t="s">
        <v>2435</v>
      </c>
      <c r="E1170" s="22" t="s">
        <v>9685</v>
      </c>
      <c r="F1170" s="22">
        <v>23598</v>
      </c>
      <c r="G1170" s="22" t="s">
        <v>9686</v>
      </c>
      <c r="H1170" s="22">
        <v>2008</v>
      </c>
      <c r="I1170" s="22" t="s">
        <v>9687</v>
      </c>
      <c r="J1170" s="57">
        <v>82427</v>
      </c>
      <c r="K1170" s="22" t="s">
        <v>9688</v>
      </c>
      <c r="L1170" s="22" t="s">
        <v>9677</v>
      </c>
      <c r="M1170" s="22" t="s">
        <v>9678</v>
      </c>
      <c r="N1170" s="22" t="s">
        <v>9689</v>
      </c>
      <c r="O1170" s="22" t="s">
        <v>9690</v>
      </c>
      <c r="P1170" s="22">
        <v>11796</v>
      </c>
      <c r="Q1170" s="22">
        <v>49.997294117647058</v>
      </c>
      <c r="R1170" s="82">
        <v>9.6972941176470595</v>
      </c>
      <c r="S1170" s="82">
        <v>9.5</v>
      </c>
      <c r="T1170" s="82">
        <v>30.8</v>
      </c>
      <c r="U1170" s="82">
        <v>49.997294117647058</v>
      </c>
      <c r="V1170" s="421">
        <v>38</v>
      </c>
      <c r="W1170" s="128">
        <v>100</v>
      </c>
      <c r="X1170" s="225" t="s">
        <v>9682</v>
      </c>
      <c r="Y1170" s="22">
        <v>3</v>
      </c>
      <c r="Z1170" s="22">
        <v>11</v>
      </c>
      <c r="AA1170" s="22">
        <v>5</v>
      </c>
      <c r="AB1170" s="22">
        <v>35</v>
      </c>
      <c r="AC1170" s="22"/>
      <c r="AD1170" s="62">
        <v>21</v>
      </c>
      <c r="AE1170" s="62">
        <v>5</v>
      </c>
      <c r="AF1170" s="126">
        <v>32</v>
      </c>
      <c r="AG1170" s="62" t="s">
        <v>9691</v>
      </c>
      <c r="AH1170" s="62" t="s">
        <v>9692</v>
      </c>
      <c r="AI1170" s="62">
        <v>22</v>
      </c>
      <c r="AJ1170" s="62"/>
      <c r="AK1170" s="62"/>
      <c r="AL1170" s="62"/>
      <c r="AM1170" s="62"/>
      <c r="AN1170" s="62"/>
      <c r="AO1170" s="62"/>
      <c r="AP1170" s="62"/>
      <c r="AQ1170" s="62"/>
      <c r="AR1170" s="62"/>
      <c r="AS1170" s="62"/>
      <c r="AT1170" s="62"/>
      <c r="AU1170" s="62"/>
      <c r="AV1170" s="62" t="s">
        <v>9693</v>
      </c>
      <c r="AW1170" s="62" t="s">
        <v>9692</v>
      </c>
      <c r="AX1170" s="62">
        <v>10</v>
      </c>
      <c r="AY1170" s="62"/>
      <c r="AZ1170" s="62"/>
      <c r="BA1170" s="62"/>
      <c r="BB1170" s="32"/>
      <c r="BC1170" s="32"/>
      <c r="BD1170" s="32"/>
      <c r="BE1170" s="32"/>
      <c r="BF1170" s="32"/>
      <c r="BG1170" s="32"/>
      <c r="BH1170" s="32"/>
      <c r="BI1170" s="32"/>
      <c r="BJ1170" s="32"/>
      <c r="BK1170" s="32"/>
      <c r="BL1170" s="32"/>
      <c r="BM1170" s="32"/>
    </row>
    <row r="1171" spans="1:65" ht="120" customHeight="1" x14ac:dyDescent="0.25">
      <c r="A1171" s="86">
        <v>787</v>
      </c>
      <c r="B1171" s="22" t="s">
        <v>9672</v>
      </c>
      <c r="C1171" s="22" t="s">
        <v>9673</v>
      </c>
      <c r="D1171" s="23" t="s">
        <v>2435</v>
      </c>
      <c r="E1171" s="22" t="s">
        <v>9694</v>
      </c>
      <c r="F1171" s="22" t="s">
        <v>9695</v>
      </c>
      <c r="G1171" s="22" t="s">
        <v>9696</v>
      </c>
      <c r="H1171" s="22">
        <v>2010</v>
      </c>
      <c r="I1171" s="22" t="s">
        <v>9697</v>
      </c>
      <c r="J1171" s="57">
        <v>376685</v>
      </c>
      <c r="K1171" s="22" t="s">
        <v>87</v>
      </c>
      <c r="L1171" s="22" t="s">
        <v>9677</v>
      </c>
      <c r="M1171" s="22" t="s">
        <v>9678</v>
      </c>
      <c r="N1171" s="22" t="s">
        <v>9698</v>
      </c>
      <c r="O1171" s="22" t="s">
        <v>9699</v>
      </c>
      <c r="P1171" s="22">
        <v>12280</v>
      </c>
      <c r="Q1171" s="22">
        <v>82.815882352941173</v>
      </c>
      <c r="R1171" s="82">
        <v>44.315882352941173</v>
      </c>
      <c r="S1171" s="82">
        <v>11</v>
      </c>
      <c r="T1171" s="82">
        <v>27.5</v>
      </c>
      <c r="U1171" s="82">
        <v>82.815882352941173</v>
      </c>
      <c r="V1171" s="421">
        <v>80</v>
      </c>
      <c r="W1171" s="128">
        <v>100</v>
      </c>
      <c r="X1171" s="225" t="s">
        <v>9700</v>
      </c>
      <c r="Y1171" s="22">
        <v>3</v>
      </c>
      <c r="Z1171" s="22">
        <v>2</v>
      </c>
      <c r="AA1171" s="22">
        <v>3</v>
      </c>
      <c r="AB1171" s="22">
        <v>4</v>
      </c>
      <c r="AC1171" s="22">
        <v>149</v>
      </c>
      <c r="AD1171" s="62">
        <v>23</v>
      </c>
      <c r="AE1171" s="62">
        <v>5</v>
      </c>
      <c r="AF1171" s="126">
        <v>100</v>
      </c>
      <c r="AG1171" s="62" t="s">
        <v>1406</v>
      </c>
      <c r="AH1171" s="62" t="s">
        <v>9701</v>
      </c>
      <c r="AI1171" s="62">
        <v>100</v>
      </c>
      <c r="AJ1171" s="62"/>
      <c r="AK1171" s="62"/>
      <c r="AL1171" s="62"/>
      <c r="AM1171" s="62"/>
      <c r="AN1171" s="62"/>
      <c r="AO1171" s="62"/>
      <c r="AP1171" s="62"/>
      <c r="AQ1171" s="62"/>
      <c r="AR1171" s="62"/>
      <c r="AS1171" s="62"/>
      <c r="AT1171" s="62"/>
      <c r="AU1171" s="62"/>
      <c r="AV1171" s="62"/>
      <c r="AW1171" s="62"/>
      <c r="AX1171" s="62"/>
      <c r="AY1171" s="62"/>
      <c r="AZ1171" s="62"/>
      <c r="BA1171" s="62"/>
      <c r="BB1171" s="32"/>
      <c r="BC1171" s="32"/>
      <c r="BD1171" s="32"/>
      <c r="BE1171" s="32"/>
      <c r="BF1171" s="32"/>
      <c r="BG1171" s="32"/>
      <c r="BH1171" s="32"/>
      <c r="BI1171" s="32"/>
      <c r="BJ1171" s="32"/>
      <c r="BK1171" s="32"/>
      <c r="BL1171" s="32"/>
      <c r="BM1171" s="32"/>
    </row>
    <row r="1172" spans="1:65" ht="120" customHeight="1" x14ac:dyDescent="0.25">
      <c r="A1172" s="86">
        <v>787</v>
      </c>
      <c r="B1172" s="22" t="s">
        <v>9672</v>
      </c>
      <c r="C1172" s="22" t="s">
        <v>9684</v>
      </c>
      <c r="D1172" s="23" t="s">
        <v>9702</v>
      </c>
      <c r="E1172" s="22" t="s">
        <v>9703</v>
      </c>
      <c r="F1172" s="22" t="s">
        <v>9704</v>
      </c>
      <c r="G1172" s="22" t="s">
        <v>9705</v>
      </c>
      <c r="H1172" s="22">
        <v>2010</v>
      </c>
      <c r="I1172" s="22" t="s">
        <v>9706</v>
      </c>
      <c r="J1172" s="57">
        <v>124979.19</v>
      </c>
      <c r="K1172" s="22" t="s">
        <v>9707</v>
      </c>
      <c r="L1172" s="22" t="s">
        <v>9677</v>
      </c>
      <c r="M1172" s="22" t="s">
        <v>9678</v>
      </c>
      <c r="N1172" s="22" t="s">
        <v>9708</v>
      </c>
      <c r="O1172" s="22" t="s">
        <v>9709</v>
      </c>
      <c r="P1172" s="22">
        <v>12554</v>
      </c>
      <c r="Q1172" s="22">
        <v>51.203434117647063</v>
      </c>
      <c r="R1172" s="82">
        <v>14.70343411764706</v>
      </c>
      <c r="S1172" s="82">
        <v>9</v>
      </c>
      <c r="T1172" s="82">
        <v>27.5</v>
      </c>
      <c r="U1172" s="82">
        <v>51.203434117647063</v>
      </c>
      <c r="V1172" s="421">
        <v>70</v>
      </c>
      <c r="W1172" s="128">
        <v>100</v>
      </c>
      <c r="X1172" s="225" t="s">
        <v>9682</v>
      </c>
      <c r="Y1172" s="22">
        <v>3</v>
      </c>
      <c r="Z1172" s="22">
        <v>1</v>
      </c>
      <c r="AA1172" s="22">
        <v>4</v>
      </c>
      <c r="AB1172" s="22">
        <v>4</v>
      </c>
      <c r="AC1172" s="22"/>
      <c r="AD1172" s="62">
        <v>18</v>
      </c>
      <c r="AE1172" s="62">
        <v>5</v>
      </c>
      <c r="AF1172" s="126">
        <v>60</v>
      </c>
      <c r="AG1172" s="62" t="s">
        <v>9702</v>
      </c>
      <c r="AH1172" s="62" t="s">
        <v>9710</v>
      </c>
      <c r="AI1172" s="62">
        <v>30</v>
      </c>
      <c r="AJ1172" s="62" t="s">
        <v>9711</v>
      </c>
      <c r="AK1172" s="62" t="s">
        <v>9712</v>
      </c>
      <c r="AL1172" s="62">
        <v>10</v>
      </c>
      <c r="AM1172" s="62" t="s">
        <v>9713</v>
      </c>
      <c r="AN1172" s="62" t="s">
        <v>9712</v>
      </c>
      <c r="AO1172" s="62">
        <v>10</v>
      </c>
      <c r="AP1172" s="62" t="s">
        <v>9714</v>
      </c>
      <c r="AQ1172" s="62" t="s">
        <v>9712</v>
      </c>
      <c r="AR1172" s="62">
        <v>10</v>
      </c>
      <c r="AS1172" s="62"/>
      <c r="AT1172" s="62"/>
      <c r="AU1172" s="62"/>
      <c r="AV1172" s="62"/>
      <c r="AW1172" s="62"/>
      <c r="AX1172" s="62"/>
      <c r="AY1172" s="62"/>
      <c r="AZ1172" s="62"/>
      <c r="BA1172" s="62"/>
      <c r="BB1172" s="32"/>
      <c r="BC1172" s="32"/>
      <c r="BD1172" s="32"/>
      <c r="BE1172" s="32"/>
      <c r="BF1172" s="32"/>
      <c r="BG1172" s="32"/>
      <c r="BH1172" s="32"/>
      <c r="BI1172" s="32"/>
      <c r="BJ1172" s="32"/>
      <c r="BK1172" s="32"/>
      <c r="BL1172" s="32"/>
      <c r="BM1172" s="32"/>
    </row>
    <row r="1173" spans="1:65" ht="120" customHeight="1" x14ac:dyDescent="0.25">
      <c r="A1173" s="86">
        <v>787</v>
      </c>
      <c r="B1173" s="22" t="s">
        <v>9672</v>
      </c>
      <c r="C1173" s="22" t="s">
        <v>9684</v>
      </c>
      <c r="D1173" s="23"/>
      <c r="E1173" s="22" t="s">
        <v>9715</v>
      </c>
      <c r="F1173" s="22" t="s">
        <v>9716</v>
      </c>
      <c r="G1173" s="22" t="s">
        <v>9717</v>
      </c>
      <c r="H1173" s="22">
        <v>2010</v>
      </c>
      <c r="I1173" s="22" t="s">
        <v>9718</v>
      </c>
      <c r="J1173" s="57">
        <v>95302.78</v>
      </c>
      <c r="K1173" s="22" t="s">
        <v>9719</v>
      </c>
      <c r="L1173" s="22" t="s">
        <v>9677</v>
      </c>
      <c r="M1173" s="22" t="s">
        <v>9678</v>
      </c>
      <c r="N1173" s="22" t="s">
        <v>9720</v>
      </c>
      <c r="O1173" s="22" t="s">
        <v>9721</v>
      </c>
      <c r="P1173" s="22">
        <v>12568</v>
      </c>
      <c r="Q1173" s="22">
        <v>43.812091764705883</v>
      </c>
      <c r="R1173" s="82">
        <v>11.212091764705882</v>
      </c>
      <c r="S1173" s="82">
        <v>9.5</v>
      </c>
      <c r="T1173" s="82">
        <v>23.1</v>
      </c>
      <c r="U1173" s="82">
        <v>43.812091764705883</v>
      </c>
      <c r="V1173" s="421">
        <v>10</v>
      </c>
      <c r="W1173" s="128">
        <v>100</v>
      </c>
      <c r="X1173" s="225" t="s">
        <v>9682</v>
      </c>
      <c r="Y1173" s="22">
        <v>4</v>
      </c>
      <c r="Z1173" s="22">
        <v>6</v>
      </c>
      <c r="AA1173" s="22">
        <v>3</v>
      </c>
      <c r="AB1173" s="22">
        <v>4</v>
      </c>
      <c r="AC1173" s="22"/>
      <c r="AD1173" s="62">
        <v>18</v>
      </c>
      <c r="AE1173" s="62">
        <v>5</v>
      </c>
      <c r="AF1173" s="126">
        <v>2</v>
      </c>
      <c r="AG1173" s="62"/>
      <c r="AH1173" s="62"/>
      <c r="AI1173" s="62"/>
      <c r="AJ1173" s="62"/>
      <c r="AK1173" s="62"/>
      <c r="AL1173" s="62"/>
      <c r="AM1173" s="62"/>
      <c r="AN1173" s="62"/>
      <c r="AO1173" s="62"/>
      <c r="AP1173" s="62"/>
      <c r="AQ1173" s="62"/>
      <c r="AR1173" s="62"/>
      <c r="AS1173" s="62"/>
      <c r="AT1173" s="62"/>
      <c r="AU1173" s="62"/>
      <c r="AV1173" s="62" t="s">
        <v>9722</v>
      </c>
      <c r="AW1173" s="62"/>
      <c r="AX1173" s="62">
        <v>0</v>
      </c>
      <c r="AY1173" s="62" t="s">
        <v>9723</v>
      </c>
      <c r="AZ1173" s="62" t="s">
        <v>9724</v>
      </c>
      <c r="BA1173" s="62">
        <v>2</v>
      </c>
      <c r="BB1173" s="32"/>
      <c r="BC1173" s="32"/>
      <c r="BD1173" s="32"/>
      <c r="BE1173" s="32"/>
      <c r="BF1173" s="32"/>
      <c r="BG1173" s="32"/>
      <c r="BH1173" s="32"/>
      <c r="BI1173" s="32"/>
      <c r="BJ1173" s="32"/>
      <c r="BK1173" s="32"/>
      <c r="BL1173" s="32"/>
      <c r="BM1173" s="32"/>
    </row>
    <row r="1174" spans="1:65" ht="120" customHeight="1" x14ac:dyDescent="0.25">
      <c r="A1174" s="86">
        <v>787</v>
      </c>
      <c r="B1174" s="22" t="s">
        <v>9672</v>
      </c>
      <c r="C1174" s="22" t="s">
        <v>9673</v>
      </c>
      <c r="D1174" s="23"/>
      <c r="E1174" s="22" t="s">
        <v>9725</v>
      </c>
      <c r="F1174" s="22">
        <v>24402</v>
      </c>
      <c r="G1174" s="22" t="s">
        <v>9726</v>
      </c>
      <c r="H1174" s="22">
        <v>2011</v>
      </c>
      <c r="I1174" s="22" t="s">
        <v>9727</v>
      </c>
      <c r="J1174" s="57">
        <v>96037</v>
      </c>
      <c r="K1174" s="22" t="s">
        <v>9728</v>
      </c>
      <c r="L1174" s="22" t="s">
        <v>9677</v>
      </c>
      <c r="M1174" s="22" t="s">
        <v>9678</v>
      </c>
      <c r="N1174" s="22" t="s">
        <v>9729</v>
      </c>
      <c r="O1174" s="22" t="s">
        <v>9730</v>
      </c>
      <c r="P1174" s="22">
        <v>12553</v>
      </c>
      <c r="Q1174" s="22">
        <v>51.598470588235294</v>
      </c>
      <c r="R1174" s="82">
        <v>11.298470588235293</v>
      </c>
      <c r="S1174" s="82">
        <v>9.5</v>
      </c>
      <c r="T1174" s="82">
        <v>30.8</v>
      </c>
      <c r="U1174" s="82">
        <v>51.598470588235294</v>
      </c>
      <c r="V1174" s="421">
        <v>50</v>
      </c>
      <c r="W1174" s="128">
        <v>100</v>
      </c>
      <c r="X1174" s="225" t="s">
        <v>9682</v>
      </c>
      <c r="Y1174" s="22">
        <v>2</v>
      </c>
      <c r="Z1174" s="22">
        <v>2</v>
      </c>
      <c r="AA1174" s="22">
        <v>1</v>
      </c>
      <c r="AB1174" s="22">
        <v>60</v>
      </c>
      <c r="AC1174" s="22"/>
      <c r="AD1174" s="62">
        <v>21</v>
      </c>
      <c r="AE1174" s="62">
        <v>5</v>
      </c>
      <c r="AF1174" s="126">
        <v>10</v>
      </c>
      <c r="AG1174" s="62" t="s">
        <v>1406</v>
      </c>
      <c r="AH1174" s="62" t="s">
        <v>9710</v>
      </c>
      <c r="AI1174" s="62">
        <v>3</v>
      </c>
      <c r="AJ1174" s="62" t="s">
        <v>9691</v>
      </c>
      <c r="AK1174" s="62" t="s">
        <v>9710</v>
      </c>
      <c r="AL1174" s="62">
        <v>2</v>
      </c>
      <c r="AM1174" s="62"/>
      <c r="AN1174" s="62"/>
      <c r="AO1174" s="62"/>
      <c r="AP1174" s="62"/>
      <c r="AQ1174" s="62"/>
      <c r="AR1174" s="62"/>
      <c r="AS1174" s="62"/>
      <c r="AT1174" s="62"/>
      <c r="AU1174" s="62"/>
      <c r="AV1174" s="62" t="s">
        <v>9731</v>
      </c>
      <c r="AW1174" s="62" t="s">
        <v>9732</v>
      </c>
      <c r="AX1174" s="62">
        <v>5</v>
      </c>
      <c r="AY1174" s="62"/>
      <c r="AZ1174" s="62"/>
      <c r="BA1174" s="62"/>
      <c r="BB1174" s="32"/>
      <c r="BC1174" s="32"/>
      <c r="BD1174" s="32"/>
      <c r="BE1174" s="32"/>
      <c r="BF1174" s="32"/>
      <c r="BG1174" s="32"/>
      <c r="BH1174" s="32"/>
      <c r="BI1174" s="32"/>
      <c r="BJ1174" s="32"/>
      <c r="BK1174" s="32"/>
      <c r="BL1174" s="32"/>
      <c r="BM1174" s="32"/>
    </row>
    <row r="1175" spans="1:65" ht="120" customHeight="1" x14ac:dyDescent="0.25">
      <c r="A1175" s="86">
        <v>787</v>
      </c>
      <c r="B1175" s="22" t="s">
        <v>9672</v>
      </c>
      <c r="C1175" s="22" t="s">
        <v>9673</v>
      </c>
      <c r="D1175" s="23" t="s">
        <v>1406</v>
      </c>
      <c r="E1175" s="22" t="s">
        <v>9733</v>
      </c>
      <c r="F1175" s="22">
        <v>15104</v>
      </c>
      <c r="G1175" s="22" t="s">
        <v>9734</v>
      </c>
      <c r="H1175" s="22">
        <v>2011</v>
      </c>
      <c r="I1175" s="22" t="s">
        <v>9735</v>
      </c>
      <c r="J1175" s="57">
        <v>92557.03</v>
      </c>
      <c r="K1175" s="22" t="s">
        <v>9736</v>
      </c>
      <c r="L1175" s="22" t="s">
        <v>9677</v>
      </c>
      <c r="M1175" s="22" t="s">
        <v>9678</v>
      </c>
      <c r="N1175" s="22" t="s">
        <v>9737</v>
      </c>
      <c r="O1175" s="22" t="s">
        <v>9738</v>
      </c>
      <c r="P1175" s="22">
        <v>12665</v>
      </c>
      <c r="Q1175" s="22">
        <v>43.489062352941176</v>
      </c>
      <c r="R1175" s="82">
        <v>10.889062352941176</v>
      </c>
      <c r="S1175" s="82">
        <v>9.5</v>
      </c>
      <c r="T1175" s="82">
        <v>23.1</v>
      </c>
      <c r="U1175" s="82">
        <v>43.489062352941176</v>
      </c>
      <c r="V1175" s="421">
        <v>65</v>
      </c>
      <c r="W1175" s="128">
        <v>100</v>
      </c>
      <c r="X1175" s="225" t="s">
        <v>9682</v>
      </c>
      <c r="Y1175" s="22">
        <v>3</v>
      </c>
      <c r="Z1175" s="22">
        <v>10</v>
      </c>
      <c r="AA1175" s="22">
        <v>2</v>
      </c>
      <c r="AB1175" s="22">
        <v>60</v>
      </c>
      <c r="AC1175" s="22"/>
      <c r="AD1175" s="62">
        <v>18</v>
      </c>
      <c r="AE1175" s="62">
        <v>5</v>
      </c>
      <c r="AF1175" s="126">
        <v>85</v>
      </c>
      <c r="AG1175" s="62" t="s">
        <v>1406</v>
      </c>
      <c r="AH1175" s="62" t="s">
        <v>9739</v>
      </c>
      <c r="AI1175" s="62">
        <v>85</v>
      </c>
      <c r="AJ1175" s="62"/>
      <c r="AK1175" s="62"/>
      <c r="AL1175" s="62"/>
      <c r="AM1175" s="62"/>
      <c r="AN1175" s="62"/>
      <c r="AO1175" s="62"/>
      <c r="AP1175" s="62"/>
      <c r="AQ1175" s="62"/>
      <c r="AR1175" s="62"/>
      <c r="AS1175" s="62"/>
      <c r="AT1175" s="62"/>
      <c r="AU1175" s="62"/>
      <c r="AV1175" s="62"/>
      <c r="AW1175" s="62"/>
      <c r="AX1175" s="62"/>
      <c r="AY1175" s="62"/>
      <c r="AZ1175" s="62"/>
      <c r="BA1175" s="62"/>
      <c r="BB1175" s="32"/>
      <c r="BC1175" s="32"/>
      <c r="BD1175" s="32"/>
      <c r="BE1175" s="32"/>
      <c r="BF1175" s="32"/>
      <c r="BG1175" s="32"/>
      <c r="BH1175" s="32"/>
      <c r="BI1175" s="32"/>
      <c r="BJ1175" s="32"/>
      <c r="BK1175" s="32"/>
      <c r="BL1175" s="32"/>
      <c r="BM1175" s="32"/>
    </row>
    <row r="1176" spans="1:65" ht="120" customHeight="1" x14ac:dyDescent="0.25">
      <c r="A1176" s="86">
        <v>787</v>
      </c>
      <c r="B1176" s="22" t="s">
        <v>9672</v>
      </c>
      <c r="C1176" s="22" t="s">
        <v>9684</v>
      </c>
      <c r="D1176" s="23"/>
      <c r="E1176" s="22" t="s">
        <v>9715</v>
      </c>
      <c r="F1176" s="22" t="s">
        <v>9716</v>
      </c>
      <c r="G1176" s="22" t="s">
        <v>9740</v>
      </c>
      <c r="H1176" s="22">
        <v>2011</v>
      </c>
      <c r="I1176" s="22" t="s">
        <v>9741</v>
      </c>
      <c r="J1176" s="57">
        <v>51240.97</v>
      </c>
      <c r="K1176" s="22" t="s">
        <v>9742</v>
      </c>
      <c r="L1176" s="22" t="s">
        <v>9677</v>
      </c>
      <c r="M1176" s="22" t="s">
        <v>9678</v>
      </c>
      <c r="N1176" s="22" t="s">
        <v>9743</v>
      </c>
      <c r="O1176" s="22" t="s">
        <v>9744</v>
      </c>
      <c r="P1176" s="22">
        <v>12828</v>
      </c>
      <c r="Q1176" s="22">
        <v>38.628349411764709</v>
      </c>
      <c r="R1176" s="82">
        <v>6.0283494117647063</v>
      </c>
      <c r="S1176" s="82">
        <v>9.5</v>
      </c>
      <c r="T1176" s="82">
        <v>23.1</v>
      </c>
      <c r="U1176" s="82">
        <v>38.628349411764709</v>
      </c>
      <c r="V1176" s="421">
        <v>100</v>
      </c>
      <c r="W1176" s="128">
        <v>100</v>
      </c>
      <c r="X1176" s="225" t="s">
        <v>9682</v>
      </c>
      <c r="Y1176" s="22">
        <v>3</v>
      </c>
      <c r="Z1176" s="22">
        <v>11</v>
      </c>
      <c r="AA1176" s="22">
        <v>5</v>
      </c>
      <c r="AB1176" s="22">
        <v>4</v>
      </c>
      <c r="AC1176" s="22"/>
      <c r="AD1176" s="62">
        <v>18</v>
      </c>
      <c r="AE1176" s="62">
        <v>5</v>
      </c>
      <c r="AF1176" s="126">
        <v>85</v>
      </c>
      <c r="AG1176" s="62" t="s">
        <v>9702</v>
      </c>
      <c r="AH1176" s="62" t="s">
        <v>9745</v>
      </c>
      <c r="AI1176" s="62">
        <v>0</v>
      </c>
      <c r="AJ1176" s="62"/>
      <c r="AK1176" s="62"/>
      <c r="AL1176" s="62"/>
      <c r="AM1176" s="62"/>
      <c r="AN1176" s="62"/>
      <c r="AO1176" s="62"/>
      <c r="AP1176" s="62"/>
      <c r="AQ1176" s="62"/>
      <c r="AR1176" s="62"/>
      <c r="AS1176" s="62"/>
      <c r="AT1176" s="62"/>
      <c r="AU1176" s="62"/>
      <c r="AV1176" s="62" t="s">
        <v>9723</v>
      </c>
      <c r="AW1176" s="62" t="s">
        <v>9724</v>
      </c>
      <c r="AX1176" s="62">
        <v>85</v>
      </c>
      <c r="AY1176" s="62"/>
      <c r="AZ1176" s="62"/>
      <c r="BA1176" s="62"/>
      <c r="BB1176" s="32"/>
      <c r="BC1176" s="32"/>
      <c r="BD1176" s="32"/>
      <c r="BE1176" s="32"/>
      <c r="BF1176" s="32"/>
      <c r="BG1176" s="32"/>
      <c r="BH1176" s="32"/>
      <c r="BI1176" s="32"/>
      <c r="BJ1176" s="32"/>
      <c r="BK1176" s="32"/>
      <c r="BL1176" s="32"/>
      <c r="BM1176" s="32"/>
    </row>
    <row r="1177" spans="1:65" ht="120" customHeight="1" x14ac:dyDescent="0.25">
      <c r="A1177" s="86">
        <v>787</v>
      </c>
      <c r="B1177" s="22" t="s">
        <v>9672</v>
      </c>
      <c r="C1177" s="22" t="s">
        <v>9684</v>
      </c>
      <c r="D1177" s="23" t="s">
        <v>9746</v>
      </c>
      <c r="E1177" s="22" t="s">
        <v>9747</v>
      </c>
      <c r="F1177" s="22" t="s">
        <v>9748</v>
      </c>
      <c r="G1177" s="22" t="s">
        <v>9749</v>
      </c>
      <c r="H1177" s="22">
        <v>2012</v>
      </c>
      <c r="I1177" s="22" t="s">
        <v>9749</v>
      </c>
      <c r="J1177" s="57">
        <v>218160</v>
      </c>
      <c r="K1177" s="22" t="s">
        <v>9750</v>
      </c>
      <c r="L1177" s="22" t="s">
        <v>9677</v>
      </c>
      <c r="M1177" s="22" t="s">
        <v>9678</v>
      </c>
      <c r="N1177" s="22" t="s">
        <v>9751</v>
      </c>
      <c r="O1177" s="22" t="s">
        <v>9752</v>
      </c>
      <c r="P1177" s="22">
        <v>13054</v>
      </c>
      <c r="Q1177" s="22">
        <v>67.465882352941179</v>
      </c>
      <c r="R1177" s="82">
        <v>25.665882352941175</v>
      </c>
      <c r="S1177" s="82">
        <v>11</v>
      </c>
      <c r="T1177" s="82">
        <v>30.8</v>
      </c>
      <c r="U1177" s="82">
        <v>67.465882352941179</v>
      </c>
      <c r="V1177" s="421">
        <v>100</v>
      </c>
      <c r="W1177" s="128">
        <v>100</v>
      </c>
      <c r="X1177" s="225" t="s">
        <v>9682</v>
      </c>
      <c r="Y1177" s="22">
        <v>3</v>
      </c>
      <c r="Z1177" s="22">
        <v>1</v>
      </c>
      <c r="AA1177" s="22">
        <v>3</v>
      </c>
      <c r="AB1177" s="22">
        <v>4</v>
      </c>
      <c r="AC1177" s="22">
        <v>159</v>
      </c>
      <c r="AD1177" s="62">
        <v>27</v>
      </c>
      <c r="AE1177" s="62">
        <v>5</v>
      </c>
      <c r="AF1177" s="126">
        <v>100</v>
      </c>
      <c r="AG1177" s="62" t="s">
        <v>9753</v>
      </c>
      <c r="AH1177" s="62" t="s">
        <v>9754</v>
      </c>
      <c r="AI1177" s="62">
        <v>50</v>
      </c>
      <c r="AJ1177" s="62" t="s">
        <v>9755</v>
      </c>
      <c r="AK1177" s="62" t="s">
        <v>9756</v>
      </c>
      <c r="AL1177" s="62">
        <v>20</v>
      </c>
      <c r="AM1177" s="62" t="s">
        <v>9757</v>
      </c>
      <c r="AN1177" s="62" t="s">
        <v>9758</v>
      </c>
      <c r="AO1177" s="62">
        <v>10</v>
      </c>
      <c r="AP1177" s="62" t="s">
        <v>9759</v>
      </c>
      <c r="AQ1177" s="62" t="s">
        <v>9760</v>
      </c>
      <c r="AR1177" s="62">
        <v>10</v>
      </c>
      <c r="AS1177" s="62"/>
      <c r="AT1177" s="62"/>
      <c r="AU1177" s="62"/>
      <c r="AV1177" s="62" t="s">
        <v>9761</v>
      </c>
      <c r="AW1177" s="62" t="s">
        <v>9762</v>
      </c>
      <c r="AX1177" s="62">
        <v>10</v>
      </c>
      <c r="AY1177" s="62"/>
      <c r="AZ1177" s="62"/>
      <c r="BA1177" s="62"/>
      <c r="BB1177" s="32"/>
      <c r="BC1177" s="32"/>
      <c r="BD1177" s="32"/>
      <c r="BE1177" s="32"/>
      <c r="BF1177" s="32"/>
      <c r="BG1177" s="32"/>
      <c r="BH1177" s="32"/>
      <c r="BI1177" s="32"/>
      <c r="BJ1177" s="32"/>
      <c r="BK1177" s="32"/>
      <c r="BL1177" s="32"/>
      <c r="BM1177" s="32"/>
    </row>
    <row r="1178" spans="1:65" ht="120" customHeight="1" x14ac:dyDescent="0.25">
      <c r="A1178" s="86">
        <v>787</v>
      </c>
      <c r="B1178" s="22" t="s">
        <v>9672</v>
      </c>
      <c r="C1178" s="22" t="s">
        <v>9673</v>
      </c>
      <c r="D1178" s="23"/>
      <c r="E1178" s="22" t="s">
        <v>9763</v>
      </c>
      <c r="F1178" s="22">
        <v>21455</v>
      </c>
      <c r="G1178" s="22" t="s">
        <v>9764</v>
      </c>
      <c r="H1178" s="22">
        <v>2012</v>
      </c>
      <c r="I1178" s="22" t="s">
        <v>9765</v>
      </c>
      <c r="J1178" s="57">
        <v>54844.800000000003</v>
      </c>
      <c r="K1178" s="22" t="s">
        <v>9766</v>
      </c>
      <c r="L1178" s="22" t="s">
        <v>9677</v>
      </c>
      <c r="M1178" s="22" t="s">
        <v>9678</v>
      </c>
      <c r="N1178" s="22" t="s">
        <v>9767</v>
      </c>
      <c r="O1178" s="22" t="s">
        <v>9768</v>
      </c>
      <c r="P1178" s="22">
        <v>13170</v>
      </c>
      <c r="Q1178" s="22">
        <v>46.252329411764705</v>
      </c>
      <c r="R1178" s="82">
        <v>6.4523294117647065</v>
      </c>
      <c r="S1178" s="82">
        <v>9</v>
      </c>
      <c r="T1178" s="82">
        <v>30.8</v>
      </c>
      <c r="U1178" s="82">
        <v>46.252329411764705</v>
      </c>
      <c r="V1178" s="421">
        <v>21</v>
      </c>
      <c r="W1178" s="128">
        <v>100</v>
      </c>
      <c r="X1178" s="225" t="s">
        <v>9682</v>
      </c>
      <c r="Y1178" s="22">
        <v>1</v>
      </c>
      <c r="Z1178" s="22">
        <v>5</v>
      </c>
      <c r="AA1178" s="22">
        <v>3</v>
      </c>
      <c r="AB1178" s="22">
        <v>60</v>
      </c>
      <c r="AC1178" s="22"/>
      <c r="AD1178" s="62">
        <v>23</v>
      </c>
      <c r="AE1178" s="62">
        <v>5</v>
      </c>
      <c r="AF1178" s="126">
        <v>20</v>
      </c>
      <c r="AG1178" s="62" t="s">
        <v>9769</v>
      </c>
      <c r="AH1178" s="62" t="s">
        <v>9770</v>
      </c>
      <c r="AI1178" s="62">
        <v>20</v>
      </c>
      <c r="AJ1178" s="62"/>
      <c r="AK1178" s="62"/>
      <c r="AL1178" s="62"/>
      <c r="AM1178" s="62"/>
      <c r="AN1178" s="62"/>
      <c r="AO1178" s="62"/>
      <c r="AP1178" s="62"/>
      <c r="AQ1178" s="62"/>
      <c r="AR1178" s="62"/>
      <c r="AS1178" s="62"/>
      <c r="AT1178" s="62"/>
      <c r="AU1178" s="62"/>
      <c r="AV1178" s="62"/>
      <c r="AW1178" s="62"/>
      <c r="AX1178" s="62"/>
      <c r="AY1178" s="62"/>
      <c r="AZ1178" s="62"/>
      <c r="BA1178" s="62"/>
      <c r="BB1178" s="32"/>
      <c r="BC1178" s="32"/>
      <c r="BD1178" s="32"/>
      <c r="BE1178" s="32"/>
      <c r="BF1178" s="32"/>
      <c r="BG1178" s="32"/>
      <c r="BH1178" s="32"/>
      <c r="BI1178" s="32"/>
      <c r="BJ1178" s="32"/>
      <c r="BK1178" s="32"/>
      <c r="BL1178" s="32"/>
      <c r="BM1178" s="32"/>
    </row>
    <row r="1179" spans="1:65" ht="120" customHeight="1" x14ac:dyDescent="0.25">
      <c r="A1179" s="86">
        <v>787</v>
      </c>
      <c r="B1179" s="22" t="s">
        <v>9672</v>
      </c>
      <c r="C1179" s="22" t="s">
        <v>9673</v>
      </c>
      <c r="D1179" s="23"/>
      <c r="E1179" s="22" t="s">
        <v>9763</v>
      </c>
      <c r="F1179" s="22" t="s">
        <v>9771</v>
      </c>
      <c r="G1179" s="22" t="s">
        <v>14447</v>
      </c>
      <c r="H1179" s="22">
        <v>2014</v>
      </c>
      <c r="I1179" s="22" t="s">
        <v>9772</v>
      </c>
      <c r="J1179" s="57">
        <v>76110</v>
      </c>
      <c r="K1179" s="22" t="s">
        <v>9773</v>
      </c>
      <c r="L1179" s="22" t="s">
        <v>9677</v>
      </c>
      <c r="M1179" s="22" t="s">
        <v>9678</v>
      </c>
      <c r="N1179" s="22" t="s">
        <v>9774</v>
      </c>
      <c r="O1179" s="22" t="s">
        <v>9775</v>
      </c>
      <c r="P1179" s="22">
        <v>13776</v>
      </c>
      <c r="Q1179" s="22">
        <v>49.25411764705882</v>
      </c>
      <c r="R1179" s="82">
        <v>8.9541176470588244</v>
      </c>
      <c r="S1179" s="82">
        <v>9.5</v>
      </c>
      <c r="T1179" s="82">
        <v>30.8</v>
      </c>
      <c r="U1179" s="82">
        <v>49.25411764705882</v>
      </c>
      <c r="V1179" s="421">
        <v>10</v>
      </c>
      <c r="W1179" s="128">
        <v>100</v>
      </c>
      <c r="X1179" s="225" t="s">
        <v>9682</v>
      </c>
      <c r="Y1179" s="22">
        <v>1</v>
      </c>
      <c r="Z1179" s="22">
        <v>1</v>
      </c>
      <c r="AA1179" s="22">
        <v>3</v>
      </c>
      <c r="AB1179" s="22">
        <v>60</v>
      </c>
      <c r="AC1179" s="22"/>
      <c r="AD1179" s="62">
        <v>23</v>
      </c>
      <c r="AE1179" s="62">
        <v>5</v>
      </c>
      <c r="AF1179" s="126">
        <v>20</v>
      </c>
      <c r="AG1179" s="62" t="s">
        <v>9769</v>
      </c>
      <c r="AH1179" s="62" t="s">
        <v>9776</v>
      </c>
      <c r="AI1179" s="62">
        <v>20</v>
      </c>
      <c r="AJ1179" s="62"/>
      <c r="AK1179" s="62"/>
      <c r="AL1179" s="62"/>
      <c r="AM1179" s="62"/>
      <c r="AN1179" s="62"/>
      <c r="AO1179" s="62"/>
      <c r="AP1179" s="62"/>
      <c r="AQ1179" s="62"/>
      <c r="AR1179" s="62"/>
      <c r="AS1179" s="62"/>
      <c r="AT1179" s="62"/>
      <c r="AU1179" s="62"/>
      <c r="AV1179" s="62"/>
      <c r="AW1179" s="62"/>
      <c r="AX1179" s="62"/>
      <c r="AY1179" s="62"/>
      <c r="AZ1179" s="62"/>
      <c r="BA1179" s="62"/>
      <c r="BB1179" s="32"/>
      <c r="BC1179" s="32"/>
      <c r="BD1179" s="32"/>
      <c r="BE1179" s="32"/>
      <c r="BF1179" s="32"/>
      <c r="BG1179" s="32"/>
      <c r="BH1179" s="32"/>
      <c r="BI1179" s="32"/>
      <c r="BJ1179" s="32"/>
      <c r="BK1179" s="32"/>
      <c r="BL1179" s="32"/>
      <c r="BM1179" s="32"/>
    </row>
    <row r="1180" spans="1:65" ht="120" customHeight="1" x14ac:dyDescent="0.25">
      <c r="A1180" s="86">
        <v>787</v>
      </c>
      <c r="B1180" s="22" t="s">
        <v>9672</v>
      </c>
      <c r="C1180" s="22" t="s">
        <v>9684</v>
      </c>
      <c r="D1180" s="23"/>
      <c r="E1180" s="22" t="s">
        <v>9777</v>
      </c>
      <c r="F1180" s="22" t="s">
        <v>9778</v>
      </c>
      <c r="G1180" s="22" t="s">
        <v>9779</v>
      </c>
      <c r="H1180" s="22">
        <v>2015</v>
      </c>
      <c r="I1180" s="22" t="s">
        <v>9780</v>
      </c>
      <c r="J1180" s="57">
        <v>96016</v>
      </c>
      <c r="K1180" s="22" t="s">
        <v>9781</v>
      </c>
      <c r="L1180" s="22" t="s">
        <v>9677</v>
      </c>
      <c r="M1180" s="22" t="s">
        <v>9678</v>
      </c>
      <c r="N1180" s="22" t="s">
        <v>9782</v>
      </c>
      <c r="O1180" s="22" t="s">
        <v>9783</v>
      </c>
      <c r="P1180" s="22">
        <v>14291</v>
      </c>
      <c r="Q1180" s="22">
        <v>51.596000000000004</v>
      </c>
      <c r="R1180" s="82">
        <v>11.295999999999999</v>
      </c>
      <c r="S1180" s="82">
        <v>9.5</v>
      </c>
      <c r="T1180" s="82">
        <v>30.8</v>
      </c>
      <c r="U1180" s="82">
        <v>51.596000000000004</v>
      </c>
      <c r="V1180" s="421">
        <v>100</v>
      </c>
      <c r="W1180" s="128">
        <v>100</v>
      </c>
      <c r="X1180" s="225" t="s">
        <v>9682</v>
      </c>
      <c r="Y1180" s="22">
        <v>3</v>
      </c>
      <c r="Z1180" s="22">
        <v>2</v>
      </c>
      <c r="AA1180" s="22">
        <v>3</v>
      </c>
      <c r="AB1180" s="22">
        <v>4</v>
      </c>
      <c r="AC1180" s="22"/>
      <c r="AD1180" s="62">
        <v>19</v>
      </c>
      <c r="AE1180" s="62">
        <v>5</v>
      </c>
      <c r="AF1180" s="126">
        <v>100</v>
      </c>
      <c r="AG1180" s="62" t="s">
        <v>9784</v>
      </c>
      <c r="AH1180" s="62" t="s">
        <v>9785</v>
      </c>
      <c r="AI1180" s="62">
        <v>40</v>
      </c>
      <c r="AJ1180" s="62" t="s">
        <v>9786</v>
      </c>
      <c r="AK1180" s="62" t="s">
        <v>9787</v>
      </c>
      <c r="AL1180" s="62">
        <v>30</v>
      </c>
      <c r="AM1180" s="62" t="s">
        <v>9788</v>
      </c>
      <c r="AN1180" s="62" t="s">
        <v>9789</v>
      </c>
      <c r="AO1180" s="62">
        <v>20</v>
      </c>
      <c r="AP1180" s="62" t="s">
        <v>9790</v>
      </c>
      <c r="AQ1180" s="62" t="s">
        <v>9791</v>
      </c>
      <c r="AR1180" s="62">
        <v>10</v>
      </c>
      <c r="AS1180" s="62"/>
      <c r="AT1180" s="62"/>
      <c r="AU1180" s="62"/>
      <c r="AV1180" s="62"/>
      <c r="AW1180" s="62"/>
      <c r="AX1180" s="62"/>
      <c r="AY1180" s="62"/>
      <c r="AZ1180" s="62"/>
      <c r="BA1180" s="62"/>
      <c r="BB1180" s="32"/>
      <c r="BC1180" s="32"/>
      <c r="BD1180" s="32"/>
      <c r="BE1180" s="32"/>
      <c r="BF1180" s="32"/>
      <c r="BG1180" s="32"/>
      <c r="BH1180" s="32"/>
      <c r="BI1180" s="32"/>
      <c r="BJ1180" s="32"/>
      <c r="BK1180" s="32"/>
      <c r="BL1180" s="32"/>
      <c r="BM1180" s="32"/>
    </row>
    <row r="1181" spans="1:65" ht="120" customHeight="1" x14ac:dyDescent="0.25">
      <c r="A1181" s="86">
        <v>787</v>
      </c>
      <c r="B1181" s="22" t="s">
        <v>9672</v>
      </c>
      <c r="C1181" s="22" t="s">
        <v>9684</v>
      </c>
      <c r="D1181" s="23" t="s">
        <v>9702</v>
      </c>
      <c r="E1181" s="22" t="s">
        <v>9792</v>
      </c>
      <c r="F1181" s="22" t="s">
        <v>9793</v>
      </c>
      <c r="G1181" s="22" t="s">
        <v>9794</v>
      </c>
      <c r="H1181" s="22">
        <v>2015</v>
      </c>
      <c r="I1181" s="22" t="s">
        <v>9795</v>
      </c>
      <c r="J1181" s="57">
        <v>116441</v>
      </c>
      <c r="K1181" s="22" t="s">
        <v>9796</v>
      </c>
      <c r="L1181" s="22" t="s">
        <v>9677</v>
      </c>
      <c r="M1181" s="22" t="s">
        <v>9678</v>
      </c>
      <c r="N1181" s="22" t="s">
        <v>9797</v>
      </c>
      <c r="O1181" s="22" t="s">
        <v>9798</v>
      </c>
      <c r="P1181" s="22">
        <v>14294</v>
      </c>
      <c r="Q1181" s="22">
        <v>50.198941176470591</v>
      </c>
      <c r="R1181" s="82">
        <v>13.698941176470589</v>
      </c>
      <c r="S1181" s="82">
        <v>9</v>
      </c>
      <c r="T1181" s="82">
        <v>27.5</v>
      </c>
      <c r="U1181" s="82">
        <v>50.198941176470591</v>
      </c>
      <c r="V1181" s="421">
        <v>60</v>
      </c>
      <c r="W1181" s="128">
        <v>100</v>
      </c>
      <c r="X1181" s="225" t="s">
        <v>9682</v>
      </c>
      <c r="Y1181" s="22">
        <v>3</v>
      </c>
      <c r="Z1181" s="22">
        <v>2</v>
      </c>
      <c r="AA1181" s="22">
        <v>3</v>
      </c>
      <c r="AB1181" s="22">
        <v>4</v>
      </c>
      <c r="AC1181" s="22"/>
      <c r="AD1181" s="62">
        <v>18</v>
      </c>
      <c r="AE1181" s="62">
        <v>5</v>
      </c>
      <c r="AF1181" s="126">
        <v>100</v>
      </c>
      <c r="AG1181" s="62" t="s">
        <v>2435</v>
      </c>
      <c r="AH1181" s="62" t="s">
        <v>9799</v>
      </c>
      <c r="AI1181" s="62">
        <v>70</v>
      </c>
      <c r="AJ1181" s="62"/>
      <c r="AK1181" s="62" t="s">
        <v>9800</v>
      </c>
      <c r="AL1181" s="62">
        <v>30</v>
      </c>
      <c r="AM1181" s="62"/>
      <c r="AN1181" s="62"/>
      <c r="AO1181" s="62"/>
      <c r="AP1181" s="62"/>
      <c r="AQ1181" s="62"/>
      <c r="AR1181" s="62"/>
      <c r="AS1181" s="62"/>
      <c r="AT1181" s="62"/>
      <c r="AU1181" s="62"/>
      <c r="AV1181" s="62"/>
      <c r="AW1181" s="62" t="s">
        <v>596</v>
      </c>
      <c r="AX1181" s="62"/>
      <c r="AY1181" s="62"/>
      <c r="AZ1181" s="62"/>
      <c r="BA1181" s="62"/>
      <c r="BB1181" s="32"/>
      <c r="BC1181" s="32"/>
      <c r="BD1181" s="32"/>
      <c r="BE1181" s="32"/>
      <c r="BF1181" s="32"/>
      <c r="BG1181" s="32"/>
      <c r="BH1181" s="32"/>
      <c r="BI1181" s="32"/>
      <c r="BJ1181" s="32"/>
      <c r="BK1181" s="32"/>
      <c r="BL1181" s="32"/>
      <c r="BM1181" s="32"/>
    </row>
    <row r="1182" spans="1:65" ht="120" customHeight="1" x14ac:dyDescent="0.25">
      <c r="A1182" s="86">
        <v>787</v>
      </c>
      <c r="B1182" s="22" t="s">
        <v>9672</v>
      </c>
      <c r="C1182" s="22" t="s">
        <v>9673</v>
      </c>
      <c r="D1182" s="23" t="s">
        <v>1406</v>
      </c>
      <c r="E1182" s="22" t="s">
        <v>9801</v>
      </c>
      <c r="F1182" s="22" t="s">
        <v>9802</v>
      </c>
      <c r="G1182" s="22" t="s">
        <v>9803</v>
      </c>
      <c r="H1182" s="22">
        <v>2015</v>
      </c>
      <c r="I1182" s="22" t="s">
        <v>9804</v>
      </c>
      <c r="J1182" s="57">
        <v>102271</v>
      </c>
      <c r="K1182" s="22" t="s">
        <v>9805</v>
      </c>
      <c r="L1182" s="22" t="s">
        <v>9677</v>
      </c>
      <c r="M1182" s="22" t="s">
        <v>9806</v>
      </c>
      <c r="N1182" s="22" t="s">
        <v>9807</v>
      </c>
      <c r="O1182" s="22" t="s">
        <v>9808</v>
      </c>
      <c r="P1182" s="22">
        <v>14318</v>
      </c>
      <c r="Q1182" s="22">
        <v>40.831882352941179</v>
      </c>
      <c r="R1182" s="82">
        <v>12.031882352941176</v>
      </c>
      <c r="S1182" s="82">
        <v>9</v>
      </c>
      <c r="T1182" s="82">
        <v>19.8</v>
      </c>
      <c r="U1182" s="82">
        <v>40.831882352941179</v>
      </c>
      <c r="V1182" s="421">
        <v>30</v>
      </c>
      <c r="W1182" s="128">
        <v>100</v>
      </c>
      <c r="X1182" s="225" t="s">
        <v>9809</v>
      </c>
      <c r="Y1182" s="22">
        <v>1</v>
      </c>
      <c r="Z1182" s="22">
        <v>1</v>
      </c>
      <c r="AA1182" s="22">
        <v>6</v>
      </c>
      <c r="AB1182" s="22">
        <v>60</v>
      </c>
      <c r="AC1182" s="22"/>
      <c r="AD1182" s="62">
        <v>18</v>
      </c>
      <c r="AE1182" s="62">
        <v>5</v>
      </c>
      <c r="AF1182" s="126">
        <v>27.5</v>
      </c>
      <c r="AG1182" s="62" t="s">
        <v>9810</v>
      </c>
      <c r="AH1182" s="62" t="s">
        <v>9811</v>
      </c>
      <c r="AI1182" s="62">
        <v>7.5</v>
      </c>
      <c r="AJ1182" s="62" t="s">
        <v>9769</v>
      </c>
      <c r="AK1182" s="62" t="s">
        <v>9812</v>
      </c>
      <c r="AL1182" s="62">
        <v>5</v>
      </c>
      <c r="AM1182" s="62" t="s">
        <v>9813</v>
      </c>
      <c r="AN1182" s="62" t="s">
        <v>9814</v>
      </c>
      <c r="AO1182" s="62">
        <v>15</v>
      </c>
      <c r="AP1182" s="62"/>
      <c r="AQ1182" s="62"/>
      <c r="AR1182" s="62"/>
      <c r="AS1182" s="62"/>
      <c r="AT1182" s="62"/>
      <c r="AU1182" s="62"/>
      <c r="AV1182" s="62"/>
      <c r="AW1182" s="62"/>
      <c r="AX1182" s="62"/>
      <c r="AY1182" s="62"/>
      <c r="AZ1182" s="62"/>
      <c r="BA1182" s="62"/>
      <c r="BB1182" s="32"/>
      <c r="BC1182" s="32"/>
      <c r="BD1182" s="32"/>
      <c r="BE1182" s="32"/>
      <c r="BF1182" s="32"/>
      <c r="BG1182" s="32"/>
      <c r="BH1182" s="32"/>
      <c r="BI1182" s="32"/>
      <c r="BJ1182" s="32"/>
      <c r="BK1182" s="32"/>
      <c r="BL1182" s="32"/>
      <c r="BM1182" s="32"/>
    </row>
    <row r="1183" spans="1:65" ht="120" customHeight="1" x14ac:dyDescent="0.25">
      <c r="A1183" s="86">
        <v>787</v>
      </c>
      <c r="B1183" s="22" t="s">
        <v>9672</v>
      </c>
      <c r="C1183" s="22"/>
      <c r="D1183" s="23" t="s">
        <v>1406</v>
      </c>
      <c r="E1183" s="22" t="s">
        <v>9801</v>
      </c>
      <c r="F1183" s="22">
        <v>32037</v>
      </c>
      <c r="G1183" s="22" t="s">
        <v>588</v>
      </c>
      <c r="H1183" s="22">
        <v>2018</v>
      </c>
      <c r="I1183" s="22" t="s">
        <v>9815</v>
      </c>
      <c r="J1183" s="57">
        <v>61911.21</v>
      </c>
      <c r="K1183" s="22" t="s">
        <v>9816</v>
      </c>
      <c r="L1183" s="22" t="s">
        <v>9677</v>
      </c>
      <c r="M1183" s="22" t="s">
        <v>9678</v>
      </c>
      <c r="N1183" s="22" t="s">
        <v>9817</v>
      </c>
      <c r="O1183" s="22" t="s">
        <v>9818</v>
      </c>
      <c r="P1183" s="22">
        <v>14898</v>
      </c>
      <c r="Q1183" s="22">
        <v>36.083671764705883</v>
      </c>
      <c r="R1183" s="82">
        <v>7.2836717647058826</v>
      </c>
      <c r="S1183" s="82">
        <v>9</v>
      </c>
      <c r="T1183" s="82">
        <v>19.8</v>
      </c>
      <c r="U1183" s="82">
        <v>36.083671764705883</v>
      </c>
      <c r="V1183" s="421">
        <v>82</v>
      </c>
      <c r="W1183" s="128">
        <v>100</v>
      </c>
      <c r="X1183" s="225" t="s">
        <v>9819</v>
      </c>
      <c r="Y1183" s="22"/>
      <c r="Z1183" s="22"/>
      <c r="AA1183" s="22"/>
      <c r="AB1183" s="22"/>
      <c r="AC1183" s="22"/>
      <c r="AD1183" s="62">
        <v>19.8</v>
      </c>
      <c r="AE1183" s="62">
        <v>5</v>
      </c>
      <c r="AF1183" s="126">
        <v>40</v>
      </c>
      <c r="AG1183" s="62" t="s">
        <v>9769</v>
      </c>
      <c r="AH1183" s="62" t="s">
        <v>9820</v>
      </c>
      <c r="AI1183" s="62">
        <v>20</v>
      </c>
      <c r="AJ1183" s="62" t="s">
        <v>9821</v>
      </c>
      <c r="AK1183" s="62" t="s">
        <v>9811</v>
      </c>
      <c r="AL1183" s="62">
        <v>20</v>
      </c>
      <c r="AM1183" s="62"/>
      <c r="AN1183" s="62"/>
      <c r="AO1183" s="62"/>
      <c r="AP1183" s="62"/>
      <c r="AQ1183" s="62"/>
      <c r="AR1183" s="62"/>
      <c r="AS1183" s="62"/>
      <c r="AT1183" s="62"/>
      <c r="AU1183" s="62"/>
      <c r="AV1183" s="62"/>
      <c r="AW1183" s="62"/>
      <c r="AX1183" s="62"/>
      <c r="AY1183" s="62"/>
      <c r="AZ1183" s="62"/>
      <c r="BA1183" s="62"/>
      <c r="BB1183" s="32"/>
      <c r="BC1183" s="32"/>
      <c r="BD1183" s="32"/>
      <c r="BE1183" s="32"/>
      <c r="BF1183" s="32"/>
      <c r="BG1183" s="32"/>
      <c r="BH1183" s="32"/>
      <c r="BI1183" s="32"/>
      <c r="BJ1183" s="32"/>
      <c r="BK1183" s="32"/>
      <c r="BL1183" s="32"/>
      <c r="BM1183" s="32"/>
    </row>
    <row r="1184" spans="1:65" ht="120" customHeight="1" x14ac:dyDescent="0.25">
      <c r="A1184" s="86">
        <v>787</v>
      </c>
      <c r="B1184" s="22" t="s">
        <v>9672</v>
      </c>
      <c r="C1184" s="22" t="s">
        <v>9684</v>
      </c>
      <c r="D1184" s="23" t="s">
        <v>9702</v>
      </c>
      <c r="E1184" s="22" t="s">
        <v>9792</v>
      </c>
      <c r="F1184" s="22" t="s">
        <v>9793</v>
      </c>
      <c r="G1184" s="22" t="s">
        <v>9822</v>
      </c>
      <c r="H1184" s="22">
        <v>2019</v>
      </c>
      <c r="I1184" s="22" t="s">
        <v>9823</v>
      </c>
      <c r="J1184" s="57">
        <v>454925.8</v>
      </c>
      <c r="K1184" s="22" t="s">
        <v>9824</v>
      </c>
      <c r="L1184" s="22" t="s">
        <v>9677</v>
      </c>
      <c r="M1184" s="22" t="s">
        <v>9678</v>
      </c>
      <c r="N1184" s="22" t="s">
        <v>9825</v>
      </c>
      <c r="O1184" s="22" t="s">
        <v>9826</v>
      </c>
      <c r="P1184" s="22">
        <v>15295</v>
      </c>
      <c r="Q1184" s="22">
        <v>93.02000000000001</v>
      </c>
      <c r="R1184" s="82">
        <v>53.52</v>
      </c>
      <c r="S1184" s="82">
        <v>12</v>
      </c>
      <c r="T1184" s="82">
        <v>27.5</v>
      </c>
      <c r="U1184" s="82">
        <v>93.02000000000001</v>
      </c>
      <c r="V1184" s="421">
        <v>1</v>
      </c>
      <c r="W1184" s="128">
        <v>100</v>
      </c>
      <c r="X1184" s="225" t="s">
        <v>9682</v>
      </c>
      <c r="Y1184" s="22">
        <v>3</v>
      </c>
      <c r="Z1184" s="22">
        <v>2</v>
      </c>
      <c r="AA1184" s="22">
        <v>3</v>
      </c>
      <c r="AB1184" s="22">
        <v>4</v>
      </c>
      <c r="AC1184" s="22">
        <v>124</v>
      </c>
      <c r="AD1184" s="62">
        <v>19.8</v>
      </c>
      <c r="AE1184" s="62">
        <v>5</v>
      </c>
      <c r="AF1184" s="126">
        <v>5</v>
      </c>
      <c r="AG1184" s="62"/>
      <c r="AH1184" s="62" t="s">
        <v>9827</v>
      </c>
      <c r="AI1184" s="62">
        <v>5</v>
      </c>
      <c r="AJ1184" s="62"/>
      <c r="AK1184" s="62"/>
      <c r="AL1184" s="62"/>
      <c r="AM1184" s="62"/>
      <c r="AN1184" s="62"/>
      <c r="AO1184" s="62"/>
      <c r="AP1184" s="62"/>
      <c r="AQ1184" s="62"/>
      <c r="AR1184" s="62"/>
      <c r="AS1184" s="62"/>
      <c r="AT1184" s="62"/>
      <c r="AU1184" s="62"/>
      <c r="AV1184" s="62"/>
      <c r="AW1184" s="62"/>
      <c r="AX1184" s="62"/>
      <c r="AY1184" s="62"/>
      <c r="AZ1184" s="62"/>
      <c r="BA1184" s="62"/>
      <c r="BB1184" s="32"/>
      <c r="BC1184" s="32"/>
      <c r="BD1184" s="32"/>
      <c r="BE1184" s="32"/>
      <c r="BF1184" s="32"/>
      <c r="BG1184" s="32"/>
      <c r="BH1184" s="32"/>
      <c r="BI1184" s="32"/>
      <c r="BJ1184" s="32"/>
      <c r="BK1184" s="32"/>
      <c r="BL1184" s="32"/>
      <c r="BM1184" s="32"/>
    </row>
    <row r="1185" spans="1:65" ht="120" customHeight="1" x14ac:dyDescent="0.25">
      <c r="A1185" s="86">
        <v>787</v>
      </c>
      <c r="B1185" s="22" t="s">
        <v>9672</v>
      </c>
      <c r="C1185" s="22"/>
      <c r="D1185" s="23" t="s">
        <v>1406</v>
      </c>
      <c r="E1185" s="22" t="s">
        <v>9828</v>
      </c>
      <c r="F1185" s="22">
        <v>28446</v>
      </c>
      <c r="G1185" s="22" t="s">
        <v>6496</v>
      </c>
      <c r="H1185" s="22">
        <v>2019</v>
      </c>
      <c r="I1185" s="22" t="s">
        <v>9829</v>
      </c>
      <c r="J1185" s="57">
        <v>84219.97</v>
      </c>
      <c r="K1185" s="22" t="s">
        <v>9830</v>
      </c>
      <c r="L1185" s="22" t="s">
        <v>9677</v>
      </c>
      <c r="M1185" s="22" t="s">
        <v>9678</v>
      </c>
      <c r="N1185" s="22" t="s">
        <v>9831</v>
      </c>
      <c r="O1185" s="22" t="s">
        <v>9832</v>
      </c>
      <c r="P1185" s="22">
        <v>15317</v>
      </c>
      <c r="Q1185" s="22">
        <v>46.908231764705882</v>
      </c>
      <c r="R1185" s="82">
        <v>9.9082317647058815</v>
      </c>
      <c r="S1185" s="82">
        <v>9.5</v>
      </c>
      <c r="T1185" s="82">
        <v>27.5</v>
      </c>
      <c r="U1185" s="82">
        <v>46.908231764705882</v>
      </c>
      <c r="V1185" s="421">
        <v>28</v>
      </c>
      <c r="W1185" s="128">
        <v>100</v>
      </c>
      <c r="X1185" s="225" t="s">
        <v>9833</v>
      </c>
      <c r="Y1185" s="22"/>
      <c r="Z1185" s="22"/>
      <c r="AA1185" s="22"/>
      <c r="AB1185" s="22"/>
      <c r="AC1185" s="22"/>
      <c r="AD1185" s="62">
        <v>19.8</v>
      </c>
      <c r="AE1185" s="62">
        <v>5</v>
      </c>
      <c r="AF1185" s="126">
        <v>28</v>
      </c>
      <c r="AG1185" s="62" t="s">
        <v>1406</v>
      </c>
      <c r="AH1185" s="62" t="s">
        <v>9834</v>
      </c>
      <c r="AI1185" s="62">
        <v>18</v>
      </c>
      <c r="AJ1185" s="62"/>
      <c r="AK1185" s="62"/>
      <c r="AL1185" s="62"/>
      <c r="AM1185" s="62"/>
      <c r="AN1185" s="62"/>
      <c r="AO1185" s="62"/>
      <c r="AP1185" s="62"/>
      <c r="AQ1185" s="62"/>
      <c r="AR1185" s="62"/>
      <c r="AS1185" s="62"/>
      <c r="AT1185" s="62"/>
      <c r="AU1185" s="62"/>
      <c r="AV1185" s="62" t="s">
        <v>9835</v>
      </c>
      <c r="AW1185" s="62" t="s">
        <v>9836</v>
      </c>
      <c r="AX1185" s="62">
        <v>8</v>
      </c>
      <c r="AY1185" s="62" t="s">
        <v>280</v>
      </c>
      <c r="AZ1185" s="62" t="s">
        <v>9837</v>
      </c>
      <c r="BA1185" s="62">
        <v>2</v>
      </c>
      <c r="BB1185" s="32"/>
      <c r="BC1185" s="32"/>
      <c r="BD1185" s="32"/>
      <c r="BE1185" s="32"/>
      <c r="BF1185" s="32"/>
      <c r="BG1185" s="32"/>
      <c r="BH1185" s="32"/>
      <c r="BI1185" s="32"/>
      <c r="BJ1185" s="32"/>
      <c r="BK1185" s="32"/>
      <c r="BL1185" s="32"/>
      <c r="BM1185" s="32"/>
    </row>
    <row r="1186" spans="1:65" ht="120" customHeight="1" x14ac:dyDescent="0.25">
      <c r="A1186" s="86">
        <v>787</v>
      </c>
      <c r="B1186" s="22" t="s">
        <v>9672</v>
      </c>
      <c r="C1186" s="22" t="s">
        <v>9673</v>
      </c>
      <c r="D1186" s="23" t="s">
        <v>1406</v>
      </c>
      <c r="E1186" s="22" t="s">
        <v>9838</v>
      </c>
      <c r="F1186" s="22">
        <v>15490</v>
      </c>
      <c r="G1186" s="22" t="s">
        <v>9839</v>
      </c>
      <c r="H1186" s="22">
        <v>2020</v>
      </c>
      <c r="I1186" s="22" t="s">
        <v>9840</v>
      </c>
      <c r="J1186" s="57">
        <v>67472.14</v>
      </c>
      <c r="K1186" s="22" t="s">
        <v>9841</v>
      </c>
      <c r="L1186" s="22" t="s">
        <v>9677</v>
      </c>
      <c r="M1186" s="22" t="s">
        <v>9842</v>
      </c>
      <c r="N1186" s="22" t="s">
        <v>9843</v>
      </c>
      <c r="O1186" s="22" t="s">
        <v>9844</v>
      </c>
      <c r="P1186" s="22">
        <v>15490</v>
      </c>
      <c r="Q1186" s="22">
        <v>45.44</v>
      </c>
      <c r="R1186" s="82">
        <v>7.94</v>
      </c>
      <c r="S1186" s="82">
        <v>10</v>
      </c>
      <c r="T1186" s="82">
        <v>27.5</v>
      </c>
      <c r="U1186" s="82">
        <v>45.44</v>
      </c>
      <c r="V1186" s="421">
        <v>70</v>
      </c>
      <c r="W1186" s="128">
        <v>100</v>
      </c>
      <c r="X1186" s="225" t="s">
        <v>9682</v>
      </c>
      <c r="Y1186" s="22">
        <v>3</v>
      </c>
      <c r="Z1186" s="22">
        <v>12</v>
      </c>
      <c r="AA1186" s="22">
        <v>2</v>
      </c>
      <c r="AB1186" s="22">
        <v>4</v>
      </c>
      <c r="AC1186" s="22"/>
      <c r="AD1186" s="62">
        <v>22</v>
      </c>
      <c r="AE1186" s="62">
        <v>5</v>
      </c>
      <c r="AF1186" s="126">
        <v>100</v>
      </c>
      <c r="AG1186" s="62" t="s">
        <v>1406</v>
      </c>
      <c r="AH1186" s="62" t="s">
        <v>9845</v>
      </c>
      <c r="AI1186" s="62">
        <v>70</v>
      </c>
      <c r="AJ1186" s="62" t="s">
        <v>9846</v>
      </c>
      <c r="AK1186" s="62" t="s">
        <v>9847</v>
      </c>
      <c r="AL1186" s="62">
        <v>10</v>
      </c>
      <c r="AM1186" s="62" t="s">
        <v>9848</v>
      </c>
      <c r="AN1186" s="62"/>
      <c r="AO1186" s="62">
        <v>20</v>
      </c>
      <c r="AP1186" s="62"/>
      <c r="AQ1186" s="62"/>
      <c r="AR1186" s="62"/>
      <c r="AS1186" s="62"/>
      <c r="AT1186" s="62"/>
      <c r="AU1186" s="62"/>
      <c r="AV1186" s="62"/>
      <c r="AW1186" s="62"/>
      <c r="AX1186" s="62"/>
      <c r="AY1186" s="62"/>
      <c r="AZ1186" s="62"/>
      <c r="BA1186" s="62"/>
      <c r="BB1186" s="32"/>
      <c r="BC1186" s="32"/>
      <c r="BD1186" s="32"/>
      <c r="BE1186" s="32"/>
      <c r="BF1186" s="32"/>
      <c r="BG1186" s="32"/>
      <c r="BH1186" s="32"/>
      <c r="BI1186" s="32"/>
      <c r="BJ1186" s="32"/>
      <c r="BK1186" s="32"/>
      <c r="BL1186" s="32"/>
      <c r="BM1186" s="32"/>
    </row>
    <row r="1187" spans="1:65" ht="120" customHeight="1" x14ac:dyDescent="0.25">
      <c r="A1187" s="86">
        <v>787</v>
      </c>
      <c r="B1187" s="22" t="s">
        <v>9672</v>
      </c>
      <c r="C1187" s="22" t="s">
        <v>9673</v>
      </c>
      <c r="D1187" s="23" t="s">
        <v>1406</v>
      </c>
      <c r="E1187" s="22" t="s">
        <v>9801</v>
      </c>
      <c r="F1187" s="22">
        <v>32037</v>
      </c>
      <c r="G1187" s="22" t="s">
        <v>9849</v>
      </c>
      <c r="H1187" s="22">
        <v>2020</v>
      </c>
      <c r="I1187" s="22" t="s">
        <v>9850</v>
      </c>
      <c r="J1187" s="57">
        <v>276861</v>
      </c>
      <c r="K1187" s="22" t="s">
        <v>9851</v>
      </c>
      <c r="L1187" s="22" t="s">
        <v>9677</v>
      </c>
      <c r="M1187" s="22" t="s">
        <v>9678</v>
      </c>
      <c r="N1187" s="22" t="s">
        <v>9852</v>
      </c>
      <c r="O1187" s="22" t="s">
        <v>9853</v>
      </c>
      <c r="P1187" s="22">
        <v>15724</v>
      </c>
      <c r="Q1187" s="22">
        <v>63.370000000000005</v>
      </c>
      <c r="R1187" s="82">
        <v>32.57</v>
      </c>
      <c r="S1187" s="82">
        <v>11</v>
      </c>
      <c r="T1187" s="82">
        <v>19.8</v>
      </c>
      <c r="U1187" s="82">
        <v>63.370000000000005</v>
      </c>
      <c r="V1187" s="421">
        <v>20</v>
      </c>
      <c r="W1187" s="128">
        <v>100</v>
      </c>
      <c r="X1187" s="225" t="s">
        <v>9854</v>
      </c>
      <c r="Y1187" s="22"/>
      <c r="Z1187" s="22"/>
      <c r="AA1187" s="22"/>
      <c r="AB1187" s="22"/>
      <c r="AC1187" s="22">
        <v>49</v>
      </c>
      <c r="AD1187" s="62">
        <v>19.8</v>
      </c>
      <c r="AE1187" s="62">
        <v>5</v>
      </c>
      <c r="AF1187" s="126">
        <v>10</v>
      </c>
      <c r="AG1187" s="62" t="s">
        <v>9769</v>
      </c>
      <c r="AH1187" s="62" t="s">
        <v>9855</v>
      </c>
      <c r="AI1187" s="62">
        <v>10</v>
      </c>
      <c r="AJ1187" s="62"/>
      <c r="AK1187" s="62"/>
      <c r="AL1187" s="62"/>
      <c r="AM1187" s="62"/>
      <c r="AN1187" s="62"/>
      <c r="AO1187" s="62"/>
      <c r="AP1187" s="62"/>
      <c r="AQ1187" s="62"/>
      <c r="AR1187" s="62"/>
      <c r="AS1187" s="62"/>
      <c r="AT1187" s="62"/>
      <c r="AU1187" s="62"/>
      <c r="AV1187" s="62"/>
      <c r="AW1187" s="62"/>
      <c r="AX1187" s="62"/>
      <c r="AY1187" s="62"/>
      <c r="AZ1187" s="62"/>
      <c r="BA1187" s="62"/>
      <c r="BB1187" s="32"/>
      <c r="BC1187" s="32"/>
      <c r="BD1187" s="32"/>
      <c r="BE1187" s="32"/>
      <c r="BF1187" s="32"/>
      <c r="BG1187" s="32"/>
      <c r="BH1187" s="32"/>
      <c r="BI1187" s="32"/>
      <c r="BJ1187" s="32"/>
      <c r="BK1187" s="32"/>
      <c r="BL1187" s="32"/>
      <c r="BM1187" s="32"/>
    </row>
    <row r="1188" spans="1:65" ht="120" customHeight="1" x14ac:dyDescent="0.25">
      <c r="A1188" s="86">
        <v>787</v>
      </c>
      <c r="B1188" s="22" t="s">
        <v>9672</v>
      </c>
      <c r="C1188" s="22" t="s">
        <v>9673</v>
      </c>
      <c r="D1188" s="23" t="s">
        <v>1406</v>
      </c>
      <c r="E1188" s="22" t="s">
        <v>9694</v>
      </c>
      <c r="F1188" s="22">
        <v>23420</v>
      </c>
      <c r="G1188" s="22" t="s">
        <v>9856</v>
      </c>
      <c r="H1188" s="22">
        <v>2020</v>
      </c>
      <c r="I1188" s="22" t="s">
        <v>9857</v>
      </c>
      <c r="J1188" s="57">
        <v>281298.03000000003</v>
      </c>
      <c r="K1188" s="22" t="s">
        <v>9858</v>
      </c>
      <c r="L1188" s="22" t="s">
        <v>9677</v>
      </c>
      <c r="M1188" s="22" t="s">
        <v>9859</v>
      </c>
      <c r="N1188" s="22" t="s">
        <v>9860</v>
      </c>
      <c r="O1188" s="22" t="s">
        <v>9861</v>
      </c>
      <c r="P1188" s="22">
        <v>15759</v>
      </c>
      <c r="Q1188" s="22">
        <v>65.19</v>
      </c>
      <c r="R1188" s="82">
        <v>33.090000000000003</v>
      </c>
      <c r="S1188" s="82">
        <v>9</v>
      </c>
      <c r="T1188" s="82">
        <v>23.1</v>
      </c>
      <c r="U1188" s="82">
        <v>65.19</v>
      </c>
      <c r="V1188" s="421">
        <v>60</v>
      </c>
      <c r="W1188" s="128">
        <v>100</v>
      </c>
      <c r="X1188" s="225" t="s">
        <v>9862</v>
      </c>
      <c r="Y1188" s="22"/>
      <c r="Z1188" s="22"/>
      <c r="AA1188" s="22"/>
      <c r="AB1188" s="22"/>
      <c r="AC1188" s="22">
        <v>83</v>
      </c>
      <c r="AD1188" s="62"/>
      <c r="AE1188" s="62">
        <v>5</v>
      </c>
      <c r="AF1188" s="126">
        <v>100</v>
      </c>
      <c r="AG1188" s="62" t="s">
        <v>1406</v>
      </c>
      <c r="AH1188" s="62" t="s">
        <v>9863</v>
      </c>
      <c r="AI1188" s="62">
        <v>50</v>
      </c>
      <c r="AJ1188" s="62"/>
      <c r="AK1188" s="62"/>
      <c r="AL1188" s="62"/>
      <c r="AM1188" s="62"/>
      <c r="AN1188" s="62"/>
      <c r="AO1188" s="62"/>
      <c r="AP1188" s="62"/>
      <c r="AQ1188" s="62"/>
      <c r="AR1188" s="62"/>
      <c r="AS1188" s="62"/>
      <c r="AT1188" s="62"/>
      <c r="AU1188" s="62"/>
      <c r="AV1188" s="62" t="s">
        <v>9864</v>
      </c>
      <c r="AW1188" s="62" t="s">
        <v>9701</v>
      </c>
      <c r="AX1188" s="62">
        <v>50</v>
      </c>
      <c r="AY1188" s="62"/>
      <c r="AZ1188" s="62"/>
      <c r="BA1188" s="62"/>
      <c r="BB1188" s="32"/>
      <c r="BC1188" s="32"/>
      <c r="BD1188" s="32"/>
      <c r="BE1188" s="32"/>
      <c r="BF1188" s="32"/>
      <c r="BG1188" s="32"/>
      <c r="BH1188" s="32"/>
      <c r="BI1188" s="32"/>
      <c r="BJ1188" s="32"/>
      <c r="BK1188" s="32"/>
      <c r="BL1188" s="32"/>
      <c r="BM1188" s="32"/>
    </row>
    <row r="1189" spans="1:65" ht="120" customHeight="1" x14ac:dyDescent="0.25">
      <c r="A1189" s="86">
        <v>787</v>
      </c>
      <c r="B1189" s="22" t="s">
        <v>9672</v>
      </c>
      <c r="C1189" s="22" t="s">
        <v>9684</v>
      </c>
      <c r="D1189" s="23"/>
      <c r="E1189" s="22" t="s">
        <v>9865</v>
      </c>
      <c r="F1189" s="22">
        <v>28861</v>
      </c>
      <c r="G1189" s="22" t="s">
        <v>9866</v>
      </c>
      <c r="H1189" s="22">
        <v>2020</v>
      </c>
      <c r="I1189" s="22" t="s">
        <v>9867</v>
      </c>
      <c r="J1189" s="57">
        <v>149851.98000000001</v>
      </c>
      <c r="K1189" s="22" t="s">
        <v>9858</v>
      </c>
      <c r="L1189" s="22" t="s">
        <v>9677</v>
      </c>
      <c r="M1189" s="22" t="s">
        <v>9678</v>
      </c>
      <c r="N1189" s="22" t="s">
        <v>9868</v>
      </c>
      <c r="O1189" s="22" t="s">
        <v>9869</v>
      </c>
      <c r="P1189" s="22">
        <v>15695</v>
      </c>
      <c r="Q1189" s="22">
        <v>54.629999999999995</v>
      </c>
      <c r="R1189" s="82">
        <v>17.63</v>
      </c>
      <c r="S1189" s="82">
        <v>9.5</v>
      </c>
      <c r="T1189" s="82">
        <v>27.5</v>
      </c>
      <c r="U1189" s="82">
        <v>54.629999999999995</v>
      </c>
      <c r="V1189" s="421">
        <v>75</v>
      </c>
      <c r="W1189" s="128">
        <v>100</v>
      </c>
      <c r="X1189" s="225" t="s">
        <v>9870</v>
      </c>
      <c r="Y1189" s="22"/>
      <c r="Z1189" s="22"/>
      <c r="AA1189" s="22"/>
      <c r="AB1189" s="22"/>
      <c r="AC1189" s="22">
        <v>5</v>
      </c>
      <c r="AD1189" s="62"/>
      <c r="AE1189" s="62">
        <v>5</v>
      </c>
      <c r="AF1189" s="126">
        <v>100</v>
      </c>
      <c r="AG1189" s="62" t="s">
        <v>9702</v>
      </c>
      <c r="AH1189" s="62" t="s">
        <v>9871</v>
      </c>
      <c r="AI1189" s="62">
        <v>20</v>
      </c>
      <c r="AJ1189" s="62" t="s">
        <v>9872</v>
      </c>
      <c r="AK1189" s="62" t="s">
        <v>9865</v>
      </c>
      <c r="AL1189" s="62">
        <v>20</v>
      </c>
      <c r="AM1189" s="62" t="s">
        <v>9873</v>
      </c>
      <c r="AN1189" s="62" t="s">
        <v>9865</v>
      </c>
      <c r="AO1189" s="62">
        <v>20</v>
      </c>
      <c r="AP1189" s="62" t="s">
        <v>9874</v>
      </c>
      <c r="AQ1189" s="62" t="s">
        <v>9865</v>
      </c>
      <c r="AR1189" s="62">
        <v>30</v>
      </c>
      <c r="AS1189" s="62"/>
      <c r="AT1189" s="62"/>
      <c r="AU1189" s="62"/>
      <c r="AV1189" s="62" t="s">
        <v>9875</v>
      </c>
      <c r="AW1189" s="62" t="s">
        <v>9876</v>
      </c>
      <c r="AX1189" s="62">
        <v>5</v>
      </c>
      <c r="AY1189" s="62" t="s">
        <v>9877</v>
      </c>
      <c r="AZ1189" s="62" t="s">
        <v>9878</v>
      </c>
      <c r="BA1189" s="62">
        <v>5</v>
      </c>
      <c r="BB1189" s="32"/>
      <c r="BC1189" s="32"/>
      <c r="BD1189" s="32"/>
      <c r="BE1189" s="32"/>
      <c r="BF1189" s="32"/>
      <c r="BG1189" s="32"/>
      <c r="BH1189" s="32"/>
      <c r="BI1189" s="32"/>
      <c r="BJ1189" s="32"/>
      <c r="BK1189" s="32"/>
      <c r="BL1189" s="32"/>
      <c r="BM1189" s="32"/>
    </row>
    <row r="1190" spans="1:65" ht="120" customHeight="1" x14ac:dyDescent="0.25">
      <c r="A1190" s="86">
        <v>787</v>
      </c>
      <c r="B1190" s="22" t="s">
        <v>9672</v>
      </c>
      <c r="C1190" s="22"/>
      <c r="D1190" s="23" t="s">
        <v>1406</v>
      </c>
      <c r="E1190" s="22" t="s">
        <v>9801</v>
      </c>
      <c r="F1190" s="22">
        <v>32037</v>
      </c>
      <c r="G1190" s="22" t="s">
        <v>9879</v>
      </c>
      <c r="H1190" s="22">
        <v>2020</v>
      </c>
      <c r="I1190" s="22">
        <v>3</v>
      </c>
      <c r="J1190" s="57">
        <v>378021.49</v>
      </c>
      <c r="K1190" s="22" t="s">
        <v>9880</v>
      </c>
      <c r="L1190" s="22" t="s">
        <v>9677</v>
      </c>
      <c r="M1190" s="22" t="s">
        <v>9678</v>
      </c>
      <c r="N1190" s="22" t="s">
        <v>9881</v>
      </c>
      <c r="O1190" s="22" t="s">
        <v>9882</v>
      </c>
      <c r="P1190" s="22" t="s">
        <v>9883</v>
      </c>
      <c r="Q1190" s="22">
        <v>76.273116470588235</v>
      </c>
      <c r="R1190" s="82">
        <v>44.473116470588231</v>
      </c>
      <c r="S1190" s="82">
        <v>12</v>
      </c>
      <c r="T1190" s="82">
        <v>19.8</v>
      </c>
      <c r="U1190" s="82">
        <v>76.273116470588235</v>
      </c>
      <c r="V1190" s="421">
        <v>43</v>
      </c>
      <c r="W1190" s="128">
        <v>100</v>
      </c>
      <c r="X1190" s="225" t="s">
        <v>9884</v>
      </c>
      <c r="Y1190" s="22"/>
      <c r="Z1190" s="22"/>
      <c r="AA1190" s="22"/>
      <c r="AB1190" s="22"/>
      <c r="AC1190" s="22"/>
      <c r="AD1190" s="62">
        <v>19.8</v>
      </c>
      <c r="AE1190" s="62">
        <v>5</v>
      </c>
      <c r="AF1190" s="126">
        <v>10</v>
      </c>
      <c r="AG1190" s="62">
        <v>10</v>
      </c>
      <c r="AH1190" s="62" t="s">
        <v>9885</v>
      </c>
      <c r="AI1190" s="62">
        <v>10</v>
      </c>
      <c r="AJ1190" s="62"/>
      <c r="AK1190" s="62"/>
      <c r="AL1190" s="62"/>
      <c r="AM1190" s="62"/>
      <c r="AN1190" s="62"/>
      <c r="AO1190" s="62"/>
      <c r="AP1190" s="62"/>
      <c r="AQ1190" s="62"/>
      <c r="AR1190" s="62"/>
      <c r="AS1190" s="62"/>
      <c r="AT1190" s="62"/>
      <c r="AU1190" s="62"/>
      <c r="AV1190" s="62"/>
      <c r="AW1190" s="62"/>
      <c r="AX1190" s="62"/>
      <c r="AY1190" s="62"/>
      <c r="AZ1190" s="62"/>
      <c r="BA1190" s="62"/>
      <c r="BB1190" s="32"/>
      <c r="BC1190" s="32"/>
      <c r="BD1190" s="32"/>
      <c r="BE1190" s="32"/>
      <c r="BF1190" s="32"/>
      <c r="BG1190" s="32"/>
      <c r="BH1190" s="32"/>
      <c r="BI1190" s="32"/>
      <c r="BJ1190" s="32"/>
      <c r="BK1190" s="32"/>
      <c r="BL1190" s="32"/>
      <c r="BM1190" s="32"/>
    </row>
    <row r="1191" spans="1:65" ht="120" customHeight="1" x14ac:dyDescent="0.25">
      <c r="A1191" s="86">
        <v>787</v>
      </c>
      <c r="B1191" s="22" t="s">
        <v>9672</v>
      </c>
      <c r="C1191" s="22"/>
      <c r="D1191" s="23"/>
      <c r="E1191" s="22" t="s">
        <v>9886</v>
      </c>
      <c r="F1191" s="22"/>
      <c r="G1191" s="22" t="s">
        <v>9887</v>
      </c>
      <c r="H1191" s="22">
        <v>2021</v>
      </c>
      <c r="I1191" s="22" t="s">
        <v>9888</v>
      </c>
      <c r="J1191" s="57">
        <v>345741.72</v>
      </c>
      <c r="K1191" s="22" t="s">
        <v>9889</v>
      </c>
      <c r="L1191" s="22" t="s">
        <v>9677</v>
      </c>
      <c r="M1191" s="22" t="s">
        <v>9678</v>
      </c>
      <c r="N1191" s="22"/>
      <c r="O1191" s="22"/>
      <c r="P1191" s="22">
        <v>15917</v>
      </c>
      <c r="Q1191" s="22">
        <v>81.47549647058824</v>
      </c>
      <c r="R1191" s="82">
        <v>40.675496470588236</v>
      </c>
      <c r="S1191" s="82">
        <v>10</v>
      </c>
      <c r="T1191" s="82">
        <v>30.8</v>
      </c>
      <c r="U1191" s="82">
        <v>81.47549647058824</v>
      </c>
      <c r="V1191" s="421">
        <v>92</v>
      </c>
      <c r="W1191" s="128">
        <v>87</v>
      </c>
      <c r="X1191" s="225" t="s">
        <v>9890</v>
      </c>
      <c r="Y1191" s="22"/>
      <c r="Z1191" s="22"/>
      <c r="AA1191" s="22"/>
      <c r="AB1191" s="22"/>
      <c r="AC1191" s="22"/>
      <c r="AD1191" s="62">
        <v>30.8</v>
      </c>
      <c r="AE1191" s="62">
        <v>5</v>
      </c>
      <c r="AF1191" s="126">
        <v>84</v>
      </c>
      <c r="AG1191" s="62" t="s">
        <v>9891</v>
      </c>
      <c r="AH1191" s="62" t="s">
        <v>9886</v>
      </c>
      <c r="AI1191" s="62">
        <v>84</v>
      </c>
      <c r="AJ1191" s="62"/>
      <c r="AK1191" s="62"/>
      <c r="AL1191" s="62"/>
      <c r="AM1191" s="62"/>
      <c r="AN1191" s="62"/>
      <c r="AO1191" s="62"/>
      <c r="AP1191" s="62"/>
      <c r="AQ1191" s="62"/>
      <c r="AR1191" s="62"/>
      <c r="AS1191" s="62"/>
      <c r="AT1191" s="62"/>
      <c r="AU1191" s="62"/>
      <c r="AV1191" s="62"/>
      <c r="AW1191" s="62"/>
      <c r="AX1191" s="62"/>
      <c r="AY1191" s="62"/>
      <c r="AZ1191" s="62"/>
      <c r="BA1191" s="62"/>
      <c r="BB1191" s="32"/>
      <c r="BC1191" s="32"/>
      <c r="BD1191" s="32"/>
      <c r="BE1191" s="32"/>
      <c r="BF1191" s="32"/>
      <c r="BG1191" s="32"/>
      <c r="BH1191" s="32"/>
      <c r="BI1191" s="32"/>
      <c r="BJ1191" s="32"/>
      <c r="BK1191" s="32"/>
      <c r="BL1191" s="32"/>
      <c r="BM1191" s="32"/>
    </row>
    <row r="1192" spans="1:65" ht="120" customHeight="1" x14ac:dyDescent="0.25">
      <c r="A1192" s="86">
        <v>787</v>
      </c>
      <c r="B1192" s="22" t="s">
        <v>9672</v>
      </c>
      <c r="C1192" s="22">
        <v>2</v>
      </c>
      <c r="D1192" s="23"/>
      <c r="E1192" s="22" t="s">
        <v>9892</v>
      </c>
      <c r="F1192" s="22">
        <v>34512</v>
      </c>
      <c r="G1192" s="22" t="s">
        <v>9893</v>
      </c>
      <c r="H1192" s="22">
        <v>2021</v>
      </c>
      <c r="I1192" s="22" t="s">
        <v>9894</v>
      </c>
      <c r="J1192" s="57">
        <v>79682.17</v>
      </c>
      <c r="K1192" s="22" t="s">
        <v>9895</v>
      </c>
      <c r="L1192" s="22" t="s">
        <v>9677</v>
      </c>
      <c r="M1192" s="22" t="s">
        <v>9896</v>
      </c>
      <c r="N1192" s="22" t="s">
        <v>9897</v>
      </c>
      <c r="O1192" s="22" t="s">
        <v>9898</v>
      </c>
      <c r="P1192" s="22">
        <v>15916</v>
      </c>
      <c r="Q1192" s="22">
        <v>34.137500000000003</v>
      </c>
      <c r="R1192" s="82">
        <v>9.5374999999999996</v>
      </c>
      <c r="S1192" s="82">
        <v>1.5</v>
      </c>
      <c r="T1192" s="82">
        <v>23.1</v>
      </c>
      <c r="U1192" s="82">
        <v>34.137500000000003</v>
      </c>
      <c r="V1192" s="421">
        <v>15</v>
      </c>
      <c r="W1192" s="128">
        <v>87</v>
      </c>
      <c r="X1192" s="225" t="s">
        <v>9899</v>
      </c>
      <c r="Y1192" s="22">
        <v>3</v>
      </c>
      <c r="Z1192" s="22">
        <v>11</v>
      </c>
      <c r="AA1192" s="22">
        <v>5</v>
      </c>
      <c r="AB1192" s="22" t="s">
        <v>9900</v>
      </c>
      <c r="AC1192" s="22"/>
      <c r="AD1192" s="62">
        <v>7.88</v>
      </c>
      <c r="AE1192" s="62">
        <v>5</v>
      </c>
      <c r="AF1192" s="126">
        <v>91</v>
      </c>
      <c r="AG1192" s="62" t="s">
        <v>9901</v>
      </c>
      <c r="AH1192" s="62" t="s">
        <v>9892</v>
      </c>
      <c r="AI1192" s="62">
        <v>46</v>
      </c>
      <c r="AJ1192" s="62" t="s">
        <v>9902</v>
      </c>
      <c r="AK1192" s="62" t="s">
        <v>9892</v>
      </c>
      <c r="AL1192" s="62">
        <v>45</v>
      </c>
      <c r="AM1192" s="62"/>
      <c r="AN1192" s="62"/>
      <c r="AO1192" s="62"/>
      <c r="AP1192" s="62"/>
      <c r="AQ1192" s="62"/>
      <c r="AR1192" s="62"/>
      <c r="AS1192" s="62"/>
      <c r="AT1192" s="62"/>
      <c r="AU1192" s="62"/>
      <c r="AV1192" s="62"/>
      <c r="AW1192" s="62"/>
      <c r="AX1192" s="62"/>
      <c r="AY1192" s="62" t="s">
        <v>9875</v>
      </c>
      <c r="AZ1192" s="62" t="s">
        <v>9903</v>
      </c>
      <c r="BA1192" s="62">
        <v>0</v>
      </c>
      <c r="BB1192" s="32"/>
      <c r="BC1192" s="32"/>
      <c r="BD1192" s="32"/>
      <c r="BE1192" s="32"/>
      <c r="BF1192" s="32"/>
      <c r="BG1192" s="32"/>
      <c r="BH1192" s="32"/>
      <c r="BI1192" s="32"/>
      <c r="BJ1192" s="32"/>
      <c r="BK1192" s="32"/>
      <c r="BL1192" s="32"/>
      <c r="BM1192" s="32"/>
    </row>
    <row r="1193" spans="1:65" ht="120" customHeight="1" x14ac:dyDescent="0.25">
      <c r="A1193" s="86">
        <v>787</v>
      </c>
      <c r="B1193" s="22" t="s">
        <v>9672</v>
      </c>
      <c r="C1193" s="22"/>
      <c r="D1193" s="23" t="s">
        <v>9702</v>
      </c>
      <c r="E1193" s="22" t="s">
        <v>9792</v>
      </c>
      <c r="F1193" s="22" t="s">
        <v>9793</v>
      </c>
      <c r="G1193" s="22" t="s">
        <v>9904</v>
      </c>
      <c r="H1193" s="22">
        <v>2021</v>
      </c>
      <c r="I1193" s="22"/>
      <c r="J1193" s="57">
        <v>137788.64000000001</v>
      </c>
      <c r="K1193" s="22" t="s">
        <v>9895</v>
      </c>
      <c r="L1193" s="22" t="s">
        <v>9677</v>
      </c>
      <c r="M1193" s="22" t="s">
        <v>9678</v>
      </c>
      <c r="N1193" s="22" t="s">
        <v>9905</v>
      </c>
      <c r="O1193" s="22" t="s">
        <v>9906</v>
      </c>
      <c r="P1193" s="22">
        <v>15875</v>
      </c>
      <c r="Q1193" s="22">
        <v>62.676322094508301</v>
      </c>
      <c r="R1193" s="82">
        <v>26.176322094508301</v>
      </c>
      <c r="S1193" s="82">
        <v>9</v>
      </c>
      <c r="T1193" s="82">
        <v>27.5</v>
      </c>
      <c r="U1193" s="82">
        <v>62.676322094508301</v>
      </c>
      <c r="V1193" s="421">
        <v>80</v>
      </c>
      <c r="W1193" s="128">
        <v>88</v>
      </c>
      <c r="X1193" s="225" t="s">
        <v>9899</v>
      </c>
      <c r="Y1193" s="22">
        <v>6</v>
      </c>
      <c r="Z1193" s="22">
        <v>4</v>
      </c>
      <c r="AA1193" s="22">
        <v>7</v>
      </c>
      <c r="AB1193" s="22">
        <v>4</v>
      </c>
      <c r="AC1193" s="22"/>
      <c r="AD1193" s="62">
        <v>27.5</v>
      </c>
      <c r="AE1193" s="62">
        <v>5</v>
      </c>
      <c r="AF1193" s="126">
        <v>100</v>
      </c>
      <c r="AG1193" s="62" t="s">
        <v>9907</v>
      </c>
      <c r="AH1193" s="62" t="s">
        <v>9908</v>
      </c>
      <c r="AI1193" s="62">
        <v>30</v>
      </c>
      <c r="AJ1193" s="62" t="s">
        <v>9909</v>
      </c>
      <c r="AK1193" s="62" t="s">
        <v>9910</v>
      </c>
      <c r="AL1193" s="62">
        <v>70</v>
      </c>
      <c r="AM1193" s="62"/>
      <c r="AN1193" s="62"/>
      <c r="AO1193" s="62"/>
      <c r="AP1193" s="62"/>
      <c r="AQ1193" s="62"/>
      <c r="AR1193" s="62"/>
      <c r="AS1193" s="62"/>
      <c r="AT1193" s="62"/>
      <c r="AU1193" s="62"/>
      <c r="AV1193" s="62"/>
      <c r="AW1193" s="62"/>
      <c r="AX1193" s="62"/>
      <c r="AY1193" s="62"/>
      <c r="AZ1193" s="62"/>
      <c r="BA1193" s="62"/>
      <c r="BB1193" s="32"/>
      <c r="BC1193" s="32"/>
      <c r="BD1193" s="32"/>
      <c r="BE1193" s="32"/>
      <c r="BF1193" s="32"/>
      <c r="BG1193" s="32"/>
      <c r="BH1193" s="32"/>
      <c r="BI1193" s="32"/>
      <c r="BJ1193" s="32"/>
      <c r="BK1193" s="32"/>
      <c r="BL1193" s="32"/>
      <c r="BM1193" s="32"/>
    </row>
    <row r="1194" spans="1:65" ht="120" customHeight="1" x14ac:dyDescent="0.25">
      <c r="A1194" s="86">
        <v>787</v>
      </c>
      <c r="B1194" s="22" t="s">
        <v>9672</v>
      </c>
      <c r="C1194" s="22" t="s">
        <v>9911</v>
      </c>
      <c r="D1194" s="23" t="s">
        <v>9702</v>
      </c>
      <c r="E1194" s="22" t="s">
        <v>9777</v>
      </c>
      <c r="F1194" s="22" t="s">
        <v>9912</v>
      </c>
      <c r="G1194" s="22" t="s">
        <v>9913</v>
      </c>
      <c r="H1194" s="22">
        <v>2023</v>
      </c>
      <c r="I1194" s="22" t="s">
        <v>9914</v>
      </c>
      <c r="J1194" s="57">
        <v>170502.13</v>
      </c>
      <c r="K1194" s="22" t="s">
        <v>373</v>
      </c>
      <c r="L1194" s="22" t="s">
        <v>9677</v>
      </c>
      <c r="M1194" s="22" t="s">
        <v>9915</v>
      </c>
      <c r="N1194" s="22" t="s">
        <v>9916</v>
      </c>
      <c r="O1194" s="22" t="s">
        <v>9917</v>
      </c>
      <c r="P1194" s="22">
        <v>16948</v>
      </c>
      <c r="Q1194" s="22">
        <v>73.23</v>
      </c>
      <c r="R1194" s="82">
        <v>33.43</v>
      </c>
      <c r="S1194" s="82">
        <v>9</v>
      </c>
      <c r="T1194" s="82">
        <v>30.8</v>
      </c>
      <c r="U1194" s="82">
        <v>73.23</v>
      </c>
      <c r="V1194" s="421">
        <v>30</v>
      </c>
      <c r="W1194" s="128">
        <v>42</v>
      </c>
      <c r="X1194" s="225" t="s">
        <v>9918</v>
      </c>
      <c r="Y1194" s="22">
        <v>3</v>
      </c>
      <c r="Z1194" s="22">
        <v>1</v>
      </c>
      <c r="AA1194" s="22">
        <v>4</v>
      </c>
      <c r="AB1194" s="22">
        <v>66</v>
      </c>
      <c r="AC1194" s="22">
        <v>75</v>
      </c>
      <c r="AD1194" s="62">
        <v>30.8</v>
      </c>
      <c r="AE1194" s="62">
        <v>5</v>
      </c>
      <c r="AF1194" s="126">
        <v>100</v>
      </c>
      <c r="AG1194" s="62" t="s">
        <v>9784</v>
      </c>
      <c r="AH1194" s="62" t="s">
        <v>9785</v>
      </c>
      <c r="AI1194" s="62">
        <v>60</v>
      </c>
      <c r="AJ1194" s="62" t="s">
        <v>9919</v>
      </c>
      <c r="AK1194" s="62" t="s">
        <v>9920</v>
      </c>
      <c r="AL1194" s="62">
        <v>40</v>
      </c>
      <c r="AM1194" s="62"/>
      <c r="AN1194" s="62"/>
      <c r="AO1194" s="62"/>
      <c r="AP1194" s="62"/>
      <c r="AQ1194" s="62"/>
      <c r="AR1194" s="62"/>
      <c r="AS1194" s="62"/>
      <c r="AT1194" s="62"/>
      <c r="AU1194" s="62"/>
      <c r="AV1194" s="62"/>
      <c r="AW1194" s="62"/>
      <c r="AX1194" s="62"/>
      <c r="AY1194" s="62"/>
      <c r="AZ1194" s="62"/>
      <c r="BA1194" s="62"/>
      <c r="BB1194" s="32"/>
      <c r="BC1194" s="32"/>
      <c r="BD1194" s="32"/>
      <c r="BE1194" s="32"/>
      <c r="BF1194" s="32"/>
      <c r="BG1194" s="32"/>
      <c r="BH1194" s="32"/>
      <c r="BI1194" s="32"/>
      <c r="BJ1194" s="32"/>
      <c r="BK1194" s="32"/>
      <c r="BL1194" s="32"/>
      <c r="BM1194" s="32"/>
    </row>
    <row r="1195" spans="1:65" ht="120" customHeight="1" x14ac:dyDescent="0.25">
      <c r="A1195" s="86">
        <v>787</v>
      </c>
      <c r="B1195" s="22" t="s">
        <v>9672</v>
      </c>
      <c r="C1195" s="22" t="s">
        <v>9911</v>
      </c>
      <c r="D1195" s="23" t="s">
        <v>9702</v>
      </c>
      <c r="E1195" s="22" t="s">
        <v>9865</v>
      </c>
      <c r="F1195" s="22" t="s">
        <v>9921</v>
      </c>
      <c r="G1195" s="22" t="s">
        <v>9922</v>
      </c>
      <c r="H1195" s="22">
        <v>2023</v>
      </c>
      <c r="I1195" s="22" t="s">
        <v>9923</v>
      </c>
      <c r="J1195" s="57">
        <v>217067.12</v>
      </c>
      <c r="K1195" s="22" t="s">
        <v>373</v>
      </c>
      <c r="L1195" s="22" t="s">
        <v>9677</v>
      </c>
      <c r="M1195" s="22" t="s">
        <v>9924</v>
      </c>
      <c r="N1195" s="22" t="s">
        <v>9925</v>
      </c>
      <c r="O1195" s="22" t="s">
        <v>9926</v>
      </c>
      <c r="P1195" s="22">
        <v>16949</v>
      </c>
      <c r="Q1195" s="22">
        <v>80.06</v>
      </c>
      <c r="R1195" s="82">
        <v>42.56</v>
      </c>
      <c r="S1195" s="82">
        <v>10</v>
      </c>
      <c r="T1195" s="82">
        <v>27.5</v>
      </c>
      <c r="U1195" s="82">
        <v>80.06</v>
      </c>
      <c r="V1195" s="421">
        <v>80</v>
      </c>
      <c r="W1195" s="128">
        <v>40</v>
      </c>
      <c r="X1195" s="225" t="s">
        <v>9927</v>
      </c>
      <c r="Y1195" s="22">
        <v>3</v>
      </c>
      <c r="Z1195" s="22">
        <v>11</v>
      </c>
      <c r="AA1195" s="22">
        <v>5</v>
      </c>
      <c r="AB1195" s="22">
        <v>4</v>
      </c>
      <c r="AC1195" s="22">
        <v>76</v>
      </c>
      <c r="AD1195" s="62">
        <v>27.5</v>
      </c>
      <c r="AE1195" s="62">
        <v>5</v>
      </c>
      <c r="AF1195" s="126">
        <v>100</v>
      </c>
      <c r="AG1195" s="62" t="s">
        <v>9702</v>
      </c>
      <c r="AH1195" s="62" t="s">
        <v>9871</v>
      </c>
      <c r="AI1195" s="62">
        <v>20</v>
      </c>
      <c r="AJ1195" s="62" t="s">
        <v>9691</v>
      </c>
      <c r="AK1195" s="62" t="s">
        <v>9865</v>
      </c>
      <c r="AL1195" s="62">
        <v>30</v>
      </c>
      <c r="AM1195" s="62" t="s">
        <v>9873</v>
      </c>
      <c r="AN1195" s="62" t="s">
        <v>9865</v>
      </c>
      <c r="AO1195" s="62">
        <v>20</v>
      </c>
      <c r="AP1195" s="62" t="s">
        <v>9928</v>
      </c>
      <c r="AQ1195" s="62" t="s">
        <v>9865</v>
      </c>
      <c r="AR1195" s="62">
        <v>10</v>
      </c>
      <c r="AS1195" s="62" t="s">
        <v>7764</v>
      </c>
      <c r="AT1195" s="62" t="s">
        <v>9929</v>
      </c>
      <c r="AU1195" s="62">
        <v>10</v>
      </c>
      <c r="AV1195" s="62" t="s">
        <v>9877</v>
      </c>
      <c r="AW1195" s="62" t="s">
        <v>9930</v>
      </c>
      <c r="AX1195" s="62">
        <v>10</v>
      </c>
      <c r="AY1195" s="62"/>
      <c r="AZ1195" s="62"/>
      <c r="BA1195" s="62"/>
      <c r="BB1195" s="32"/>
      <c r="BC1195" s="32"/>
      <c r="BD1195" s="32"/>
      <c r="BE1195" s="32"/>
      <c r="BF1195" s="32"/>
      <c r="BG1195" s="32"/>
      <c r="BH1195" s="32"/>
      <c r="BI1195" s="32"/>
      <c r="BJ1195" s="32"/>
      <c r="BK1195" s="32"/>
      <c r="BL1195" s="32"/>
      <c r="BM1195" s="32"/>
    </row>
    <row r="1196" spans="1:65" ht="120" customHeight="1" x14ac:dyDescent="0.25">
      <c r="A1196" s="86">
        <v>787</v>
      </c>
      <c r="B1196" s="22" t="s">
        <v>9672</v>
      </c>
      <c r="C1196" s="22" t="s">
        <v>9911</v>
      </c>
      <c r="D1196" s="23" t="s">
        <v>2435</v>
      </c>
      <c r="E1196" s="22" t="s">
        <v>9931</v>
      </c>
      <c r="F1196" s="22">
        <v>32035</v>
      </c>
      <c r="G1196" s="22" t="s">
        <v>9932</v>
      </c>
      <c r="H1196" s="22">
        <v>2023</v>
      </c>
      <c r="I1196" s="22" t="s">
        <v>9933</v>
      </c>
      <c r="J1196" s="57">
        <v>203481.68</v>
      </c>
      <c r="K1196" s="22" t="s">
        <v>373</v>
      </c>
      <c r="L1196" s="22" t="s">
        <v>9934</v>
      </c>
      <c r="M1196" s="22" t="s">
        <v>9935</v>
      </c>
      <c r="N1196" s="22" t="s">
        <v>9936</v>
      </c>
      <c r="O1196" s="22" t="s">
        <v>9937</v>
      </c>
      <c r="P1196" s="22">
        <v>16698</v>
      </c>
      <c r="Q1196" s="22">
        <v>78.400000000000006</v>
      </c>
      <c r="R1196" s="82">
        <v>39.9</v>
      </c>
      <c r="S1196" s="82">
        <v>11</v>
      </c>
      <c r="T1196" s="82">
        <v>27.5</v>
      </c>
      <c r="U1196" s="82">
        <v>78.400000000000006</v>
      </c>
      <c r="V1196" s="421">
        <v>80</v>
      </c>
      <c r="W1196" s="128">
        <v>47</v>
      </c>
      <c r="X1196" s="225" t="s">
        <v>9938</v>
      </c>
      <c r="Y1196" s="22">
        <v>4</v>
      </c>
      <c r="Z1196" s="22">
        <v>4</v>
      </c>
      <c r="AA1196" s="22">
        <v>1</v>
      </c>
      <c r="AB1196" s="22" t="s">
        <v>9939</v>
      </c>
      <c r="AC1196" s="22"/>
      <c r="AD1196" s="62">
        <v>27.5</v>
      </c>
      <c r="AE1196" s="62">
        <v>5</v>
      </c>
      <c r="AF1196" s="126">
        <v>80</v>
      </c>
      <c r="AG1196" s="62" t="s">
        <v>2435</v>
      </c>
      <c r="AH1196" s="62"/>
      <c r="AI1196" s="62">
        <v>20</v>
      </c>
      <c r="AJ1196" s="62" t="s">
        <v>9691</v>
      </c>
      <c r="AK1196" s="62"/>
      <c r="AL1196" s="62">
        <v>20</v>
      </c>
      <c r="AM1196" s="62" t="s">
        <v>9940</v>
      </c>
      <c r="AN1196" s="62"/>
      <c r="AO1196" s="62">
        <v>5</v>
      </c>
      <c r="AP1196" s="62" t="s">
        <v>9702</v>
      </c>
      <c r="AQ1196" s="62"/>
      <c r="AR1196" s="62">
        <v>10</v>
      </c>
      <c r="AS1196" s="62" t="s">
        <v>9941</v>
      </c>
      <c r="AT1196" s="62"/>
      <c r="AU1196" s="62">
        <v>15</v>
      </c>
      <c r="AV1196" s="62" t="s">
        <v>9942</v>
      </c>
      <c r="AW1196" s="62"/>
      <c r="AX1196" s="62">
        <v>5</v>
      </c>
      <c r="AY1196" s="62" t="s">
        <v>9943</v>
      </c>
      <c r="AZ1196" s="62"/>
      <c r="BA1196" s="62">
        <v>5</v>
      </c>
      <c r="BB1196" s="32"/>
      <c r="BC1196" s="32"/>
      <c r="BD1196" s="32"/>
      <c r="BE1196" s="32"/>
      <c r="BF1196" s="32"/>
      <c r="BG1196" s="32"/>
      <c r="BH1196" s="32"/>
      <c r="BI1196" s="32"/>
      <c r="BJ1196" s="32"/>
      <c r="BK1196" s="32"/>
      <c r="BL1196" s="32"/>
      <c r="BM1196" s="32"/>
    </row>
    <row r="1197" spans="1:65" ht="120" customHeight="1" x14ac:dyDescent="0.25">
      <c r="A1197" s="86">
        <v>787</v>
      </c>
      <c r="B1197" s="22" t="s">
        <v>9672</v>
      </c>
      <c r="C1197" s="22" t="s">
        <v>9944</v>
      </c>
      <c r="D1197" s="23" t="s">
        <v>1406</v>
      </c>
      <c r="E1197" s="22" t="s">
        <v>9733</v>
      </c>
      <c r="F1197" s="22">
        <v>29887</v>
      </c>
      <c r="G1197" s="22" t="s">
        <v>9945</v>
      </c>
      <c r="H1197" s="22">
        <v>2023</v>
      </c>
      <c r="I1197" s="22" t="s">
        <v>9946</v>
      </c>
      <c r="J1197" s="57">
        <v>129092.6</v>
      </c>
      <c r="K1197" s="22" t="s">
        <v>373</v>
      </c>
      <c r="L1197" s="22" t="s">
        <v>9947</v>
      </c>
      <c r="M1197" s="22" t="s">
        <v>9948</v>
      </c>
      <c r="N1197" s="22" t="s">
        <v>9949</v>
      </c>
      <c r="O1197" s="22" t="s">
        <v>9950</v>
      </c>
      <c r="P1197" s="22">
        <v>17046</v>
      </c>
      <c r="Q1197" s="22">
        <v>58.410000000000004</v>
      </c>
      <c r="R1197" s="82">
        <v>25.31</v>
      </c>
      <c r="S1197" s="82">
        <v>10</v>
      </c>
      <c r="T1197" s="82">
        <v>23.1</v>
      </c>
      <c r="U1197" s="82">
        <v>58.41</v>
      </c>
      <c r="V1197" s="421">
        <v>10</v>
      </c>
      <c r="W1197" s="128">
        <v>43</v>
      </c>
      <c r="X1197" s="225" t="s">
        <v>9951</v>
      </c>
      <c r="Y1197" s="22">
        <v>4</v>
      </c>
      <c r="Z1197" s="22">
        <v>7</v>
      </c>
      <c r="AA1197" s="22">
        <v>6</v>
      </c>
      <c r="AB1197" s="22">
        <v>4</v>
      </c>
      <c r="AC1197" s="22">
        <v>74</v>
      </c>
      <c r="AD1197" s="62">
        <v>23.1</v>
      </c>
      <c r="AE1197" s="62">
        <v>5</v>
      </c>
      <c r="AF1197" s="126">
        <v>5</v>
      </c>
      <c r="AG1197" s="62" t="s">
        <v>1406</v>
      </c>
      <c r="AH1197" s="62" t="s">
        <v>9952</v>
      </c>
      <c r="AI1197" s="62">
        <v>5</v>
      </c>
      <c r="AJ1197" s="62"/>
      <c r="AK1197" s="62"/>
      <c r="AL1197" s="62"/>
      <c r="AM1197" s="62"/>
      <c r="AN1197" s="62"/>
      <c r="AO1197" s="62"/>
      <c r="AP1197" s="62"/>
      <c r="AQ1197" s="62"/>
      <c r="AR1197" s="62"/>
      <c r="AS1197" s="62"/>
      <c r="AT1197" s="62"/>
      <c r="AU1197" s="62"/>
      <c r="AV1197" s="62"/>
      <c r="AW1197" s="62"/>
      <c r="AX1197" s="62"/>
      <c r="AY1197" s="62"/>
      <c r="AZ1197" s="62"/>
      <c r="BA1197" s="62"/>
      <c r="BB1197" s="32"/>
      <c r="BC1197" s="32"/>
      <c r="BD1197" s="32"/>
      <c r="BE1197" s="32"/>
      <c r="BF1197" s="32"/>
      <c r="BG1197" s="32"/>
      <c r="BH1197" s="32"/>
      <c r="BI1197" s="32"/>
      <c r="BJ1197" s="32"/>
      <c r="BK1197" s="32"/>
      <c r="BL1197" s="32"/>
      <c r="BM1197" s="32"/>
    </row>
    <row r="1198" spans="1:65" ht="120" customHeight="1" x14ac:dyDescent="0.25">
      <c r="A1198" s="86">
        <v>787</v>
      </c>
      <c r="B1198" s="22" t="s">
        <v>9672</v>
      </c>
      <c r="C1198" s="22" t="s">
        <v>9944</v>
      </c>
      <c r="D1198" s="23"/>
      <c r="E1198" s="22" t="s">
        <v>9953</v>
      </c>
      <c r="F1198" s="22">
        <v>22659</v>
      </c>
      <c r="G1198" s="22" t="s">
        <v>9954</v>
      </c>
      <c r="H1198" s="22">
        <v>2024</v>
      </c>
      <c r="I1198" s="22" t="s">
        <v>9955</v>
      </c>
      <c r="J1198" s="57">
        <v>141990.09</v>
      </c>
      <c r="K1198" s="22" t="s">
        <v>453</v>
      </c>
      <c r="L1198" s="22" t="s">
        <v>9947</v>
      </c>
      <c r="M1198" s="22" t="s">
        <v>9924</v>
      </c>
      <c r="N1198" s="22" t="s">
        <v>9956</v>
      </c>
      <c r="O1198" s="22" t="s">
        <v>9957</v>
      </c>
      <c r="P1198" s="22">
        <v>17295</v>
      </c>
      <c r="Q1198" s="22">
        <v>63.474490277777775</v>
      </c>
      <c r="R1198" s="82">
        <v>26.974490277777775</v>
      </c>
      <c r="S1198" s="82">
        <v>9</v>
      </c>
      <c r="T1198" s="82">
        <v>27.5</v>
      </c>
      <c r="U1198" s="82">
        <v>63.474490277777775</v>
      </c>
      <c r="V1198" s="421">
        <v>100</v>
      </c>
      <c r="W1198" s="128">
        <v>23</v>
      </c>
      <c r="X1198" s="225" t="s">
        <v>9958</v>
      </c>
      <c r="Y1198" s="22">
        <v>3</v>
      </c>
      <c r="Z1198" s="22">
        <v>11</v>
      </c>
      <c r="AA1198" s="22">
        <v>5</v>
      </c>
      <c r="AB1198" s="22">
        <v>4</v>
      </c>
      <c r="AC1198" s="22">
        <v>250</v>
      </c>
      <c r="AD1198" s="62">
        <v>27.5</v>
      </c>
      <c r="AE1198" s="62">
        <v>5</v>
      </c>
      <c r="AF1198" s="126">
        <v>100</v>
      </c>
      <c r="AG1198" s="62" t="s">
        <v>1406</v>
      </c>
      <c r="AH1198" s="62" t="s">
        <v>9959</v>
      </c>
      <c r="AI1198" s="62">
        <v>75</v>
      </c>
      <c r="AJ1198" s="62" t="s">
        <v>9691</v>
      </c>
      <c r="AK1198" s="62" t="s">
        <v>9960</v>
      </c>
      <c r="AL1198" s="62">
        <v>25</v>
      </c>
      <c r="AM1198" s="62"/>
      <c r="AN1198" s="62"/>
      <c r="AO1198" s="62"/>
      <c r="AP1198" s="62"/>
      <c r="AQ1198" s="62"/>
      <c r="AR1198" s="62"/>
      <c r="AS1198" s="62"/>
      <c r="AT1198" s="62"/>
      <c r="AU1198" s="62"/>
      <c r="AV1198" s="62"/>
      <c r="AW1198" s="62"/>
      <c r="AX1198" s="62"/>
      <c r="AY1198" s="62"/>
      <c r="AZ1198" s="62"/>
      <c r="BA1198" s="62"/>
      <c r="BB1198" s="32"/>
      <c r="BC1198" s="32"/>
      <c r="BD1198" s="32"/>
      <c r="BE1198" s="32"/>
      <c r="BF1198" s="32"/>
      <c r="BG1198" s="32"/>
      <c r="BH1198" s="32"/>
      <c r="BI1198" s="32"/>
      <c r="BJ1198" s="32"/>
      <c r="BK1198" s="32"/>
      <c r="BL1198" s="32"/>
      <c r="BM1198" s="32"/>
    </row>
    <row r="1199" spans="1:65" ht="120" customHeight="1" x14ac:dyDescent="0.25">
      <c r="A1199" s="86">
        <v>787</v>
      </c>
      <c r="B1199" s="22" t="s">
        <v>9672</v>
      </c>
      <c r="C1199" s="22" t="s">
        <v>9944</v>
      </c>
      <c r="D1199" s="23"/>
      <c r="E1199" s="22" t="s">
        <v>9953</v>
      </c>
      <c r="F1199" s="22">
        <v>22659</v>
      </c>
      <c r="G1199" s="22" t="s">
        <v>9961</v>
      </c>
      <c r="H1199" s="22">
        <v>2024</v>
      </c>
      <c r="I1199" s="22" t="s">
        <v>9962</v>
      </c>
      <c r="J1199" s="57">
        <v>79991.789999999994</v>
      </c>
      <c r="K1199" s="22" t="s">
        <v>453</v>
      </c>
      <c r="L1199" s="22" t="s">
        <v>9947</v>
      </c>
      <c r="M1199" s="22" t="s">
        <v>9924</v>
      </c>
      <c r="N1199" s="22" t="s">
        <v>9963</v>
      </c>
      <c r="O1199" s="22" t="s">
        <v>9964</v>
      </c>
      <c r="P1199" s="22">
        <v>17292</v>
      </c>
      <c r="Q1199" s="22">
        <v>51.696396886973176</v>
      </c>
      <c r="R1199" s="82">
        <v>15.196396886973178</v>
      </c>
      <c r="S1199" s="82">
        <v>9</v>
      </c>
      <c r="T1199" s="82">
        <v>27.5</v>
      </c>
      <c r="U1199" s="82">
        <v>51.696396886973176</v>
      </c>
      <c r="V1199" s="421">
        <v>100</v>
      </c>
      <c r="W1199" s="128">
        <v>23</v>
      </c>
      <c r="X1199" s="225" t="s">
        <v>9958</v>
      </c>
      <c r="Y1199" s="22">
        <v>3</v>
      </c>
      <c r="Z1199" s="22">
        <v>11</v>
      </c>
      <c r="AA1199" s="22">
        <v>5</v>
      </c>
      <c r="AB1199" s="22">
        <v>4</v>
      </c>
      <c r="AC1199" s="22">
        <v>269</v>
      </c>
      <c r="AD1199" s="62">
        <v>27.5</v>
      </c>
      <c r="AE1199" s="62">
        <v>5</v>
      </c>
      <c r="AF1199" s="126">
        <v>80</v>
      </c>
      <c r="AG1199" s="62" t="s">
        <v>1406</v>
      </c>
      <c r="AH1199" s="62" t="s">
        <v>9959</v>
      </c>
      <c r="AI1199" s="62">
        <v>80</v>
      </c>
      <c r="AJ1199" s="62"/>
      <c r="AK1199" s="62"/>
      <c r="AL1199" s="62"/>
      <c r="AM1199" s="62"/>
      <c r="AN1199" s="62"/>
      <c r="AO1199" s="62"/>
      <c r="AP1199" s="62"/>
      <c r="AQ1199" s="62"/>
      <c r="AR1199" s="62"/>
      <c r="AS1199" s="62"/>
      <c r="AT1199" s="62"/>
      <c r="AU1199" s="62"/>
      <c r="AV1199" s="62"/>
      <c r="AW1199" s="62"/>
      <c r="AX1199" s="62"/>
      <c r="AY1199" s="62"/>
      <c r="AZ1199" s="62"/>
      <c r="BA1199" s="62"/>
      <c r="BB1199" s="32"/>
      <c r="BC1199" s="32"/>
      <c r="BD1199" s="32"/>
      <c r="BE1199" s="32"/>
      <c r="BF1199" s="32"/>
      <c r="BG1199" s="32"/>
      <c r="BH1199" s="32"/>
      <c r="BI1199" s="32"/>
      <c r="BJ1199" s="32"/>
      <c r="BK1199" s="32"/>
      <c r="BL1199" s="32"/>
      <c r="BM1199" s="32"/>
    </row>
    <row r="1200" spans="1:65" ht="120" customHeight="1" x14ac:dyDescent="0.25">
      <c r="A1200" s="86">
        <v>787</v>
      </c>
      <c r="B1200" s="22" t="s">
        <v>9672</v>
      </c>
      <c r="C1200" s="22" t="s">
        <v>9911</v>
      </c>
      <c r="D1200" s="23"/>
      <c r="E1200" s="22" t="s">
        <v>9827</v>
      </c>
      <c r="F1200" s="22">
        <v>23598</v>
      </c>
      <c r="G1200" s="22" t="s">
        <v>9965</v>
      </c>
      <c r="H1200" s="22">
        <v>2024</v>
      </c>
      <c r="I1200" s="22" t="s">
        <v>9966</v>
      </c>
      <c r="J1200" s="57">
        <v>75706.080000000002</v>
      </c>
      <c r="K1200" s="22" t="s">
        <v>453</v>
      </c>
      <c r="L1200" s="22" t="s">
        <v>9967</v>
      </c>
      <c r="M1200" s="22" t="s">
        <v>9968</v>
      </c>
      <c r="N1200" s="22" t="s">
        <v>9969</v>
      </c>
      <c r="O1200" s="22" t="s">
        <v>9970</v>
      </c>
      <c r="P1200" s="22">
        <v>17293</v>
      </c>
      <c r="Q1200" s="22">
        <v>54.182221455938702</v>
      </c>
      <c r="R1200" s="82">
        <v>14.382221455938696</v>
      </c>
      <c r="S1200" s="82">
        <v>9</v>
      </c>
      <c r="T1200" s="82">
        <v>30.8</v>
      </c>
      <c r="U1200" s="82">
        <v>54.182221455938695</v>
      </c>
      <c r="V1200" s="421">
        <v>13</v>
      </c>
      <c r="W1200" s="128">
        <v>25</v>
      </c>
      <c r="X1200" s="225" t="s">
        <v>9958</v>
      </c>
      <c r="Y1200" s="22">
        <v>6</v>
      </c>
      <c r="Z1200" s="22">
        <v>4</v>
      </c>
      <c r="AA1200" s="22">
        <v>7</v>
      </c>
      <c r="AB1200" s="22">
        <v>4</v>
      </c>
      <c r="AC1200" s="22">
        <v>254</v>
      </c>
      <c r="AD1200" s="62">
        <v>30.8</v>
      </c>
      <c r="AE1200" s="62">
        <v>5</v>
      </c>
      <c r="AF1200" s="126">
        <v>20</v>
      </c>
      <c r="AG1200" s="62" t="s">
        <v>2435</v>
      </c>
      <c r="AH1200" s="62" t="s">
        <v>9971</v>
      </c>
      <c r="AI1200" s="62">
        <v>10.6</v>
      </c>
      <c r="AJ1200" s="62" t="s">
        <v>9691</v>
      </c>
      <c r="AK1200" s="62" t="s">
        <v>9972</v>
      </c>
      <c r="AL1200" s="62">
        <v>5.6</v>
      </c>
      <c r="AM1200" s="62" t="s">
        <v>1406</v>
      </c>
      <c r="AN1200" s="62" t="s">
        <v>9973</v>
      </c>
      <c r="AO1200" s="62">
        <v>3.8</v>
      </c>
      <c r="AP1200" s="62"/>
      <c r="AQ1200" s="62"/>
      <c r="AR1200" s="62"/>
      <c r="AS1200" s="62"/>
      <c r="AT1200" s="62"/>
      <c r="AU1200" s="62"/>
      <c r="AV1200" s="62"/>
      <c r="AW1200" s="62"/>
      <c r="AX1200" s="62"/>
      <c r="AY1200" s="62"/>
      <c r="AZ1200" s="62"/>
      <c r="BA1200" s="62"/>
      <c r="BB1200" s="32"/>
      <c r="BC1200" s="32"/>
      <c r="BD1200" s="32"/>
      <c r="BE1200" s="32"/>
      <c r="BF1200" s="32"/>
      <c r="BG1200" s="32"/>
      <c r="BH1200" s="32"/>
      <c r="BI1200" s="32"/>
      <c r="BJ1200" s="32"/>
      <c r="BK1200" s="32"/>
      <c r="BL1200" s="32"/>
      <c r="BM1200" s="32"/>
    </row>
    <row r="1201" spans="1:65" ht="120" customHeight="1" x14ac:dyDescent="0.25">
      <c r="A1201" s="86">
        <v>787</v>
      </c>
      <c r="B1201" s="22" t="s">
        <v>9672</v>
      </c>
      <c r="C1201" s="22" t="s">
        <v>9911</v>
      </c>
      <c r="D1201" s="23"/>
      <c r="E1201" s="22" t="s">
        <v>9777</v>
      </c>
      <c r="F1201" s="22">
        <v>24400</v>
      </c>
      <c r="G1201" s="22" t="s">
        <v>9974</v>
      </c>
      <c r="H1201" s="22">
        <v>2024</v>
      </c>
      <c r="I1201" s="22" t="s">
        <v>9975</v>
      </c>
      <c r="J1201" s="57">
        <v>187400.89</v>
      </c>
      <c r="K1201" s="22" t="s">
        <v>453</v>
      </c>
      <c r="L1201" s="22" t="s">
        <v>9947</v>
      </c>
      <c r="M1201" s="22" t="s">
        <v>9924</v>
      </c>
      <c r="N1201" s="22" t="s">
        <v>9976</v>
      </c>
      <c r="O1201" s="22" t="s">
        <v>9977</v>
      </c>
      <c r="P1201" s="22">
        <v>17294</v>
      </c>
      <c r="Q1201" s="22">
        <v>77.401382359514685</v>
      </c>
      <c r="R1201" s="82">
        <v>35.601382359514687</v>
      </c>
      <c r="S1201" s="82">
        <v>11</v>
      </c>
      <c r="T1201" s="82">
        <v>30.8</v>
      </c>
      <c r="U1201" s="82">
        <v>77.401382359514685</v>
      </c>
      <c r="V1201" s="421">
        <v>40</v>
      </c>
      <c r="W1201" s="128">
        <v>23</v>
      </c>
      <c r="X1201" s="225" t="s">
        <v>9958</v>
      </c>
      <c r="Y1201" s="22">
        <v>3</v>
      </c>
      <c r="Z1201" s="22">
        <v>2</v>
      </c>
      <c r="AA1201" s="22">
        <v>3</v>
      </c>
      <c r="AB1201" s="22">
        <v>4</v>
      </c>
      <c r="AC1201" s="22">
        <v>184</v>
      </c>
      <c r="AD1201" s="62">
        <v>30.8</v>
      </c>
      <c r="AE1201" s="62">
        <v>5</v>
      </c>
      <c r="AF1201" s="126">
        <v>100</v>
      </c>
      <c r="AG1201" s="62" t="s">
        <v>9978</v>
      </c>
      <c r="AH1201" s="62" t="s">
        <v>9979</v>
      </c>
      <c r="AI1201" s="62">
        <v>40</v>
      </c>
      <c r="AJ1201" s="62" t="s">
        <v>9788</v>
      </c>
      <c r="AK1201" s="62" t="s">
        <v>9789</v>
      </c>
      <c r="AL1201" s="62">
        <v>30</v>
      </c>
      <c r="AM1201" s="62" t="s">
        <v>9784</v>
      </c>
      <c r="AN1201" s="62" t="s">
        <v>9785</v>
      </c>
      <c r="AO1201" s="62">
        <v>30</v>
      </c>
      <c r="AP1201" s="62"/>
      <c r="AQ1201" s="62"/>
      <c r="AR1201" s="62"/>
      <c r="AS1201" s="62"/>
      <c r="AT1201" s="62"/>
      <c r="AU1201" s="62"/>
      <c r="AV1201" s="62"/>
      <c r="AW1201" s="62"/>
      <c r="AX1201" s="62"/>
      <c r="AY1201" s="62"/>
      <c r="AZ1201" s="62"/>
      <c r="BA1201" s="62"/>
      <c r="BB1201" s="32"/>
      <c r="BC1201" s="32"/>
      <c r="BD1201" s="32"/>
      <c r="BE1201" s="32"/>
      <c r="BF1201" s="32"/>
      <c r="BG1201" s="32"/>
      <c r="BH1201" s="32"/>
      <c r="BI1201" s="32"/>
      <c r="BJ1201" s="32"/>
      <c r="BK1201" s="32"/>
      <c r="BL1201" s="32"/>
      <c r="BM1201" s="32"/>
    </row>
    <row r="1202" spans="1:65" ht="120" customHeight="1" x14ac:dyDescent="0.25">
      <c r="A1202" s="86">
        <v>787</v>
      </c>
      <c r="B1202" s="22" t="s">
        <v>9672</v>
      </c>
      <c r="C1202" s="22" t="s">
        <v>9911</v>
      </c>
      <c r="D1202" s="23"/>
      <c r="E1202" s="22" t="s">
        <v>9980</v>
      </c>
      <c r="F1202" s="22">
        <v>26226</v>
      </c>
      <c r="G1202" s="22" t="s">
        <v>9981</v>
      </c>
      <c r="H1202" s="22">
        <v>2024</v>
      </c>
      <c r="I1202" s="22" t="s">
        <v>9982</v>
      </c>
      <c r="J1202" s="57">
        <v>163358</v>
      </c>
      <c r="K1202" s="22" t="s">
        <v>453</v>
      </c>
      <c r="L1202" s="22" t="s">
        <v>9947</v>
      </c>
      <c r="M1202" s="22" t="s">
        <v>9924</v>
      </c>
      <c r="N1202" s="22" t="s">
        <v>9983</v>
      </c>
      <c r="O1202" s="22" t="s">
        <v>9984</v>
      </c>
      <c r="P1202" s="22">
        <v>17366</v>
      </c>
      <c r="Q1202" s="22">
        <v>69.533847381864618</v>
      </c>
      <c r="R1202" s="82">
        <v>31.033847381864621</v>
      </c>
      <c r="S1202" s="82">
        <v>11</v>
      </c>
      <c r="T1202" s="82">
        <v>27.5</v>
      </c>
      <c r="U1202" s="82">
        <v>69.533847381864618</v>
      </c>
      <c r="V1202" s="421">
        <v>15</v>
      </c>
      <c r="W1202" s="128">
        <v>23</v>
      </c>
      <c r="X1202" s="225" t="s">
        <v>9958</v>
      </c>
      <c r="Y1202" s="22">
        <v>3</v>
      </c>
      <c r="Z1202" s="22">
        <v>10</v>
      </c>
      <c r="AA1202" s="22">
        <v>4</v>
      </c>
      <c r="AB1202" s="22">
        <v>4</v>
      </c>
      <c r="AC1202" s="22">
        <v>231</v>
      </c>
      <c r="AD1202" s="62">
        <v>27.5</v>
      </c>
      <c r="AE1202" s="62">
        <v>5</v>
      </c>
      <c r="AF1202" s="126">
        <v>10</v>
      </c>
      <c r="AG1202" s="62" t="s">
        <v>9769</v>
      </c>
      <c r="AH1202" s="62" t="s">
        <v>9985</v>
      </c>
      <c r="AI1202" s="62">
        <v>7</v>
      </c>
      <c r="AJ1202" s="62" t="s">
        <v>9986</v>
      </c>
      <c r="AK1202" s="62" t="s">
        <v>9987</v>
      </c>
      <c r="AL1202" s="62">
        <v>3</v>
      </c>
      <c r="AM1202" s="62"/>
      <c r="AN1202" s="62"/>
      <c r="AO1202" s="62"/>
      <c r="AP1202" s="62"/>
      <c r="AQ1202" s="62"/>
      <c r="AR1202" s="62"/>
      <c r="AS1202" s="62"/>
      <c r="AT1202" s="62"/>
      <c r="AU1202" s="62"/>
      <c r="AV1202" s="62"/>
      <c r="AW1202" s="62"/>
      <c r="AX1202" s="62"/>
      <c r="AY1202" s="62"/>
      <c r="AZ1202" s="62"/>
      <c r="BA1202" s="62"/>
      <c r="BB1202" s="32"/>
      <c r="BC1202" s="32"/>
      <c r="BD1202" s="32"/>
      <c r="BE1202" s="32"/>
      <c r="BF1202" s="32"/>
      <c r="BG1202" s="32"/>
      <c r="BH1202" s="32"/>
      <c r="BI1202" s="32"/>
      <c r="BJ1202" s="32"/>
      <c r="BK1202" s="32"/>
      <c r="BL1202" s="32"/>
      <c r="BM1202" s="32"/>
    </row>
    <row r="1203" spans="1:65" ht="120" customHeight="1" x14ac:dyDescent="0.25">
      <c r="A1203" s="86">
        <v>787</v>
      </c>
      <c r="B1203" s="22" t="s">
        <v>9672</v>
      </c>
      <c r="C1203" s="22" t="s">
        <v>9911</v>
      </c>
      <c r="D1203" s="23"/>
      <c r="E1203" s="22" t="s">
        <v>9892</v>
      </c>
      <c r="F1203" s="22">
        <v>34512</v>
      </c>
      <c r="G1203" s="22" t="s">
        <v>9988</v>
      </c>
      <c r="H1203" s="22">
        <v>2024</v>
      </c>
      <c r="I1203" s="22" t="s">
        <v>9989</v>
      </c>
      <c r="J1203" s="57">
        <v>414409.6</v>
      </c>
      <c r="K1203" s="22" t="s">
        <v>453</v>
      </c>
      <c r="L1203" s="22" t="s">
        <v>9947</v>
      </c>
      <c r="M1203" s="22" t="s">
        <v>9924</v>
      </c>
      <c r="N1203" s="22" t="s">
        <v>9990</v>
      </c>
      <c r="O1203" s="22" t="s">
        <v>9991</v>
      </c>
      <c r="P1203" s="22">
        <v>17330</v>
      </c>
      <c r="Q1203" s="22">
        <v>113.82723882503191</v>
      </c>
      <c r="R1203" s="82">
        <v>78.727238825031918</v>
      </c>
      <c r="S1203" s="82">
        <v>12</v>
      </c>
      <c r="T1203" s="82">
        <v>23.1</v>
      </c>
      <c r="U1203" s="82">
        <v>113.82723882503191</v>
      </c>
      <c r="V1203" s="421">
        <v>34</v>
      </c>
      <c r="W1203" s="128">
        <v>23</v>
      </c>
      <c r="X1203" s="225" t="s">
        <v>9958</v>
      </c>
      <c r="Y1203" s="22">
        <v>4</v>
      </c>
      <c r="Z1203" s="22">
        <v>5</v>
      </c>
      <c r="AA1203" s="22">
        <v>5</v>
      </c>
      <c r="AB1203" s="22">
        <v>11</v>
      </c>
      <c r="AC1203" s="22">
        <v>259</v>
      </c>
      <c r="AD1203" s="62">
        <v>23.1</v>
      </c>
      <c r="AE1203" s="62">
        <v>5</v>
      </c>
      <c r="AF1203" s="126">
        <v>100</v>
      </c>
      <c r="AG1203" s="62" t="s">
        <v>9907</v>
      </c>
      <c r="AH1203" s="62" t="s">
        <v>9992</v>
      </c>
      <c r="AI1203" s="62">
        <v>23</v>
      </c>
      <c r="AJ1203" s="62" t="s">
        <v>9993</v>
      </c>
      <c r="AK1203" s="62" t="s">
        <v>9994</v>
      </c>
      <c r="AL1203" s="62">
        <v>22</v>
      </c>
      <c r="AM1203" s="62" t="s">
        <v>9995</v>
      </c>
      <c r="AN1203" s="62" t="s">
        <v>9996</v>
      </c>
      <c r="AO1203" s="62">
        <v>21</v>
      </c>
      <c r="AP1203" s="62" t="s">
        <v>9691</v>
      </c>
      <c r="AQ1203" s="62" t="s">
        <v>9997</v>
      </c>
      <c r="AR1203" s="62">
        <v>18</v>
      </c>
      <c r="AS1203" s="62" t="s">
        <v>3705</v>
      </c>
      <c r="AT1203" s="62" t="s">
        <v>9998</v>
      </c>
      <c r="AU1203" s="62">
        <v>7</v>
      </c>
      <c r="AV1203" s="62" t="s">
        <v>9999</v>
      </c>
      <c r="AW1203" s="62" t="s">
        <v>10000</v>
      </c>
      <c r="AX1203" s="62">
        <v>9</v>
      </c>
      <c r="AY1203" s="62"/>
      <c r="AZ1203" s="62"/>
      <c r="BA1203" s="62"/>
      <c r="BB1203" s="32"/>
      <c r="BC1203" s="32"/>
      <c r="BD1203" s="32"/>
      <c r="BE1203" s="32"/>
      <c r="BF1203" s="32"/>
      <c r="BG1203" s="32"/>
      <c r="BH1203" s="32"/>
      <c r="BI1203" s="32"/>
      <c r="BJ1203" s="32"/>
      <c r="BK1203" s="32"/>
      <c r="BL1203" s="32"/>
      <c r="BM1203" s="32"/>
    </row>
    <row r="1204" spans="1:65" ht="120" customHeight="1" x14ac:dyDescent="0.25">
      <c r="A1204" s="86">
        <v>787</v>
      </c>
      <c r="B1204" s="22" t="s">
        <v>9672</v>
      </c>
      <c r="C1204" s="22" t="s">
        <v>9911</v>
      </c>
      <c r="D1204" s="23"/>
      <c r="E1204" s="22" t="s">
        <v>9792</v>
      </c>
      <c r="F1204" s="22">
        <v>32034</v>
      </c>
      <c r="G1204" s="22" t="s">
        <v>10001</v>
      </c>
      <c r="H1204" s="22">
        <v>2024</v>
      </c>
      <c r="I1204" s="22" t="s">
        <v>10002</v>
      </c>
      <c r="J1204" s="57">
        <v>511869.95</v>
      </c>
      <c r="K1204" s="22" t="s">
        <v>373</v>
      </c>
      <c r="L1204" s="22" t="s">
        <v>9947</v>
      </c>
      <c r="M1204" s="22" t="s">
        <v>9924</v>
      </c>
      <c r="N1204" s="22" t="s">
        <v>10003</v>
      </c>
      <c r="O1204" s="22" t="s">
        <v>10004</v>
      </c>
      <c r="P1204" s="22">
        <v>17328</v>
      </c>
      <c r="Q1204" s="22">
        <v>150.32721591634737</v>
      </c>
      <c r="R1204" s="82">
        <v>97.242215916347376</v>
      </c>
      <c r="S1204" s="82">
        <v>25.584999999999997</v>
      </c>
      <c r="T1204" s="82">
        <v>27.5</v>
      </c>
      <c r="U1204" s="82">
        <v>150.32721591634737</v>
      </c>
      <c r="V1204" s="421">
        <v>30</v>
      </c>
      <c r="W1204" s="128">
        <v>23</v>
      </c>
      <c r="X1204" s="225" t="s">
        <v>9958</v>
      </c>
      <c r="Y1204" s="22">
        <v>4</v>
      </c>
      <c r="Z1204" s="22">
        <v>4</v>
      </c>
      <c r="AA1204" s="22">
        <v>1</v>
      </c>
      <c r="AB1204" s="22">
        <v>11</v>
      </c>
      <c r="AC1204" s="22">
        <v>73</v>
      </c>
      <c r="AD1204" s="62">
        <v>27.5</v>
      </c>
      <c r="AE1204" s="62">
        <v>5</v>
      </c>
      <c r="AF1204" s="126">
        <v>100</v>
      </c>
      <c r="AG1204" s="62" t="s">
        <v>9907</v>
      </c>
      <c r="AH1204" s="62" t="s">
        <v>9992</v>
      </c>
      <c r="AI1204" s="62">
        <v>30</v>
      </c>
      <c r="AJ1204" s="62" t="s">
        <v>2435</v>
      </c>
      <c r="AK1204" s="62" t="s">
        <v>10005</v>
      </c>
      <c r="AL1204" s="62">
        <v>40</v>
      </c>
      <c r="AM1204" s="62" t="s">
        <v>9909</v>
      </c>
      <c r="AN1204" s="62" t="s">
        <v>10006</v>
      </c>
      <c r="AO1204" s="62">
        <v>30</v>
      </c>
      <c r="AP1204" s="62"/>
      <c r="AQ1204" s="62"/>
      <c r="AR1204" s="62"/>
      <c r="AS1204" s="62"/>
      <c r="AT1204" s="62"/>
      <c r="AU1204" s="62"/>
      <c r="AV1204" s="62"/>
      <c r="AW1204" s="62"/>
      <c r="AX1204" s="62"/>
      <c r="AY1204" s="62"/>
      <c r="AZ1204" s="62"/>
      <c r="BA1204" s="62"/>
      <c r="BB1204" s="32"/>
      <c r="BC1204" s="32"/>
      <c r="BD1204" s="32"/>
      <c r="BE1204" s="32"/>
      <c r="BF1204" s="32"/>
      <c r="BG1204" s="32"/>
      <c r="BH1204" s="32"/>
      <c r="BI1204" s="32"/>
      <c r="BJ1204" s="32"/>
      <c r="BK1204" s="32"/>
      <c r="BL1204" s="32"/>
      <c r="BM1204" s="32"/>
    </row>
    <row r="1205" spans="1:65" ht="120" customHeight="1" x14ac:dyDescent="0.25">
      <c r="A1205" s="86">
        <v>787</v>
      </c>
      <c r="B1205" s="22" t="s">
        <v>9672</v>
      </c>
      <c r="C1205" s="22"/>
      <c r="D1205" s="23"/>
      <c r="E1205" s="22" t="s">
        <v>9792</v>
      </c>
      <c r="F1205" s="22">
        <v>32034</v>
      </c>
      <c r="G1205" s="22" t="s">
        <v>10007</v>
      </c>
      <c r="H1205" s="22">
        <v>2025</v>
      </c>
      <c r="I1205" s="22" t="s">
        <v>10008</v>
      </c>
      <c r="J1205" s="57">
        <v>133187.89000000001</v>
      </c>
      <c r="K1205" s="22" t="s">
        <v>10009</v>
      </c>
      <c r="L1205" s="22" t="s">
        <v>9947</v>
      </c>
      <c r="M1205" s="22" t="s">
        <v>9924</v>
      </c>
      <c r="N1205" s="22" t="s">
        <v>10010</v>
      </c>
      <c r="O1205" s="22" t="s">
        <v>10011</v>
      </c>
      <c r="P1205" s="22">
        <v>17521</v>
      </c>
      <c r="Q1205" s="22">
        <v>49.61</v>
      </c>
      <c r="R1205" s="82">
        <v>12.61</v>
      </c>
      <c r="S1205" s="22">
        <v>9.5</v>
      </c>
      <c r="T1205" s="22">
        <v>27.5</v>
      </c>
      <c r="U1205" s="82">
        <v>49.61</v>
      </c>
      <c r="V1205" s="421">
        <v>15</v>
      </c>
      <c r="W1205" s="128">
        <v>13</v>
      </c>
      <c r="X1205" s="225" t="s">
        <v>9958</v>
      </c>
      <c r="Y1205" s="22">
        <v>2</v>
      </c>
      <c r="Z1205" s="22">
        <v>5</v>
      </c>
      <c r="AA1205" s="22">
        <v>6</v>
      </c>
      <c r="AB1205" s="22">
        <v>11</v>
      </c>
      <c r="AC1205" s="22"/>
      <c r="AD1205" s="62">
        <v>27.5</v>
      </c>
      <c r="AE1205" s="62">
        <v>5</v>
      </c>
      <c r="AF1205" s="126">
        <v>100</v>
      </c>
      <c r="AG1205" s="62" t="s">
        <v>9907</v>
      </c>
      <c r="AH1205" s="62" t="s">
        <v>10012</v>
      </c>
      <c r="AI1205" s="62">
        <v>25</v>
      </c>
      <c r="AJ1205" s="62" t="s">
        <v>9909</v>
      </c>
      <c r="AK1205" s="62" t="s">
        <v>10013</v>
      </c>
      <c r="AL1205" s="62">
        <v>10</v>
      </c>
      <c r="AM1205" s="62" t="s">
        <v>10014</v>
      </c>
      <c r="AN1205" s="62" t="s">
        <v>10015</v>
      </c>
      <c r="AO1205" s="62">
        <v>40</v>
      </c>
      <c r="AP1205" s="62" t="s">
        <v>10016</v>
      </c>
      <c r="AQ1205" s="62" t="s">
        <v>10017</v>
      </c>
      <c r="AR1205" s="62">
        <v>25</v>
      </c>
      <c r="AS1205" s="62"/>
      <c r="AT1205" s="62"/>
      <c r="AU1205" s="62"/>
      <c r="AV1205" s="62"/>
      <c r="AW1205" s="62"/>
      <c r="AX1205" s="62"/>
      <c r="AY1205" s="62"/>
      <c r="AZ1205" s="62"/>
      <c r="BA1205" s="62"/>
      <c r="BB1205" s="32"/>
      <c r="BC1205" s="32"/>
      <c r="BD1205" s="32"/>
      <c r="BE1205" s="32"/>
      <c r="BF1205" s="32"/>
      <c r="BG1205" s="32"/>
      <c r="BH1205" s="32"/>
      <c r="BI1205" s="32"/>
      <c r="BJ1205" s="32"/>
      <c r="BK1205" s="32"/>
      <c r="BL1205" s="32"/>
      <c r="BM1205" s="32"/>
    </row>
    <row r="1206" spans="1:65" ht="120" customHeight="1" x14ac:dyDescent="0.25">
      <c r="A1206" s="28">
        <v>792</v>
      </c>
      <c r="B1206" s="28" t="s">
        <v>10018</v>
      </c>
      <c r="C1206" s="28"/>
      <c r="D1206" s="28" t="s">
        <v>10019</v>
      </c>
      <c r="E1206" s="28" t="s">
        <v>10020</v>
      </c>
      <c r="F1206" s="28" t="s">
        <v>10021</v>
      </c>
      <c r="G1206" s="28" t="s">
        <v>10022</v>
      </c>
      <c r="H1206" s="41">
        <v>2011</v>
      </c>
      <c r="I1206" s="28" t="s">
        <v>10023</v>
      </c>
      <c r="J1206" s="257">
        <v>86787</v>
      </c>
      <c r="K1206" s="28" t="s">
        <v>10024</v>
      </c>
      <c r="L1206" s="258" t="s">
        <v>10025</v>
      </c>
      <c r="M1206" s="259" t="s">
        <v>10026</v>
      </c>
      <c r="N1206" s="260" t="s">
        <v>10027</v>
      </c>
      <c r="O1206" s="260" t="s">
        <v>10028</v>
      </c>
      <c r="P1206" s="260">
        <v>21997</v>
      </c>
      <c r="Q1206" s="261">
        <v>99.503265882352949</v>
      </c>
      <c r="R1206" s="262">
        <v>10.210235294117648</v>
      </c>
      <c r="S1206" s="262">
        <v>23</v>
      </c>
      <c r="T1206" s="262">
        <v>70</v>
      </c>
      <c r="U1206" s="261">
        <v>103.21023529411765</v>
      </c>
      <c r="V1206" s="426">
        <v>70</v>
      </c>
      <c r="W1206" s="468">
        <v>100</v>
      </c>
      <c r="X1206" s="448" t="s">
        <v>10029</v>
      </c>
      <c r="Y1206" s="263">
        <v>3</v>
      </c>
      <c r="Z1206" s="263">
        <v>10</v>
      </c>
      <c r="AA1206" s="263">
        <v>2</v>
      </c>
      <c r="AB1206" s="263">
        <v>16</v>
      </c>
      <c r="AC1206" s="260"/>
      <c r="AD1206" s="326">
        <v>35</v>
      </c>
      <c r="AE1206" s="326">
        <v>5</v>
      </c>
      <c r="AF1206" s="327">
        <v>0</v>
      </c>
      <c r="AG1206" s="328"/>
      <c r="AH1206" s="328"/>
      <c r="AI1206" s="326">
        <v>10</v>
      </c>
      <c r="AJ1206" s="326"/>
      <c r="AK1206" s="326"/>
      <c r="AL1206" s="326"/>
      <c r="AM1206" s="326"/>
      <c r="AN1206" s="326"/>
      <c r="AO1206" s="326"/>
      <c r="AP1206" s="326"/>
      <c r="AQ1206" s="326"/>
      <c r="AR1206" s="326"/>
      <c r="AS1206" s="326"/>
      <c r="AT1206" s="326"/>
      <c r="AU1206" s="326"/>
      <c r="AV1206" s="326"/>
      <c r="AW1206" s="326"/>
      <c r="AX1206" s="326"/>
      <c r="AY1206" s="62"/>
      <c r="AZ1206" s="62"/>
      <c r="BA1206" s="62"/>
      <c r="BB1206" s="32"/>
      <c r="BC1206" s="32"/>
      <c r="BD1206" s="32"/>
      <c r="BE1206" s="32"/>
      <c r="BF1206" s="32"/>
      <c r="BG1206" s="32"/>
      <c r="BH1206" s="32"/>
      <c r="BI1206" s="32"/>
      <c r="BJ1206" s="32"/>
      <c r="BK1206" s="32"/>
      <c r="BL1206" s="32"/>
      <c r="BM1206" s="32"/>
    </row>
    <row r="1207" spans="1:65" ht="120" customHeight="1" x14ac:dyDescent="0.25">
      <c r="A1207" s="28">
        <v>792</v>
      </c>
      <c r="B1207" s="28" t="s">
        <v>10018</v>
      </c>
      <c r="C1207" s="28"/>
      <c r="D1207" s="28" t="s">
        <v>10030</v>
      </c>
      <c r="E1207" s="28" t="s">
        <v>10031</v>
      </c>
      <c r="F1207" s="28">
        <v>10196</v>
      </c>
      <c r="G1207" s="28" t="s">
        <v>10032</v>
      </c>
      <c r="H1207" s="41">
        <v>2009</v>
      </c>
      <c r="I1207" s="28" t="s">
        <v>10033</v>
      </c>
      <c r="J1207" s="257">
        <v>25004</v>
      </c>
      <c r="K1207" s="28" t="s">
        <v>10024</v>
      </c>
      <c r="L1207" s="264" t="s">
        <v>10034</v>
      </c>
      <c r="M1207" s="28" t="s">
        <v>10035</v>
      </c>
      <c r="N1207" s="28" t="s">
        <v>10036</v>
      </c>
      <c r="O1207" s="28" t="s">
        <v>10037</v>
      </c>
      <c r="P1207" s="28">
        <v>21239</v>
      </c>
      <c r="Q1207" s="265">
        <v>90</v>
      </c>
      <c r="R1207" s="265">
        <v>2.9416470588235297</v>
      </c>
      <c r="S1207" s="265">
        <v>20</v>
      </c>
      <c r="T1207" s="265">
        <v>70</v>
      </c>
      <c r="U1207" s="265">
        <v>92.941647058823534</v>
      </c>
      <c r="V1207" s="427">
        <v>90</v>
      </c>
      <c r="W1207" s="468">
        <v>100</v>
      </c>
      <c r="X1207" s="449" t="s">
        <v>10029</v>
      </c>
      <c r="Y1207" s="28">
        <v>4</v>
      </c>
      <c r="Z1207" s="28">
        <v>3</v>
      </c>
      <c r="AA1207" s="28">
        <v>3</v>
      </c>
      <c r="AB1207" s="28">
        <v>39</v>
      </c>
      <c r="AC1207" s="28"/>
      <c r="AD1207" s="326">
        <v>61</v>
      </c>
      <c r="AE1207" s="326">
        <v>5</v>
      </c>
      <c r="AF1207" s="329">
        <v>20</v>
      </c>
      <c r="AG1207" s="326" t="s">
        <v>10030</v>
      </c>
      <c r="AH1207" s="326" t="s">
        <v>8146</v>
      </c>
      <c r="AI1207" s="326"/>
      <c r="AJ1207" s="326"/>
      <c r="AK1207" s="326"/>
      <c r="AL1207" s="326"/>
      <c r="AM1207" s="326"/>
      <c r="AN1207" s="326"/>
      <c r="AO1207" s="326"/>
      <c r="AP1207" s="326"/>
      <c r="AQ1207" s="326"/>
      <c r="AR1207" s="326"/>
      <c r="AS1207" s="326" t="s">
        <v>7330</v>
      </c>
      <c r="AT1207" s="326" t="s">
        <v>10038</v>
      </c>
      <c r="AU1207" s="326">
        <v>10</v>
      </c>
      <c r="AV1207" s="326"/>
      <c r="AW1207" s="326"/>
      <c r="AX1207" s="326"/>
      <c r="AY1207" s="62"/>
      <c r="AZ1207" s="62"/>
      <c r="BA1207" s="62"/>
      <c r="BB1207" s="32"/>
      <c r="BC1207" s="32"/>
      <c r="BD1207" s="32"/>
      <c r="BE1207" s="32"/>
      <c r="BF1207" s="32"/>
      <c r="BG1207" s="32"/>
      <c r="BH1207" s="32"/>
      <c r="BI1207" s="32"/>
      <c r="BJ1207" s="32"/>
      <c r="BK1207" s="32"/>
      <c r="BL1207" s="32"/>
      <c r="BM1207" s="32"/>
    </row>
    <row r="1208" spans="1:65" ht="120" customHeight="1" x14ac:dyDescent="0.25">
      <c r="A1208" s="28">
        <v>792</v>
      </c>
      <c r="B1208" s="28" t="s">
        <v>10018</v>
      </c>
      <c r="C1208" s="28"/>
      <c r="D1208" s="28" t="s">
        <v>10030</v>
      </c>
      <c r="E1208" s="28" t="s">
        <v>10031</v>
      </c>
      <c r="F1208" s="28">
        <v>10196</v>
      </c>
      <c r="G1208" s="28" t="s">
        <v>10032</v>
      </c>
      <c r="H1208" s="41">
        <v>2009</v>
      </c>
      <c r="I1208" s="28" t="s">
        <v>10033</v>
      </c>
      <c r="J1208" s="257">
        <v>25004</v>
      </c>
      <c r="K1208" s="28" t="s">
        <v>10024</v>
      </c>
      <c r="L1208" s="264" t="s">
        <v>10034</v>
      </c>
      <c r="M1208" s="28" t="s">
        <v>10035</v>
      </c>
      <c r="N1208" s="28" t="s">
        <v>10036</v>
      </c>
      <c r="O1208" s="28" t="s">
        <v>10039</v>
      </c>
      <c r="P1208" s="28">
        <v>21240</v>
      </c>
      <c r="Q1208" s="265">
        <v>90</v>
      </c>
      <c r="R1208" s="265">
        <v>2.9416470588235297</v>
      </c>
      <c r="S1208" s="265">
        <v>20</v>
      </c>
      <c r="T1208" s="265">
        <v>70</v>
      </c>
      <c r="U1208" s="265">
        <v>92.941647058823534</v>
      </c>
      <c r="V1208" s="427">
        <v>90</v>
      </c>
      <c r="W1208" s="468">
        <v>100</v>
      </c>
      <c r="X1208" s="449" t="s">
        <v>10029</v>
      </c>
      <c r="Y1208" s="28">
        <v>4</v>
      </c>
      <c r="Z1208" s="28">
        <v>3</v>
      </c>
      <c r="AA1208" s="28">
        <v>3</v>
      </c>
      <c r="AB1208" s="28">
        <v>39</v>
      </c>
      <c r="AC1208" s="28"/>
      <c r="AD1208" s="326">
        <v>61</v>
      </c>
      <c r="AE1208" s="326">
        <v>5</v>
      </c>
      <c r="AF1208" s="329">
        <v>20</v>
      </c>
      <c r="AG1208" s="326" t="s">
        <v>10030</v>
      </c>
      <c r="AH1208" s="326" t="s">
        <v>8146</v>
      </c>
      <c r="AI1208" s="326"/>
      <c r="AJ1208" s="326"/>
      <c r="AK1208" s="326"/>
      <c r="AL1208" s="326"/>
      <c r="AM1208" s="326"/>
      <c r="AN1208" s="326"/>
      <c r="AO1208" s="326"/>
      <c r="AP1208" s="326"/>
      <c r="AQ1208" s="326"/>
      <c r="AR1208" s="326"/>
      <c r="AS1208" s="326" t="s">
        <v>7330</v>
      </c>
      <c r="AT1208" s="326" t="s">
        <v>10038</v>
      </c>
      <c r="AU1208" s="326">
        <v>10</v>
      </c>
      <c r="AV1208" s="326"/>
      <c r="AW1208" s="326"/>
      <c r="AX1208" s="326"/>
      <c r="AY1208" s="62"/>
      <c r="AZ1208" s="62"/>
      <c r="BA1208" s="62"/>
      <c r="BB1208" s="32"/>
      <c r="BC1208" s="32"/>
      <c r="BD1208" s="32"/>
      <c r="BE1208" s="32"/>
      <c r="BF1208" s="32"/>
      <c r="BG1208" s="32"/>
      <c r="BH1208" s="32"/>
      <c r="BI1208" s="32"/>
      <c r="BJ1208" s="32"/>
      <c r="BK1208" s="32"/>
      <c r="BL1208" s="32"/>
      <c r="BM1208" s="32"/>
    </row>
    <row r="1209" spans="1:65" ht="120" customHeight="1" x14ac:dyDescent="0.25">
      <c r="A1209" s="28">
        <v>792</v>
      </c>
      <c r="B1209" s="28" t="s">
        <v>10018</v>
      </c>
      <c r="C1209" s="28"/>
      <c r="D1209" s="28" t="s">
        <v>10040</v>
      </c>
      <c r="E1209" s="28" t="s">
        <v>10041</v>
      </c>
      <c r="F1209" s="28">
        <v>28349</v>
      </c>
      <c r="G1209" s="28" t="s">
        <v>10042</v>
      </c>
      <c r="H1209" s="41">
        <v>2008</v>
      </c>
      <c r="I1209" s="28" t="s">
        <v>10043</v>
      </c>
      <c r="J1209" s="257">
        <v>38969</v>
      </c>
      <c r="K1209" s="28" t="s">
        <v>10024</v>
      </c>
      <c r="L1209" s="264" t="s">
        <v>10025</v>
      </c>
      <c r="M1209" s="28" t="s">
        <v>10044</v>
      </c>
      <c r="N1209" s="28" t="s">
        <v>10045</v>
      </c>
      <c r="O1209" s="28" t="s">
        <v>10046</v>
      </c>
      <c r="P1209" s="28">
        <v>20564</v>
      </c>
      <c r="Q1209" s="265">
        <v>92.019388235294116</v>
      </c>
      <c r="R1209" s="265">
        <v>4.5845882352941176</v>
      </c>
      <c r="S1209" s="265">
        <v>18</v>
      </c>
      <c r="T1209" s="265">
        <v>70</v>
      </c>
      <c r="U1209" s="265">
        <v>92.58458823529412</v>
      </c>
      <c r="V1209" s="427">
        <v>50</v>
      </c>
      <c r="W1209" s="468">
        <v>100</v>
      </c>
      <c r="X1209" s="449" t="s">
        <v>10029</v>
      </c>
      <c r="Y1209" s="28">
        <v>6</v>
      </c>
      <c r="Z1209" s="28">
        <v>2</v>
      </c>
      <c r="AA1209" s="28">
        <v>1</v>
      </c>
      <c r="AB1209" s="28">
        <v>16</v>
      </c>
      <c r="AC1209" s="28"/>
      <c r="AD1209" s="326">
        <v>51</v>
      </c>
      <c r="AE1209" s="326">
        <v>5</v>
      </c>
      <c r="AF1209" s="329">
        <v>0</v>
      </c>
      <c r="AG1209" s="326"/>
      <c r="AH1209" s="326"/>
      <c r="AI1209" s="326"/>
      <c r="AJ1209" s="326"/>
      <c r="AK1209" s="326"/>
      <c r="AL1209" s="326"/>
      <c r="AM1209" s="326"/>
      <c r="AN1209" s="326"/>
      <c r="AO1209" s="326"/>
      <c r="AP1209" s="326"/>
      <c r="AQ1209" s="326"/>
      <c r="AR1209" s="326"/>
      <c r="AS1209" s="326"/>
      <c r="AT1209" s="326"/>
      <c r="AU1209" s="326"/>
      <c r="AV1209" s="326"/>
      <c r="AW1209" s="326"/>
      <c r="AX1209" s="326"/>
      <c r="AY1209" s="62"/>
      <c r="AZ1209" s="62"/>
      <c r="BA1209" s="62"/>
      <c r="BB1209" s="32"/>
      <c r="BC1209" s="32"/>
      <c r="BD1209" s="32"/>
      <c r="BE1209" s="32"/>
      <c r="BF1209" s="32"/>
      <c r="BG1209" s="32"/>
      <c r="BH1209" s="32"/>
      <c r="BI1209" s="32"/>
      <c r="BJ1209" s="32"/>
      <c r="BK1209" s="32"/>
      <c r="BL1209" s="32"/>
      <c r="BM1209" s="32"/>
    </row>
    <row r="1210" spans="1:65" ht="120" customHeight="1" x14ac:dyDescent="0.25">
      <c r="A1210" s="28">
        <v>792</v>
      </c>
      <c r="B1210" s="28" t="s">
        <v>10018</v>
      </c>
      <c r="C1210" s="28"/>
      <c r="D1210" s="28" t="s">
        <v>10040</v>
      </c>
      <c r="E1210" s="28" t="s">
        <v>10041</v>
      </c>
      <c r="F1210" s="28">
        <v>28349</v>
      </c>
      <c r="G1210" s="28" t="s">
        <v>10047</v>
      </c>
      <c r="H1210" s="41">
        <v>2006</v>
      </c>
      <c r="I1210" s="28" t="s">
        <v>10048</v>
      </c>
      <c r="J1210" s="257">
        <v>111096</v>
      </c>
      <c r="K1210" s="28" t="s">
        <v>10024</v>
      </c>
      <c r="L1210" s="264" t="s">
        <v>10025</v>
      </c>
      <c r="M1210" s="28" t="s">
        <v>10044</v>
      </c>
      <c r="N1210" s="28" t="s">
        <v>10049</v>
      </c>
      <c r="O1210" s="28" t="s">
        <v>10050</v>
      </c>
      <c r="P1210" s="28">
        <v>19200</v>
      </c>
      <c r="Q1210" s="265">
        <v>100.24844352941176</v>
      </c>
      <c r="R1210" s="265">
        <v>13.070117647058824</v>
      </c>
      <c r="S1210" s="265">
        <v>25</v>
      </c>
      <c r="T1210" s="265">
        <v>70</v>
      </c>
      <c r="U1210" s="265">
        <v>108.07011764705882</v>
      </c>
      <c r="V1210" s="427">
        <v>65</v>
      </c>
      <c r="W1210" s="468">
        <v>100</v>
      </c>
      <c r="X1210" s="449" t="s">
        <v>10029</v>
      </c>
      <c r="Y1210" s="28">
        <v>6</v>
      </c>
      <c r="Z1210" s="28">
        <v>2</v>
      </c>
      <c r="AA1210" s="28">
        <v>1</v>
      </c>
      <c r="AB1210" s="28">
        <v>16</v>
      </c>
      <c r="AC1210" s="28">
        <v>217</v>
      </c>
      <c r="AD1210" s="326">
        <v>61</v>
      </c>
      <c r="AE1210" s="326">
        <v>5</v>
      </c>
      <c r="AF1210" s="329">
        <v>0</v>
      </c>
      <c r="AG1210" s="326"/>
      <c r="AH1210" s="326"/>
      <c r="AI1210" s="326"/>
      <c r="AJ1210" s="326"/>
      <c r="AK1210" s="326"/>
      <c r="AL1210" s="326"/>
      <c r="AM1210" s="326"/>
      <c r="AN1210" s="326"/>
      <c r="AO1210" s="326"/>
      <c r="AP1210" s="326"/>
      <c r="AQ1210" s="326"/>
      <c r="AR1210" s="326"/>
      <c r="AS1210" s="326"/>
      <c r="AT1210" s="326"/>
      <c r="AU1210" s="326"/>
      <c r="AV1210" s="326"/>
      <c r="AW1210" s="326"/>
      <c r="AX1210" s="326"/>
      <c r="AY1210" s="62"/>
      <c r="AZ1210" s="62"/>
      <c r="BA1210" s="62"/>
      <c r="BB1210" s="32"/>
      <c r="BC1210" s="32"/>
      <c r="BD1210" s="32"/>
      <c r="BE1210" s="32"/>
      <c r="BF1210" s="32"/>
      <c r="BG1210" s="32"/>
      <c r="BH1210" s="32"/>
      <c r="BI1210" s="32"/>
      <c r="BJ1210" s="32"/>
      <c r="BK1210" s="32"/>
      <c r="BL1210" s="32"/>
      <c r="BM1210" s="32"/>
    </row>
    <row r="1211" spans="1:65" ht="120" customHeight="1" x14ac:dyDescent="0.25">
      <c r="A1211" s="28">
        <v>792</v>
      </c>
      <c r="B1211" s="28" t="s">
        <v>10018</v>
      </c>
      <c r="C1211" s="28"/>
      <c r="D1211" s="28" t="s">
        <v>10051</v>
      </c>
      <c r="E1211" s="28" t="s">
        <v>10052</v>
      </c>
      <c r="F1211" s="28">
        <v>10924</v>
      </c>
      <c r="G1211" s="28" t="s">
        <v>10053</v>
      </c>
      <c r="H1211" s="41">
        <v>2005</v>
      </c>
      <c r="I1211" s="28" t="s">
        <v>10054</v>
      </c>
      <c r="J1211" s="257">
        <v>35821</v>
      </c>
      <c r="K1211" s="28" t="s">
        <v>10024</v>
      </c>
      <c r="L1211" s="264" t="s">
        <v>10055</v>
      </c>
      <c r="M1211" s="28" t="s">
        <v>10056</v>
      </c>
      <c r="N1211" s="28" t="s">
        <v>10057</v>
      </c>
      <c r="O1211" s="28" t="s">
        <v>10058</v>
      </c>
      <c r="P1211" s="28">
        <v>18372</v>
      </c>
      <c r="Q1211" s="265">
        <v>90</v>
      </c>
      <c r="R1211" s="265">
        <v>4.2142352941176471</v>
      </c>
      <c r="S1211" s="265">
        <v>20</v>
      </c>
      <c r="T1211" s="265">
        <v>70</v>
      </c>
      <c r="U1211" s="265">
        <v>94.214235294117643</v>
      </c>
      <c r="V1211" s="427">
        <v>5</v>
      </c>
      <c r="W1211" s="468">
        <v>100</v>
      </c>
      <c r="X1211" s="449" t="s">
        <v>10029</v>
      </c>
      <c r="Y1211" s="28">
        <v>4</v>
      </c>
      <c r="Z1211" s="28">
        <v>3</v>
      </c>
      <c r="AA1211" s="28">
        <v>4</v>
      </c>
      <c r="AB1211" s="28">
        <v>40</v>
      </c>
      <c r="AC1211" s="28"/>
      <c r="AD1211" s="326">
        <v>61</v>
      </c>
      <c r="AE1211" s="326">
        <v>5</v>
      </c>
      <c r="AF1211" s="329">
        <v>0</v>
      </c>
      <c r="AG1211" s="326"/>
      <c r="AH1211" s="326"/>
      <c r="AI1211" s="326"/>
      <c r="AJ1211" s="326"/>
      <c r="AK1211" s="326"/>
      <c r="AL1211" s="326"/>
      <c r="AM1211" s="326"/>
      <c r="AN1211" s="326"/>
      <c r="AO1211" s="326"/>
      <c r="AP1211" s="326"/>
      <c r="AQ1211" s="326"/>
      <c r="AR1211" s="326"/>
      <c r="AS1211" s="326"/>
      <c r="AT1211" s="326"/>
      <c r="AU1211" s="326"/>
      <c r="AV1211" s="326"/>
      <c r="AW1211" s="326"/>
      <c r="AX1211" s="326"/>
      <c r="AY1211" s="62"/>
      <c r="AZ1211" s="62"/>
      <c r="BA1211" s="62"/>
      <c r="BB1211" s="32"/>
      <c r="BC1211" s="32"/>
      <c r="BD1211" s="32"/>
      <c r="BE1211" s="32"/>
      <c r="BF1211" s="32"/>
      <c r="BG1211" s="32"/>
      <c r="BH1211" s="32"/>
      <c r="BI1211" s="32"/>
      <c r="BJ1211" s="32"/>
      <c r="BK1211" s="32"/>
      <c r="BL1211" s="32"/>
      <c r="BM1211" s="32"/>
    </row>
    <row r="1212" spans="1:65" ht="120" customHeight="1" x14ac:dyDescent="0.25">
      <c r="A1212" s="28">
        <v>792</v>
      </c>
      <c r="B1212" s="28" t="s">
        <v>10018</v>
      </c>
      <c r="C1212" s="28"/>
      <c r="D1212" s="28" t="s">
        <v>10051</v>
      </c>
      <c r="E1212" s="28" t="s">
        <v>10059</v>
      </c>
      <c r="F1212" s="28">
        <v>34230</v>
      </c>
      <c r="G1212" s="28" t="s">
        <v>10060</v>
      </c>
      <c r="H1212" s="41">
        <v>2009</v>
      </c>
      <c r="I1212" s="28" t="s">
        <v>10061</v>
      </c>
      <c r="J1212" s="257">
        <v>38132</v>
      </c>
      <c r="K1212" s="28" t="s">
        <v>10024</v>
      </c>
      <c r="L1212" s="264" t="s">
        <v>10025</v>
      </c>
      <c r="M1212" s="28" t="s">
        <v>10044</v>
      </c>
      <c r="N1212" s="28" t="s">
        <v>10062</v>
      </c>
      <c r="O1212" s="28" t="s">
        <v>10063</v>
      </c>
      <c r="P1212" s="41">
        <v>21164</v>
      </c>
      <c r="Q1212" s="265">
        <v>90</v>
      </c>
      <c r="R1212" s="265">
        <v>4.4861176470588235</v>
      </c>
      <c r="S1212" s="265">
        <v>20</v>
      </c>
      <c r="T1212" s="265">
        <v>70</v>
      </c>
      <c r="U1212" s="265">
        <v>94.486117647058819</v>
      </c>
      <c r="V1212" s="427">
        <v>10</v>
      </c>
      <c r="W1212" s="468">
        <v>100</v>
      </c>
      <c r="X1212" s="449" t="s">
        <v>10029</v>
      </c>
      <c r="Y1212" s="28">
        <v>3</v>
      </c>
      <c r="Z1212" s="28">
        <v>12</v>
      </c>
      <c r="AA1212" s="28">
        <v>1</v>
      </c>
      <c r="AB1212" s="28">
        <v>32</v>
      </c>
      <c r="AC1212" s="28"/>
      <c r="AD1212" s="326">
        <v>61</v>
      </c>
      <c r="AE1212" s="326">
        <v>5</v>
      </c>
      <c r="AF1212" s="329">
        <v>40</v>
      </c>
      <c r="AG1212" s="326" t="s">
        <v>10064</v>
      </c>
      <c r="AH1212" s="326" t="s">
        <v>10065</v>
      </c>
      <c r="AI1212" s="326">
        <v>20</v>
      </c>
      <c r="AJ1212" s="326" t="s">
        <v>10066</v>
      </c>
      <c r="AK1212" s="326" t="s">
        <v>10065</v>
      </c>
      <c r="AL1212" s="326">
        <v>20</v>
      </c>
      <c r="AM1212" s="326"/>
      <c r="AN1212" s="326"/>
      <c r="AO1212" s="326"/>
      <c r="AP1212" s="326"/>
      <c r="AQ1212" s="326"/>
      <c r="AR1212" s="326"/>
      <c r="AS1212" s="326"/>
      <c r="AT1212" s="326"/>
      <c r="AU1212" s="326"/>
      <c r="AV1212" s="326"/>
      <c r="AW1212" s="326"/>
      <c r="AX1212" s="326"/>
      <c r="AY1212" s="62"/>
      <c r="AZ1212" s="62"/>
      <c r="BA1212" s="62"/>
      <c r="BB1212" s="32"/>
      <c r="BC1212" s="32"/>
      <c r="BD1212" s="32"/>
      <c r="BE1212" s="32"/>
      <c r="BF1212" s="32"/>
      <c r="BG1212" s="32"/>
      <c r="BH1212" s="32"/>
      <c r="BI1212" s="32"/>
      <c r="BJ1212" s="32"/>
      <c r="BK1212" s="32"/>
      <c r="BL1212" s="32"/>
      <c r="BM1212" s="32"/>
    </row>
    <row r="1213" spans="1:65" ht="120" customHeight="1" x14ac:dyDescent="0.25">
      <c r="A1213" s="28">
        <v>792</v>
      </c>
      <c r="B1213" s="28" t="s">
        <v>10018</v>
      </c>
      <c r="C1213" s="28"/>
      <c r="D1213" s="28" t="s">
        <v>10051</v>
      </c>
      <c r="E1213" s="28" t="s">
        <v>10052</v>
      </c>
      <c r="F1213" s="28">
        <v>10924</v>
      </c>
      <c r="G1213" s="28" t="s">
        <v>10067</v>
      </c>
      <c r="H1213" s="41">
        <v>2000</v>
      </c>
      <c r="I1213" s="28" t="s">
        <v>10068</v>
      </c>
      <c r="J1213" s="257">
        <v>24067</v>
      </c>
      <c r="K1213" s="28" t="s">
        <v>10024</v>
      </c>
      <c r="L1213" s="264" t="s">
        <v>10055</v>
      </c>
      <c r="M1213" s="28" t="s">
        <v>10056</v>
      </c>
      <c r="N1213" s="28" t="s">
        <v>10069</v>
      </c>
      <c r="O1213" s="28" t="s">
        <v>10070</v>
      </c>
      <c r="P1213" s="28">
        <v>13630</v>
      </c>
      <c r="Q1213" s="265">
        <v>92.014109411764693</v>
      </c>
      <c r="R1213" s="265">
        <v>2.8314117647058827</v>
      </c>
      <c r="S1213" s="265">
        <v>20</v>
      </c>
      <c r="T1213" s="265">
        <v>70</v>
      </c>
      <c r="U1213" s="265">
        <v>92.831411764705877</v>
      </c>
      <c r="V1213" s="427">
        <v>5</v>
      </c>
      <c r="W1213" s="468">
        <v>100</v>
      </c>
      <c r="X1213" s="449" t="s">
        <v>10029</v>
      </c>
      <c r="Y1213" s="28">
        <v>4</v>
      </c>
      <c r="Z1213" s="28">
        <v>3</v>
      </c>
      <c r="AA1213" s="28">
        <v>4</v>
      </c>
      <c r="AB1213" s="28">
        <v>40</v>
      </c>
      <c r="AC1213" s="28"/>
      <c r="AD1213" s="326">
        <v>61</v>
      </c>
      <c r="AE1213" s="326">
        <v>5</v>
      </c>
      <c r="AF1213" s="329">
        <v>0</v>
      </c>
      <c r="AG1213" s="326"/>
      <c r="AH1213" s="326"/>
      <c r="AI1213" s="326"/>
      <c r="AJ1213" s="326"/>
      <c r="AK1213" s="326"/>
      <c r="AL1213" s="326"/>
      <c r="AM1213" s="326"/>
      <c r="AN1213" s="326"/>
      <c r="AO1213" s="326"/>
      <c r="AP1213" s="326"/>
      <c r="AQ1213" s="326"/>
      <c r="AR1213" s="326"/>
      <c r="AS1213" s="326"/>
      <c r="AT1213" s="326"/>
      <c r="AU1213" s="326"/>
      <c r="AV1213" s="326"/>
      <c r="AW1213" s="326"/>
      <c r="AX1213" s="326"/>
      <c r="AY1213" s="62"/>
      <c r="AZ1213" s="62"/>
      <c r="BA1213" s="62"/>
      <c r="BB1213" s="32"/>
      <c r="BC1213" s="32"/>
      <c r="BD1213" s="32"/>
      <c r="BE1213" s="32"/>
      <c r="BF1213" s="32"/>
      <c r="BG1213" s="32"/>
      <c r="BH1213" s="32"/>
      <c r="BI1213" s="32"/>
      <c r="BJ1213" s="32"/>
      <c r="BK1213" s="32"/>
      <c r="BL1213" s="32"/>
      <c r="BM1213" s="32"/>
    </row>
    <row r="1214" spans="1:65" ht="120" customHeight="1" x14ac:dyDescent="0.25">
      <c r="A1214" s="28">
        <v>792</v>
      </c>
      <c r="B1214" s="28" t="s">
        <v>10018</v>
      </c>
      <c r="C1214" s="28"/>
      <c r="D1214" s="28" t="s">
        <v>10051</v>
      </c>
      <c r="E1214" s="28" t="s">
        <v>10052</v>
      </c>
      <c r="F1214" s="28">
        <v>10924</v>
      </c>
      <c r="G1214" s="28" t="s">
        <v>10071</v>
      </c>
      <c r="H1214" s="41">
        <v>2004</v>
      </c>
      <c r="I1214" s="28" t="s">
        <v>10072</v>
      </c>
      <c r="J1214" s="257">
        <v>21597</v>
      </c>
      <c r="K1214" s="28" t="s">
        <v>10024</v>
      </c>
      <c r="L1214" s="264" t="s">
        <v>10055</v>
      </c>
      <c r="M1214" s="28" t="s">
        <v>10056</v>
      </c>
      <c r="N1214" s="28" t="s">
        <v>10073</v>
      </c>
      <c r="O1214" s="28" t="s">
        <v>10074</v>
      </c>
      <c r="P1214" s="28">
        <v>17086</v>
      </c>
      <c r="Q1214" s="265">
        <v>90.027482352941178</v>
      </c>
      <c r="R1214" s="265">
        <v>2.5408235294117651</v>
      </c>
      <c r="S1214" s="265">
        <v>20</v>
      </c>
      <c r="T1214" s="265">
        <v>70</v>
      </c>
      <c r="U1214" s="265">
        <v>92.540823529411767</v>
      </c>
      <c r="V1214" s="427">
        <v>1</v>
      </c>
      <c r="W1214" s="468">
        <v>100</v>
      </c>
      <c r="X1214" s="449" t="s">
        <v>10029</v>
      </c>
      <c r="Y1214" s="28">
        <v>4</v>
      </c>
      <c r="Z1214" s="28">
        <v>3</v>
      </c>
      <c r="AA1214" s="28">
        <v>4</v>
      </c>
      <c r="AB1214" s="28">
        <v>40</v>
      </c>
      <c r="AC1214" s="28"/>
      <c r="AD1214" s="326">
        <v>61</v>
      </c>
      <c r="AE1214" s="326">
        <v>5</v>
      </c>
      <c r="AF1214" s="329">
        <v>0</v>
      </c>
      <c r="AG1214" s="326"/>
      <c r="AH1214" s="326"/>
      <c r="AI1214" s="326"/>
      <c r="AJ1214" s="326"/>
      <c r="AK1214" s="326"/>
      <c r="AL1214" s="326"/>
      <c r="AM1214" s="326"/>
      <c r="AN1214" s="326"/>
      <c r="AO1214" s="326"/>
      <c r="AP1214" s="326"/>
      <c r="AQ1214" s="326"/>
      <c r="AR1214" s="326"/>
      <c r="AS1214" s="326"/>
      <c r="AT1214" s="326"/>
      <c r="AU1214" s="326"/>
      <c r="AV1214" s="326"/>
      <c r="AW1214" s="326"/>
      <c r="AX1214" s="326"/>
      <c r="AY1214" s="62"/>
      <c r="AZ1214" s="62"/>
      <c r="BA1214" s="62"/>
      <c r="BB1214" s="32"/>
      <c r="BC1214" s="32"/>
      <c r="BD1214" s="32"/>
      <c r="BE1214" s="32"/>
      <c r="BF1214" s="32"/>
      <c r="BG1214" s="32"/>
      <c r="BH1214" s="32"/>
      <c r="BI1214" s="32"/>
      <c r="BJ1214" s="32"/>
      <c r="BK1214" s="32"/>
      <c r="BL1214" s="32"/>
      <c r="BM1214" s="32"/>
    </row>
    <row r="1215" spans="1:65" ht="120" customHeight="1" x14ac:dyDescent="0.25">
      <c r="A1215" s="28">
        <v>792</v>
      </c>
      <c r="B1215" s="28" t="s">
        <v>10018</v>
      </c>
      <c r="C1215" s="28"/>
      <c r="D1215" s="28" t="s">
        <v>10040</v>
      </c>
      <c r="E1215" s="28" t="s">
        <v>10075</v>
      </c>
      <c r="F1215" s="28" t="s">
        <v>10076</v>
      </c>
      <c r="G1215" s="28" t="s">
        <v>10077</v>
      </c>
      <c r="H1215" s="41">
        <v>1999</v>
      </c>
      <c r="I1215" s="28" t="s">
        <v>10078</v>
      </c>
      <c r="J1215" s="257">
        <v>32264</v>
      </c>
      <c r="K1215" s="28" t="s">
        <v>10024</v>
      </c>
      <c r="L1215" s="264" t="s">
        <v>10025</v>
      </c>
      <c r="M1215" s="28" t="s">
        <v>10044</v>
      </c>
      <c r="N1215" s="28" t="s">
        <v>10079</v>
      </c>
      <c r="O1215" s="28" t="s">
        <v>10080</v>
      </c>
      <c r="P1215" s="28">
        <v>13306</v>
      </c>
      <c r="Q1215" s="265">
        <v>76.282868235294117</v>
      </c>
      <c r="R1215" s="265">
        <v>3.7957647058823532</v>
      </c>
      <c r="S1215" s="265">
        <v>5</v>
      </c>
      <c r="T1215" s="265">
        <v>70</v>
      </c>
      <c r="U1215" s="265">
        <v>78.795764705882348</v>
      </c>
      <c r="V1215" s="427">
        <v>50</v>
      </c>
      <c r="W1215" s="468">
        <v>100</v>
      </c>
      <c r="X1215" s="449" t="s">
        <v>10029</v>
      </c>
      <c r="Y1215" s="28">
        <v>6</v>
      </c>
      <c r="Z1215" s="28">
        <v>1</v>
      </c>
      <c r="AA1215" s="28">
        <v>5</v>
      </c>
      <c r="AB1215" s="28">
        <v>16</v>
      </c>
      <c r="AC1215" s="28"/>
      <c r="AD1215" s="326">
        <v>61</v>
      </c>
      <c r="AE1215" s="326">
        <v>5</v>
      </c>
      <c r="AF1215" s="329">
        <v>40</v>
      </c>
      <c r="AG1215" s="326" t="s">
        <v>10040</v>
      </c>
      <c r="AH1215" s="326" t="s">
        <v>8146</v>
      </c>
      <c r="AI1215" s="330">
        <v>0.3</v>
      </c>
      <c r="AJ1215" s="330"/>
      <c r="AK1215" s="326"/>
      <c r="AL1215" s="326"/>
      <c r="AM1215" s="326"/>
      <c r="AN1215" s="326"/>
      <c r="AO1215" s="326"/>
      <c r="AP1215" s="326"/>
      <c r="AQ1215" s="326"/>
      <c r="AR1215" s="326"/>
      <c r="AS1215" s="326" t="s">
        <v>8569</v>
      </c>
      <c r="AT1215" s="326" t="s">
        <v>10081</v>
      </c>
      <c r="AU1215" s="330">
        <v>0.1</v>
      </c>
      <c r="AV1215" s="331"/>
      <c r="AW1215" s="331"/>
      <c r="AX1215" s="331"/>
      <c r="AY1215" s="62"/>
      <c r="AZ1215" s="62"/>
      <c r="BA1215" s="62"/>
      <c r="BB1215" s="32"/>
      <c r="BC1215" s="32"/>
      <c r="BD1215" s="32"/>
      <c r="BE1215" s="32"/>
      <c r="BF1215" s="32"/>
      <c r="BG1215" s="32"/>
      <c r="BH1215" s="32"/>
      <c r="BI1215" s="32"/>
      <c r="BJ1215" s="32"/>
      <c r="BK1215" s="32"/>
      <c r="BL1215" s="32"/>
      <c r="BM1215" s="32"/>
    </row>
    <row r="1216" spans="1:65" ht="120" customHeight="1" x14ac:dyDescent="0.25">
      <c r="A1216" s="28">
        <v>792</v>
      </c>
      <c r="B1216" s="28" t="s">
        <v>10018</v>
      </c>
      <c r="C1216" s="28"/>
      <c r="D1216" s="28" t="s">
        <v>10030</v>
      </c>
      <c r="E1216" s="28" t="s">
        <v>10082</v>
      </c>
      <c r="F1216" s="28">
        <v>5674</v>
      </c>
      <c r="G1216" s="28" t="s">
        <v>10083</v>
      </c>
      <c r="H1216" s="41">
        <v>2014</v>
      </c>
      <c r="I1216" s="28" t="s">
        <v>10084</v>
      </c>
      <c r="J1216" s="257">
        <v>32148</v>
      </c>
      <c r="K1216" s="28" t="s">
        <v>10024</v>
      </c>
      <c r="L1216" s="264" t="s">
        <v>10085</v>
      </c>
      <c r="M1216" s="28" t="s">
        <v>10035</v>
      </c>
      <c r="N1216" s="28" t="s">
        <v>10086</v>
      </c>
      <c r="O1216" s="28" t="s">
        <v>10087</v>
      </c>
      <c r="P1216" s="28" t="s">
        <v>10088</v>
      </c>
      <c r="Q1216" s="265">
        <v>92.27505882352942</v>
      </c>
      <c r="R1216" s="265">
        <v>3.7821176470588238</v>
      </c>
      <c r="S1216" s="265">
        <v>20</v>
      </c>
      <c r="T1216" s="265">
        <v>70</v>
      </c>
      <c r="U1216" s="265">
        <v>93.782117647058826</v>
      </c>
      <c r="V1216" s="427">
        <v>90</v>
      </c>
      <c r="W1216" s="468">
        <v>100</v>
      </c>
      <c r="X1216" s="449" t="s">
        <v>10029</v>
      </c>
      <c r="Y1216" s="28">
        <v>4</v>
      </c>
      <c r="Z1216" s="28">
        <v>5</v>
      </c>
      <c r="AA1216" s="28">
        <v>5</v>
      </c>
      <c r="AB1216" s="28">
        <v>39</v>
      </c>
      <c r="AC1216" s="28"/>
      <c r="AD1216" s="326">
        <v>61</v>
      </c>
      <c r="AE1216" s="326">
        <v>5</v>
      </c>
      <c r="AF1216" s="329">
        <v>20</v>
      </c>
      <c r="AG1216" s="326" t="s">
        <v>10030</v>
      </c>
      <c r="AH1216" s="326" t="s">
        <v>8146</v>
      </c>
      <c r="AI1216" s="326"/>
      <c r="AJ1216" s="326"/>
      <c r="AK1216" s="326"/>
      <c r="AL1216" s="326"/>
      <c r="AM1216" s="326"/>
      <c r="AN1216" s="326"/>
      <c r="AO1216" s="326"/>
      <c r="AP1216" s="326"/>
      <c r="AQ1216" s="326"/>
      <c r="AR1216" s="326"/>
      <c r="AS1216" s="326" t="s">
        <v>7330</v>
      </c>
      <c r="AT1216" s="326" t="s">
        <v>10038</v>
      </c>
      <c r="AU1216" s="326">
        <v>10</v>
      </c>
      <c r="AV1216" s="326"/>
      <c r="AW1216" s="326"/>
      <c r="AX1216" s="326"/>
      <c r="AY1216" s="62"/>
      <c r="AZ1216" s="62"/>
      <c r="BA1216" s="62"/>
      <c r="BB1216" s="32"/>
      <c r="BC1216" s="32"/>
      <c r="BD1216" s="32"/>
      <c r="BE1216" s="32"/>
      <c r="BF1216" s="32"/>
      <c r="BG1216" s="32"/>
      <c r="BH1216" s="32"/>
      <c r="BI1216" s="32"/>
      <c r="BJ1216" s="32"/>
      <c r="BK1216" s="32"/>
      <c r="BL1216" s="32"/>
      <c r="BM1216" s="32"/>
    </row>
    <row r="1217" spans="1:65" ht="120" customHeight="1" x14ac:dyDescent="0.25">
      <c r="A1217" s="28">
        <v>792</v>
      </c>
      <c r="B1217" s="28" t="s">
        <v>10018</v>
      </c>
      <c r="C1217" s="28"/>
      <c r="D1217" s="28" t="s">
        <v>10040</v>
      </c>
      <c r="E1217" s="28" t="s">
        <v>10075</v>
      </c>
      <c r="F1217" s="28" t="s">
        <v>10076</v>
      </c>
      <c r="G1217" s="28" t="s">
        <v>10089</v>
      </c>
      <c r="H1217" s="41">
        <v>1996</v>
      </c>
      <c r="I1217" s="28" t="s">
        <v>10090</v>
      </c>
      <c r="J1217" s="257">
        <v>36052</v>
      </c>
      <c r="K1217" s="28" t="s">
        <v>10024</v>
      </c>
      <c r="L1217" s="264" t="s">
        <v>10025</v>
      </c>
      <c r="M1217" s="28" t="s">
        <v>10044</v>
      </c>
      <c r="N1217" s="28" t="s">
        <v>10091</v>
      </c>
      <c r="O1217" s="28" t="s">
        <v>10092</v>
      </c>
      <c r="P1217" s="28">
        <v>11041</v>
      </c>
      <c r="Q1217" s="265">
        <v>90</v>
      </c>
      <c r="R1217" s="265">
        <v>4.2414117647058829</v>
      </c>
      <c r="S1217" s="265">
        <v>20</v>
      </c>
      <c r="T1217" s="265">
        <v>70</v>
      </c>
      <c r="U1217" s="265">
        <v>94.241411764705887</v>
      </c>
      <c r="V1217" s="427">
        <v>15</v>
      </c>
      <c r="W1217" s="468">
        <v>100</v>
      </c>
      <c r="X1217" s="449" t="s">
        <v>10029</v>
      </c>
      <c r="Y1217" s="28">
        <v>6</v>
      </c>
      <c r="Z1217" s="28">
        <v>4</v>
      </c>
      <c r="AA1217" s="28">
        <v>7</v>
      </c>
      <c r="AB1217" s="28">
        <v>16</v>
      </c>
      <c r="AC1217" s="28"/>
      <c r="AD1217" s="326">
        <v>61</v>
      </c>
      <c r="AE1217" s="326">
        <v>5</v>
      </c>
      <c r="AF1217" s="329">
        <v>0</v>
      </c>
      <c r="AG1217" s="326" t="s">
        <v>10040</v>
      </c>
      <c r="AH1217" s="326" t="s">
        <v>8146</v>
      </c>
      <c r="AI1217" s="330">
        <v>0</v>
      </c>
      <c r="AJ1217" s="326"/>
      <c r="AK1217" s="326"/>
      <c r="AL1217" s="326"/>
      <c r="AM1217" s="326"/>
      <c r="AN1217" s="326"/>
      <c r="AO1217" s="326"/>
      <c r="AP1217" s="326"/>
      <c r="AQ1217" s="326"/>
      <c r="AR1217" s="326"/>
      <c r="AS1217" s="326"/>
      <c r="AT1217" s="326"/>
      <c r="AU1217" s="326"/>
      <c r="AV1217" s="326"/>
      <c r="AW1217" s="326"/>
      <c r="AX1217" s="326"/>
      <c r="AY1217" s="62"/>
      <c r="AZ1217" s="62"/>
      <c r="BA1217" s="62"/>
      <c r="BB1217" s="32"/>
      <c r="BC1217" s="32"/>
      <c r="BD1217" s="32"/>
      <c r="BE1217" s="32"/>
      <c r="BF1217" s="32"/>
      <c r="BG1217" s="32"/>
      <c r="BH1217" s="32"/>
      <c r="BI1217" s="32"/>
      <c r="BJ1217" s="32"/>
      <c r="BK1217" s="32"/>
      <c r="BL1217" s="32"/>
      <c r="BM1217" s="32"/>
    </row>
    <row r="1218" spans="1:65" ht="120" customHeight="1" x14ac:dyDescent="0.25">
      <c r="A1218" s="28">
        <v>792</v>
      </c>
      <c r="B1218" s="28" t="s">
        <v>10018</v>
      </c>
      <c r="C1218" s="28"/>
      <c r="D1218" s="28" t="s">
        <v>10051</v>
      </c>
      <c r="E1218" s="28" t="s">
        <v>10052</v>
      </c>
      <c r="F1218" s="28">
        <v>10924</v>
      </c>
      <c r="G1218" s="28" t="s">
        <v>10093</v>
      </c>
      <c r="H1218" s="41">
        <v>2014</v>
      </c>
      <c r="I1218" s="28" t="s">
        <v>10094</v>
      </c>
      <c r="J1218" s="257">
        <v>68222</v>
      </c>
      <c r="K1218" s="28" t="s">
        <v>10024</v>
      </c>
      <c r="L1218" s="264" t="s">
        <v>10055</v>
      </c>
      <c r="M1218" s="28" t="s">
        <v>10056</v>
      </c>
      <c r="N1218" s="28" t="s">
        <v>10095</v>
      </c>
      <c r="O1218" s="28" t="s">
        <v>10096</v>
      </c>
      <c r="P1218" s="28">
        <v>22977</v>
      </c>
      <c r="Q1218" s="265">
        <v>90</v>
      </c>
      <c r="R1218" s="265">
        <v>8.0261176470588236</v>
      </c>
      <c r="S1218" s="265">
        <v>20</v>
      </c>
      <c r="T1218" s="265">
        <v>70</v>
      </c>
      <c r="U1218" s="265">
        <v>98.026117647058825</v>
      </c>
      <c r="V1218" s="427">
        <v>10</v>
      </c>
      <c r="W1218" s="468">
        <v>100</v>
      </c>
      <c r="X1218" s="449" t="s">
        <v>10029</v>
      </c>
      <c r="Y1218" s="28">
        <v>4</v>
      </c>
      <c r="Z1218" s="28">
        <v>3</v>
      </c>
      <c r="AA1218" s="28">
        <v>4</v>
      </c>
      <c r="AB1218" s="28">
        <v>40</v>
      </c>
      <c r="AC1218" s="28"/>
      <c r="AD1218" s="326">
        <v>61</v>
      </c>
      <c r="AE1218" s="326">
        <v>5</v>
      </c>
      <c r="AF1218" s="329">
        <v>0</v>
      </c>
      <c r="AG1218" s="326"/>
      <c r="AH1218" s="326"/>
      <c r="AI1218" s="326"/>
      <c r="AJ1218" s="326"/>
      <c r="AK1218" s="326"/>
      <c r="AL1218" s="326"/>
      <c r="AM1218" s="326"/>
      <c r="AN1218" s="326"/>
      <c r="AO1218" s="326"/>
      <c r="AP1218" s="326"/>
      <c r="AQ1218" s="326"/>
      <c r="AR1218" s="326"/>
      <c r="AS1218" s="326"/>
      <c r="AT1218" s="326"/>
      <c r="AU1218" s="326"/>
      <c r="AV1218" s="326"/>
      <c r="AW1218" s="326"/>
      <c r="AX1218" s="326"/>
      <c r="AY1218" s="62"/>
      <c r="AZ1218" s="62"/>
      <c r="BA1218" s="62"/>
      <c r="BB1218" s="32"/>
      <c r="BC1218" s="32"/>
      <c r="BD1218" s="32"/>
      <c r="BE1218" s="32"/>
      <c r="BF1218" s="32"/>
      <c r="BG1218" s="32"/>
      <c r="BH1218" s="32"/>
      <c r="BI1218" s="32"/>
      <c r="BJ1218" s="32"/>
      <c r="BK1218" s="32"/>
      <c r="BL1218" s="32"/>
      <c r="BM1218" s="32"/>
    </row>
    <row r="1219" spans="1:65" ht="120" customHeight="1" x14ac:dyDescent="0.25">
      <c r="A1219" s="258">
        <v>792</v>
      </c>
      <c r="B1219" s="266" t="s">
        <v>10018</v>
      </c>
      <c r="C1219" s="266" t="s">
        <v>10097</v>
      </c>
      <c r="D1219" s="266" t="s">
        <v>10051</v>
      </c>
      <c r="E1219" s="267" t="s">
        <v>10098</v>
      </c>
      <c r="F1219" s="268">
        <v>30040</v>
      </c>
      <c r="G1219" s="258" t="s">
        <v>10099</v>
      </c>
      <c r="H1219" s="266">
        <v>2005</v>
      </c>
      <c r="I1219" s="55" t="s">
        <v>10100</v>
      </c>
      <c r="J1219" s="382">
        <v>81700</v>
      </c>
      <c r="K1219" s="266" t="s">
        <v>10024</v>
      </c>
      <c r="L1219" s="269" t="s">
        <v>10025</v>
      </c>
      <c r="M1219" s="258" t="s">
        <v>10026</v>
      </c>
      <c r="N1219" s="266" t="s">
        <v>10101</v>
      </c>
      <c r="O1219" s="266" t="s">
        <v>10102</v>
      </c>
      <c r="P1219" s="266">
        <v>18249</v>
      </c>
      <c r="Q1219" s="270">
        <v>95.17</v>
      </c>
      <c r="R1219" s="270">
        <v>9.61</v>
      </c>
      <c r="S1219" s="270">
        <v>20</v>
      </c>
      <c r="T1219" s="270">
        <v>70</v>
      </c>
      <c r="U1219" s="270">
        <v>99.61</v>
      </c>
      <c r="V1219" s="428">
        <v>0</v>
      </c>
      <c r="W1219" s="469">
        <v>100</v>
      </c>
      <c r="X1219" s="271" t="s">
        <v>10029</v>
      </c>
      <c r="Y1219" s="266">
        <v>3</v>
      </c>
      <c r="Z1219" s="266">
        <v>10</v>
      </c>
      <c r="AA1219" s="266">
        <v>3</v>
      </c>
      <c r="AB1219" s="266">
        <v>16</v>
      </c>
      <c r="AC1219" s="266">
        <v>215</v>
      </c>
      <c r="AD1219" s="332">
        <v>61</v>
      </c>
      <c r="AE1219" s="332">
        <v>5</v>
      </c>
      <c r="AF1219" s="333">
        <v>0</v>
      </c>
      <c r="AG1219" s="332" t="s">
        <v>10097</v>
      </c>
      <c r="AH1219" s="332" t="s">
        <v>10097</v>
      </c>
      <c r="AI1219" s="332" t="s">
        <v>10097</v>
      </c>
      <c r="AJ1219" s="332" t="s">
        <v>10097</v>
      </c>
      <c r="AK1219" s="332" t="s">
        <v>10097</v>
      </c>
      <c r="AL1219" s="332" t="s">
        <v>10097</v>
      </c>
      <c r="AM1219" s="332" t="s">
        <v>10097</v>
      </c>
      <c r="AN1219" s="332" t="s">
        <v>10097</v>
      </c>
      <c r="AO1219" s="332" t="s">
        <v>10097</v>
      </c>
      <c r="AP1219" s="332" t="s">
        <v>10097</v>
      </c>
      <c r="AQ1219" s="332" t="s">
        <v>10097</v>
      </c>
      <c r="AR1219" s="332" t="s">
        <v>10097</v>
      </c>
      <c r="AS1219" s="332" t="s">
        <v>10097</v>
      </c>
      <c r="AT1219" s="332" t="s">
        <v>10097</v>
      </c>
      <c r="AU1219" s="332" t="s">
        <v>10097</v>
      </c>
      <c r="AV1219" s="332" t="s">
        <v>10097</v>
      </c>
      <c r="AW1219" s="332" t="s">
        <v>10097</v>
      </c>
      <c r="AX1219" s="332" t="s">
        <v>10097</v>
      </c>
      <c r="AY1219" s="62"/>
      <c r="AZ1219" s="62"/>
      <c r="BA1219" s="62"/>
      <c r="BB1219" s="32"/>
      <c r="BC1219" s="32"/>
      <c r="BD1219" s="32"/>
      <c r="BE1219" s="32"/>
      <c r="BF1219" s="32"/>
      <c r="BG1219" s="32"/>
      <c r="BH1219" s="32"/>
      <c r="BI1219" s="32"/>
      <c r="BJ1219" s="32"/>
      <c r="BK1219" s="32"/>
      <c r="BL1219" s="32"/>
      <c r="BM1219" s="32"/>
    </row>
    <row r="1220" spans="1:65" ht="120" customHeight="1" x14ac:dyDescent="0.25">
      <c r="A1220" s="28">
        <v>792</v>
      </c>
      <c r="B1220" s="28" t="s">
        <v>10018</v>
      </c>
      <c r="C1220" s="28"/>
      <c r="D1220" s="28" t="s">
        <v>10019</v>
      </c>
      <c r="E1220" s="28" t="s">
        <v>10020</v>
      </c>
      <c r="F1220" s="28" t="s">
        <v>10021</v>
      </c>
      <c r="G1220" s="28" t="s">
        <v>10103</v>
      </c>
      <c r="H1220" s="28">
        <v>2014</v>
      </c>
      <c r="I1220" s="28" t="s">
        <v>10104</v>
      </c>
      <c r="J1220" s="257">
        <v>67100</v>
      </c>
      <c r="K1220" s="28" t="s">
        <v>10024</v>
      </c>
      <c r="L1220" s="264" t="s">
        <v>10025</v>
      </c>
      <c r="M1220" s="28" t="s">
        <v>10044</v>
      </c>
      <c r="N1220" s="28" t="s">
        <v>10105</v>
      </c>
      <c r="O1220" s="28" t="s">
        <v>10106</v>
      </c>
      <c r="P1220" s="28">
        <v>23354</v>
      </c>
      <c r="Q1220" s="265">
        <v>102</v>
      </c>
      <c r="R1220" s="265">
        <v>7.8941176470588239</v>
      </c>
      <c r="S1220" s="265">
        <v>32</v>
      </c>
      <c r="T1220" s="265">
        <v>70</v>
      </c>
      <c r="U1220" s="265">
        <v>109.89411764705882</v>
      </c>
      <c r="V1220" s="427">
        <v>92</v>
      </c>
      <c r="W1220" s="468">
        <v>100</v>
      </c>
      <c r="X1220" s="449" t="s">
        <v>10029</v>
      </c>
      <c r="Y1220" s="28">
        <v>6</v>
      </c>
      <c r="Z1220" s="28">
        <v>2</v>
      </c>
      <c r="AA1220" s="28">
        <v>1</v>
      </c>
      <c r="AB1220" s="28">
        <v>16</v>
      </c>
      <c r="AC1220" s="28"/>
      <c r="AD1220" s="326">
        <v>50</v>
      </c>
      <c r="AE1220" s="326">
        <v>5</v>
      </c>
      <c r="AF1220" s="329">
        <v>0</v>
      </c>
      <c r="AG1220" s="326"/>
      <c r="AH1220" s="326"/>
      <c r="AI1220" s="326"/>
      <c r="AJ1220" s="326"/>
      <c r="AK1220" s="326"/>
      <c r="AL1220" s="326"/>
      <c r="AM1220" s="326"/>
      <c r="AN1220" s="326"/>
      <c r="AO1220" s="326"/>
      <c r="AP1220" s="326"/>
      <c r="AQ1220" s="326"/>
      <c r="AR1220" s="326"/>
      <c r="AS1220" s="326"/>
      <c r="AT1220" s="326"/>
      <c r="AU1220" s="326"/>
      <c r="AV1220" s="326"/>
      <c r="AW1220" s="326"/>
      <c r="AX1220" s="326"/>
      <c r="AY1220" s="62"/>
      <c r="AZ1220" s="62"/>
      <c r="BA1220" s="62"/>
      <c r="BB1220" s="32"/>
      <c r="BC1220" s="32"/>
      <c r="BD1220" s="32"/>
      <c r="BE1220" s="32"/>
      <c r="BF1220" s="32"/>
      <c r="BG1220" s="32"/>
      <c r="BH1220" s="32"/>
      <c r="BI1220" s="32"/>
      <c r="BJ1220" s="32"/>
      <c r="BK1220" s="32"/>
      <c r="BL1220" s="32"/>
      <c r="BM1220" s="32"/>
    </row>
    <row r="1221" spans="1:65" ht="120" customHeight="1" x14ac:dyDescent="0.25">
      <c r="A1221" s="28">
        <v>792</v>
      </c>
      <c r="B1221" s="28" t="s">
        <v>10018</v>
      </c>
      <c r="C1221" s="28"/>
      <c r="D1221" s="28" t="s">
        <v>10040</v>
      </c>
      <c r="E1221" s="28" t="s">
        <v>10075</v>
      </c>
      <c r="F1221" s="28" t="s">
        <v>10076</v>
      </c>
      <c r="G1221" s="28" t="s">
        <v>10107</v>
      </c>
      <c r="H1221" s="28">
        <v>2006</v>
      </c>
      <c r="I1221" s="28" t="s">
        <v>10108</v>
      </c>
      <c r="J1221" s="257">
        <v>63419</v>
      </c>
      <c r="K1221" s="28" t="s">
        <v>10024</v>
      </c>
      <c r="L1221" s="264" t="s">
        <v>10025</v>
      </c>
      <c r="M1221" s="28" t="s">
        <v>10044</v>
      </c>
      <c r="N1221" s="28" t="s">
        <v>10109</v>
      </c>
      <c r="O1221" s="28" t="s">
        <v>10110</v>
      </c>
      <c r="P1221" s="28">
        <v>17353</v>
      </c>
      <c r="Q1221" s="265">
        <v>79.825876470588241</v>
      </c>
      <c r="R1221" s="265">
        <v>7.4610588235294122</v>
      </c>
      <c r="S1221" s="265">
        <v>5</v>
      </c>
      <c r="T1221" s="265">
        <v>70</v>
      </c>
      <c r="U1221" s="265">
        <v>82.461058823529413</v>
      </c>
      <c r="V1221" s="427">
        <v>50</v>
      </c>
      <c r="W1221" s="468">
        <v>100</v>
      </c>
      <c r="X1221" s="449" t="s">
        <v>10029</v>
      </c>
      <c r="Y1221" s="28">
        <v>6</v>
      </c>
      <c r="Z1221" s="28">
        <v>1</v>
      </c>
      <c r="AA1221" s="28">
        <v>5</v>
      </c>
      <c r="AB1221" s="28">
        <v>16</v>
      </c>
      <c r="AC1221" s="28"/>
      <c r="AD1221" s="326">
        <v>61</v>
      </c>
      <c r="AE1221" s="326">
        <v>5</v>
      </c>
      <c r="AF1221" s="329">
        <v>30</v>
      </c>
      <c r="AG1221" s="326" t="s">
        <v>10040</v>
      </c>
      <c r="AH1221" s="326" t="s">
        <v>8146</v>
      </c>
      <c r="AI1221" s="330">
        <v>0.25</v>
      </c>
      <c r="AJ1221" s="330"/>
      <c r="AK1221" s="326"/>
      <c r="AL1221" s="326"/>
      <c r="AM1221" s="326"/>
      <c r="AN1221" s="326"/>
      <c r="AO1221" s="326"/>
      <c r="AP1221" s="326"/>
      <c r="AQ1221" s="326"/>
      <c r="AR1221" s="326"/>
      <c r="AS1221" s="326" t="s">
        <v>8569</v>
      </c>
      <c r="AT1221" s="326" t="s">
        <v>10081</v>
      </c>
      <c r="AU1221" s="330">
        <v>0.05</v>
      </c>
      <c r="AV1221" s="326"/>
      <c r="AW1221" s="326"/>
      <c r="AX1221" s="326"/>
      <c r="AY1221" s="62"/>
      <c r="AZ1221" s="62"/>
      <c r="BA1221" s="62"/>
      <c r="BB1221" s="32"/>
      <c r="BC1221" s="32"/>
      <c r="BD1221" s="32"/>
      <c r="BE1221" s="32"/>
      <c r="BF1221" s="32"/>
      <c r="BG1221" s="32"/>
      <c r="BH1221" s="32"/>
      <c r="BI1221" s="32"/>
      <c r="BJ1221" s="32"/>
      <c r="BK1221" s="32"/>
      <c r="BL1221" s="32"/>
      <c r="BM1221" s="32"/>
    </row>
    <row r="1222" spans="1:65" ht="120" customHeight="1" x14ac:dyDescent="0.25">
      <c r="A1222" s="28">
        <v>792</v>
      </c>
      <c r="B1222" s="28" t="s">
        <v>10018</v>
      </c>
      <c r="C1222" s="28"/>
      <c r="D1222" s="28" t="s">
        <v>10019</v>
      </c>
      <c r="E1222" s="28" t="s">
        <v>10111</v>
      </c>
      <c r="F1222" s="28" t="s">
        <v>10112</v>
      </c>
      <c r="G1222" s="28" t="s">
        <v>10113</v>
      </c>
      <c r="H1222" s="28">
        <v>2001</v>
      </c>
      <c r="I1222" s="28" t="s">
        <v>10114</v>
      </c>
      <c r="J1222" s="257">
        <v>104896</v>
      </c>
      <c r="K1222" s="28" t="s">
        <v>10024</v>
      </c>
      <c r="L1222" s="264" t="s">
        <v>10025</v>
      </c>
      <c r="M1222" s="28" t="s">
        <v>10044</v>
      </c>
      <c r="N1222" s="28" t="s">
        <v>10115</v>
      </c>
      <c r="O1222" s="28" t="s">
        <v>10116</v>
      </c>
      <c r="P1222" s="28">
        <v>14313</v>
      </c>
      <c r="Q1222" s="265">
        <v>101.52634823529412</v>
      </c>
      <c r="R1222" s="265">
        <v>12.340705882352941</v>
      </c>
      <c r="S1222" s="265">
        <v>28</v>
      </c>
      <c r="T1222" s="265">
        <v>70</v>
      </c>
      <c r="U1222" s="265">
        <v>110.34070588235295</v>
      </c>
      <c r="V1222" s="427">
        <v>76</v>
      </c>
      <c r="W1222" s="468">
        <v>100</v>
      </c>
      <c r="X1222" s="449" t="s">
        <v>10029</v>
      </c>
      <c r="Y1222" s="28">
        <v>6</v>
      </c>
      <c r="Z1222" s="28">
        <v>2</v>
      </c>
      <c r="AA1222" s="28">
        <v>1</v>
      </c>
      <c r="AB1222" s="28">
        <v>16</v>
      </c>
      <c r="AC1222" s="28"/>
      <c r="AD1222" s="326">
        <v>61</v>
      </c>
      <c r="AE1222" s="326">
        <v>5</v>
      </c>
      <c r="AF1222" s="329">
        <v>0</v>
      </c>
      <c r="AG1222" s="326"/>
      <c r="AH1222" s="326"/>
      <c r="AI1222" s="326"/>
      <c r="AJ1222" s="326"/>
      <c r="AK1222" s="326"/>
      <c r="AL1222" s="326"/>
      <c r="AM1222" s="326"/>
      <c r="AN1222" s="326"/>
      <c r="AO1222" s="326"/>
      <c r="AP1222" s="326"/>
      <c r="AQ1222" s="326"/>
      <c r="AR1222" s="326"/>
      <c r="AS1222" s="326"/>
      <c r="AT1222" s="326"/>
      <c r="AU1222" s="326"/>
      <c r="AV1222" s="326"/>
      <c r="AW1222" s="326"/>
      <c r="AX1222" s="326"/>
      <c r="AY1222" s="62"/>
      <c r="AZ1222" s="62"/>
      <c r="BA1222" s="62"/>
      <c r="BB1222" s="32"/>
      <c r="BC1222" s="32"/>
      <c r="BD1222" s="32"/>
      <c r="BE1222" s="32"/>
      <c r="BF1222" s="32"/>
      <c r="BG1222" s="32"/>
      <c r="BH1222" s="32"/>
      <c r="BI1222" s="32"/>
      <c r="BJ1222" s="32"/>
      <c r="BK1222" s="32"/>
      <c r="BL1222" s="32"/>
      <c r="BM1222" s="32"/>
    </row>
    <row r="1223" spans="1:65" ht="120" customHeight="1" x14ac:dyDescent="0.25">
      <c r="A1223" s="28">
        <v>792</v>
      </c>
      <c r="B1223" s="28" t="s">
        <v>10018</v>
      </c>
      <c r="C1223" s="28"/>
      <c r="D1223" s="28" t="s">
        <v>10019</v>
      </c>
      <c r="E1223" s="28" t="s">
        <v>10117</v>
      </c>
      <c r="F1223" s="28" t="s">
        <v>10118</v>
      </c>
      <c r="G1223" s="28" t="s">
        <v>10119</v>
      </c>
      <c r="H1223" s="28">
        <v>2005</v>
      </c>
      <c r="I1223" s="28" t="s">
        <v>10120</v>
      </c>
      <c r="J1223" s="257">
        <v>83304</v>
      </c>
      <c r="K1223" s="28" t="s">
        <v>10024</v>
      </c>
      <c r="L1223" s="264" t="s">
        <v>10025</v>
      </c>
      <c r="M1223" s="28" t="s">
        <v>10044</v>
      </c>
      <c r="N1223" s="28" t="s">
        <v>10121</v>
      </c>
      <c r="O1223" s="28" t="s">
        <v>10122</v>
      </c>
      <c r="P1223" s="28">
        <v>18363</v>
      </c>
      <c r="Q1223" s="265">
        <v>95</v>
      </c>
      <c r="R1223" s="265">
        <v>9.800470588235294</v>
      </c>
      <c r="S1223" s="265">
        <v>25</v>
      </c>
      <c r="T1223" s="265">
        <v>70</v>
      </c>
      <c r="U1223" s="265">
        <v>104.8004705882353</v>
      </c>
      <c r="V1223" s="427">
        <v>83</v>
      </c>
      <c r="W1223" s="468">
        <v>100</v>
      </c>
      <c r="X1223" s="449" t="s">
        <v>10029</v>
      </c>
      <c r="Y1223" s="28">
        <v>3</v>
      </c>
      <c r="Z1223" s="28">
        <v>4</v>
      </c>
      <c r="AA1223" s="28">
        <v>4</v>
      </c>
      <c r="AB1223" s="28">
        <v>16</v>
      </c>
      <c r="AC1223" s="28"/>
      <c r="AD1223" s="326">
        <v>50</v>
      </c>
      <c r="AE1223" s="326">
        <v>5</v>
      </c>
      <c r="AF1223" s="327">
        <v>0</v>
      </c>
      <c r="AG1223" s="326"/>
      <c r="AH1223" s="326"/>
      <c r="AI1223" s="326"/>
      <c r="AJ1223" s="326"/>
      <c r="AK1223" s="326"/>
      <c r="AL1223" s="326"/>
      <c r="AM1223" s="326"/>
      <c r="AN1223" s="326"/>
      <c r="AO1223" s="326"/>
      <c r="AP1223" s="326"/>
      <c r="AQ1223" s="326"/>
      <c r="AR1223" s="326"/>
      <c r="AS1223" s="326"/>
      <c r="AT1223" s="326"/>
      <c r="AU1223" s="326"/>
      <c r="AV1223" s="326"/>
      <c r="AW1223" s="326"/>
      <c r="AX1223" s="326"/>
      <c r="AY1223" s="62"/>
      <c r="AZ1223" s="62"/>
      <c r="BA1223" s="62"/>
      <c r="BB1223" s="32"/>
      <c r="BC1223" s="32"/>
      <c r="BD1223" s="32"/>
      <c r="BE1223" s="32"/>
      <c r="BF1223" s="32"/>
      <c r="BG1223" s="32"/>
      <c r="BH1223" s="32"/>
      <c r="BI1223" s="32"/>
      <c r="BJ1223" s="32"/>
      <c r="BK1223" s="32"/>
      <c r="BL1223" s="32"/>
      <c r="BM1223" s="32"/>
    </row>
    <row r="1224" spans="1:65" ht="120" customHeight="1" x14ac:dyDescent="0.25">
      <c r="A1224" s="28">
        <v>792</v>
      </c>
      <c r="B1224" s="28" t="s">
        <v>10018</v>
      </c>
      <c r="C1224" s="28"/>
      <c r="D1224" s="28" t="s">
        <v>10051</v>
      </c>
      <c r="E1224" s="28" t="s">
        <v>10059</v>
      </c>
      <c r="F1224" s="28">
        <v>34230</v>
      </c>
      <c r="G1224" s="28" t="s">
        <v>10123</v>
      </c>
      <c r="H1224" s="28" t="s">
        <v>10124</v>
      </c>
      <c r="I1224" s="28" t="s">
        <v>10125</v>
      </c>
      <c r="J1224" s="257">
        <v>23814</v>
      </c>
      <c r="K1224" s="28" t="s">
        <v>10024</v>
      </c>
      <c r="L1224" s="264" t="s">
        <v>10126</v>
      </c>
      <c r="M1224" s="28" t="s">
        <v>10127</v>
      </c>
      <c r="N1224" s="28" t="s">
        <v>10128</v>
      </c>
      <c r="O1224" s="28" t="s">
        <v>10129</v>
      </c>
      <c r="P1224" s="28">
        <v>23761</v>
      </c>
      <c r="Q1224" s="265">
        <v>70.149999999999991</v>
      </c>
      <c r="R1224" s="265">
        <v>2.8016470588235296</v>
      </c>
      <c r="S1224" s="265">
        <v>0.15</v>
      </c>
      <c r="T1224" s="265">
        <v>70</v>
      </c>
      <c r="U1224" s="265">
        <v>72.951647058823525</v>
      </c>
      <c r="V1224" s="427">
        <v>50</v>
      </c>
      <c r="W1224" s="468">
        <v>94.57</v>
      </c>
      <c r="X1224" s="449" t="s">
        <v>10029</v>
      </c>
      <c r="Y1224" s="28">
        <v>2</v>
      </c>
      <c r="Z1224" s="28">
        <v>1</v>
      </c>
      <c r="AA1224" s="28">
        <v>4</v>
      </c>
      <c r="AB1224" s="28">
        <v>52</v>
      </c>
      <c r="AC1224" s="28"/>
      <c r="AD1224" s="326">
        <v>35</v>
      </c>
      <c r="AE1224" s="326">
        <v>5</v>
      </c>
      <c r="AF1224" s="329">
        <v>100</v>
      </c>
      <c r="AG1224" s="328" t="s">
        <v>10064</v>
      </c>
      <c r="AH1224" s="326" t="s">
        <v>10065</v>
      </c>
      <c r="AI1224" s="326">
        <v>100</v>
      </c>
      <c r="AJ1224" s="326"/>
      <c r="AK1224" s="326"/>
      <c r="AL1224" s="326"/>
      <c r="AM1224" s="326"/>
      <c r="AN1224" s="326"/>
      <c r="AO1224" s="326"/>
      <c r="AP1224" s="326"/>
      <c r="AQ1224" s="326"/>
      <c r="AR1224" s="326"/>
      <c r="AS1224" s="326"/>
      <c r="AT1224" s="326"/>
      <c r="AU1224" s="326"/>
      <c r="AV1224" s="326"/>
      <c r="AW1224" s="326"/>
      <c r="AX1224" s="326"/>
      <c r="AY1224" s="62"/>
      <c r="AZ1224" s="62"/>
      <c r="BA1224" s="62"/>
      <c r="BB1224" s="32"/>
      <c r="BC1224" s="32"/>
      <c r="BD1224" s="32"/>
      <c r="BE1224" s="32"/>
      <c r="BF1224" s="32"/>
      <c r="BG1224" s="32"/>
      <c r="BH1224" s="32"/>
      <c r="BI1224" s="32"/>
      <c r="BJ1224" s="32"/>
      <c r="BK1224" s="32"/>
      <c r="BL1224" s="32"/>
      <c r="BM1224" s="32"/>
    </row>
    <row r="1225" spans="1:65" ht="120" customHeight="1" x14ac:dyDescent="0.25">
      <c r="A1225" s="28">
        <v>792</v>
      </c>
      <c r="B1225" s="28" t="s">
        <v>10018</v>
      </c>
      <c r="C1225" s="28"/>
      <c r="D1225" s="28" t="s">
        <v>10130</v>
      </c>
      <c r="E1225" s="28" t="s">
        <v>10131</v>
      </c>
      <c r="F1225" s="28">
        <v>19121</v>
      </c>
      <c r="G1225" s="28" t="s">
        <v>10132</v>
      </c>
      <c r="H1225" s="28">
        <v>2015</v>
      </c>
      <c r="I1225" s="28" t="s">
        <v>10133</v>
      </c>
      <c r="J1225" s="257">
        <v>23560</v>
      </c>
      <c r="K1225" s="28" t="s">
        <v>10024</v>
      </c>
      <c r="L1225" s="264" t="s">
        <v>10025</v>
      </c>
      <c r="M1225" s="28" t="s">
        <v>10044</v>
      </c>
      <c r="N1225" s="28" t="s">
        <v>10134</v>
      </c>
      <c r="O1225" s="28" t="s">
        <v>10135</v>
      </c>
      <c r="P1225" s="28">
        <v>23799</v>
      </c>
      <c r="Q1225" s="265">
        <v>90.000000000000014</v>
      </c>
      <c r="R1225" s="265">
        <v>2.7717647058823531</v>
      </c>
      <c r="S1225" s="265">
        <v>20</v>
      </c>
      <c r="T1225" s="265">
        <v>70</v>
      </c>
      <c r="U1225" s="265">
        <v>92.771764705882362</v>
      </c>
      <c r="V1225" s="427">
        <v>40</v>
      </c>
      <c r="W1225" s="468">
        <v>100</v>
      </c>
      <c r="X1225" s="449" t="s">
        <v>10029</v>
      </c>
      <c r="Y1225" s="28">
        <v>4</v>
      </c>
      <c r="Z1225" s="28">
        <v>4</v>
      </c>
      <c r="AA1225" s="28">
        <v>6</v>
      </c>
      <c r="AB1225" s="28">
        <v>16</v>
      </c>
      <c r="AC1225" s="28"/>
      <c r="AD1225" s="326">
        <v>61</v>
      </c>
      <c r="AE1225" s="326">
        <v>5</v>
      </c>
      <c r="AF1225" s="329">
        <v>0</v>
      </c>
      <c r="AG1225" s="332"/>
      <c r="AH1225" s="326"/>
      <c r="AI1225" s="326"/>
      <c r="AJ1225" s="328"/>
      <c r="AK1225" s="326"/>
      <c r="AL1225" s="326"/>
      <c r="AM1225" s="326"/>
      <c r="AN1225" s="326"/>
      <c r="AO1225" s="326"/>
      <c r="AP1225" s="326"/>
      <c r="AQ1225" s="326"/>
      <c r="AR1225" s="326"/>
      <c r="AS1225" s="326"/>
      <c r="AT1225" s="326"/>
      <c r="AU1225" s="326"/>
      <c r="AV1225" s="326"/>
      <c r="AW1225" s="326"/>
      <c r="AX1225" s="326"/>
      <c r="AY1225" s="62"/>
      <c r="AZ1225" s="62"/>
      <c r="BA1225" s="62"/>
      <c r="BB1225" s="32"/>
      <c r="BC1225" s="32"/>
      <c r="BD1225" s="32"/>
      <c r="BE1225" s="32"/>
      <c r="BF1225" s="32"/>
      <c r="BG1225" s="32"/>
      <c r="BH1225" s="32"/>
      <c r="BI1225" s="32"/>
      <c r="BJ1225" s="32"/>
      <c r="BK1225" s="32"/>
      <c r="BL1225" s="32"/>
      <c r="BM1225" s="32"/>
    </row>
    <row r="1226" spans="1:65" ht="120" customHeight="1" x14ac:dyDescent="0.25">
      <c r="A1226" s="272">
        <v>792</v>
      </c>
      <c r="B1226" s="28" t="s">
        <v>10018</v>
      </c>
      <c r="C1226" s="28"/>
      <c r="D1226" s="28" t="s">
        <v>10019</v>
      </c>
      <c r="E1226" s="28" t="s">
        <v>10136</v>
      </c>
      <c r="F1226" s="28">
        <v>11409</v>
      </c>
      <c r="G1226" s="28" t="s">
        <v>10137</v>
      </c>
      <c r="H1226" s="28" t="s">
        <v>10138</v>
      </c>
      <c r="I1226" s="28" t="s">
        <v>10137</v>
      </c>
      <c r="J1226" s="257">
        <v>32863</v>
      </c>
      <c r="K1226" s="28" t="s">
        <v>10024</v>
      </c>
      <c r="L1226" s="264" t="s">
        <v>10139</v>
      </c>
      <c r="M1226" s="28" t="s">
        <v>10140</v>
      </c>
      <c r="N1226" s="28" t="s">
        <v>10141</v>
      </c>
      <c r="O1226" s="28" t="s">
        <v>10142</v>
      </c>
      <c r="P1226" s="28">
        <v>23766</v>
      </c>
      <c r="Q1226" s="265">
        <v>90</v>
      </c>
      <c r="R1226" s="265">
        <v>3.8662352941176472</v>
      </c>
      <c r="S1226" s="265">
        <v>20</v>
      </c>
      <c r="T1226" s="265">
        <v>70</v>
      </c>
      <c r="U1226" s="265">
        <v>93.866235294117644</v>
      </c>
      <c r="V1226" s="427">
        <v>15</v>
      </c>
      <c r="W1226" s="468">
        <v>100</v>
      </c>
      <c r="X1226" s="449" t="s">
        <v>10029</v>
      </c>
      <c r="Y1226" s="28"/>
      <c r="Z1226" s="28"/>
      <c r="AA1226" s="28"/>
      <c r="AB1226" s="28">
        <v>16</v>
      </c>
      <c r="AC1226" s="273"/>
      <c r="AD1226" s="326">
        <v>70</v>
      </c>
      <c r="AE1226" s="326">
        <v>5</v>
      </c>
      <c r="AF1226" s="334">
        <v>10</v>
      </c>
      <c r="AG1226" s="326" t="s">
        <v>10019</v>
      </c>
      <c r="AH1226" s="326" t="s">
        <v>8146</v>
      </c>
      <c r="AI1226" s="330">
        <v>0.3</v>
      </c>
      <c r="AJ1226" s="335"/>
      <c r="AK1226" s="335"/>
      <c r="AL1226" s="335"/>
      <c r="AM1226" s="335"/>
      <c r="AN1226" s="335"/>
      <c r="AO1226" s="335"/>
      <c r="AP1226" s="335"/>
      <c r="AQ1226" s="335"/>
      <c r="AR1226" s="335"/>
      <c r="AS1226" s="335"/>
      <c r="AT1226" s="335"/>
      <c r="AU1226" s="335"/>
      <c r="AV1226" s="335"/>
      <c r="AW1226" s="335"/>
      <c r="AX1226" s="335"/>
      <c r="AY1226" s="62"/>
      <c r="AZ1226" s="62"/>
      <c r="BA1226" s="62"/>
      <c r="BB1226" s="32"/>
      <c r="BC1226" s="32"/>
      <c r="BD1226" s="32"/>
      <c r="BE1226" s="32"/>
      <c r="BF1226" s="32"/>
      <c r="BG1226" s="32"/>
      <c r="BH1226" s="32"/>
      <c r="BI1226" s="32"/>
      <c r="BJ1226" s="32"/>
      <c r="BK1226" s="32"/>
      <c r="BL1226" s="32"/>
      <c r="BM1226" s="32"/>
    </row>
    <row r="1227" spans="1:65" ht="120" customHeight="1" x14ac:dyDescent="0.25">
      <c r="A1227" s="272">
        <v>792</v>
      </c>
      <c r="B1227" s="28" t="s">
        <v>10018</v>
      </c>
      <c r="C1227" s="28"/>
      <c r="D1227" s="28" t="s">
        <v>10130</v>
      </c>
      <c r="E1227" s="28" t="s">
        <v>10131</v>
      </c>
      <c r="F1227" s="28">
        <v>19192</v>
      </c>
      <c r="G1227" s="28" t="s">
        <v>10143</v>
      </c>
      <c r="H1227" s="28">
        <v>2016</v>
      </c>
      <c r="I1227" s="28" t="s">
        <v>10143</v>
      </c>
      <c r="J1227" s="257">
        <v>23181</v>
      </c>
      <c r="K1227" s="28" t="s">
        <v>10024</v>
      </c>
      <c r="L1227" s="264" t="s">
        <v>10025</v>
      </c>
      <c r="M1227" s="28" t="s">
        <v>10044</v>
      </c>
      <c r="N1227" s="28" t="s">
        <v>10134</v>
      </c>
      <c r="O1227" s="28" t="s">
        <v>10135</v>
      </c>
      <c r="P1227" s="28">
        <v>24068</v>
      </c>
      <c r="Q1227" s="265">
        <v>90.691814117647056</v>
      </c>
      <c r="R1227" s="265">
        <v>2.7271764705882351</v>
      </c>
      <c r="S1227" s="265">
        <v>20</v>
      </c>
      <c r="T1227" s="265">
        <v>70</v>
      </c>
      <c r="U1227" s="265">
        <v>92.727176470588233</v>
      </c>
      <c r="V1227" s="427">
        <v>30</v>
      </c>
      <c r="W1227" s="468">
        <v>81.67</v>
      </c>
      <c r="X1227" s="449" t="s">
        <v>10029</v>
      </c>
      <c r="Y1227" s="273"/>
      <c r="Z1227" s="273"/>
      <c r="AA1227" s="273"/>
      <c r="AB1227" s="273">
        <v>16</v>
      </c>
      <c r="AC1227" s="273"/>
      <c r="AD1227" s="326">
        <v>61</v>
      </c>
      <c r="AE1227" s="326">
        <v>5</v>
      </c>
      <c r="AF1227" s="334">
        <v>0</v>
      </c>
      <c r="AG1227" s="332"/>
      <c r="AH1227" s="326"/>
      <c r="AI1227" s="335"/>
      <c r="AJ1227" s="328"/>
      <c r="AK1227" s="335"/>
      <c r="AL1227" s="335"/>
      <c r="AM1227" s="335"/>
      <c r="AN1227" s="335"/>
      <c r="AO1227" s="335"/>
      <c r="AP1227" s="335"/>
      <c r="AQ1227" s="335"/>
      <c r="AR1227" s="335"/>
      <c r="AS1227" s="332"/>
      <c r="AT1227" s="326"/>
      <c r="AU1227" s="335"/>
      <c r="AV1227" s="335"/>
      <c r="AW1227" s="335"/>
      <c r="AX1227" s="335"/>
      <c r="AY1227" s="62"/>
      <c r="AZ1227" s="62"/>
      <c r="BA1227" s="62"/>
      <c r="BB1227" s="32"/>
      <c r="BC1227" s="32"/>
      <c r="BD1227" s="32"/>
      <c r="BE1227" s="32"/>
      <c r="BF1227" s="32"/>
      <c r="BG1227" s="32"/>
      <c r="BH1227" s="32"/>
      <c r="BI1227" s="32"/>
      <c r="BJ1227" s="32"/>
      <c r="BK1227" s="32"/>
      <c r="BL1227" s="32"/>
      <c r="BM1227" s="32"/>
    </row>
    <row r="1228" spans="1:65" ht="120" customHeight="1" x14ac:dyDescent="0.25">
      <c r="A1228" s="258">
        <v>792</v>
      </c>
      <c r="B1228" s="266" t="s">
        <v>10018</v>
      </c>
      <c r="C1228" s="266" t="s">
        <v>10097</v>
      </c>
      <c r="D1228" s="266" t="s">
        <v>10051</v>
      </c>
      <c r="E1228" s="267" t="s">
        <v>10098</v>
      </c>
      <c r="F1228" s="268">
        <v>30040</v>
      </c>
      <c r="G1228" s="258" t="s">
        <v>10144</v>
      </c>
      <c r="H1228" s="266" t="s">
        <v>10145</v>
      </c>
      <c r="I1228" s="266" t="s">
        <v>10146</v>
      </c>
      <c r="J1228" s="383">
        <v>23</v>
      </c>
      <c r="K1228" s="266" t="s">
        <v>10024</v>
      </c>
      <c r="L1228" s="269" t="s">
        <v>10025</v>
      </c>
      <c r="M1228" s="258" t="s">
        <v>10026</v>
      </c>
      <c r="N1228" s="266" t="s">
        <v>10147</v>
      </c>
      <c r="O1228" s="266" t="s">
        <v>10148</v>
      </c>
      <c r="P1228" s="266">
        <v>17180</v>
      </c>
      <c r="Q1228" s="270" t="s">
        <v>10149</v>
      </c>
      <c r="R1228" s="270" t="s">
        <v>10150</v>
      </c>
      <c r="S1228" s="270" t="s">
        <v>7081</v>
      </c>
      <c r="T1228" s="270" t="s">
        <v>10151</v>
      </c>
      <c r="U1228" s="270" t="s">
        <v>10152</v>
      </c>
      <c r="V1228" s="428">
        <v>30</v>
      </c>
      <c r="W1228" s="469" t="s">
        <v>10153</v>
      </c>
      <c r="X1228" s="271" t="s">
        <v>10029</v>
      </c>
      <c r="Y1228" s="266">
        <v>3</v>
      </c>
      <c r="Z1228" s="266">
        <v>10</v>
      </c>
      <c r="AA1228" s="266">
        <v>3</v>
      </c>
      <c r="AB1228" s="266">
        <v>16</v>
      </c>
      <c r="AC1228" s="266" t="s">
        <v>10097</v>
      </c>
      <c r="AD1228" s="332">
        <v>61</v>
      </c>
      <c r="AE1228" s="332">
        <v>5</v>
      </c>
      <c r="AF1228" s="333">
        <v>100</v>
      </c>
      <c r="AG1228" s="332" t="s">
        <v>10154</v>
      </c>
      <c r="AH1228" s="332" t="s">
        <v>10155</v>
      </c>
      <c r="AI1228" s="332">
        <v>80</v>
      </c>
      <c r="AJ1228" s="332" t="s">
        <v>10156</v>
      </c>
      <c r="AK1228" s="332" t="s">
        <v>10157</v>
      </c>
      <c r="AL1228" s="332">
        <v>20</v>
      </c>
      <c r="AM1228" s="332" t="s">
        <v>10097</v>
      </c>
      <c r="AN1228" s="332" t="s">
        <v>10097</v>
      </c>
      <c r="AO1228" s="332" t="s">
        <v>10097</v>
      </c>
      <c r="AP1228" s="332" t="s">
        <v>10097</v>
      </c>
      <c r="AQ1228" s="332" t="s">
        <v>10097</v>
      </c>
      <c r="AR1228" s="332" t="s">
        <v>10097</v>
      </c>
      <c r="AS1228" s="332" t="s">
        <v>10097</v>
      </c>
      <c r="AT1228" s="332" t="s">
        <v>10097</v>
      </c>
      <c r="AU1228" s="332" t="s">
        <v>10097</v>
      </c>
      <c r="AV1228" s="332" t="s">
        <v>10097</v>
      </c>
      <c r="AW1228" s="332" t="s">
        <v>10097</v>
      </c>
      <c r="AX1228" s="332" t="s">
        <v>10097</v>
      </c>
      <c r="AY1228" s="62"/>
      <c r="AZ1228" s="62"/>
      <c r="BA1228" s="62"/>
      <c r="BB1228" s="32"/>
      <c r="BC1228" s="32"/>
      <c r="BD1228" s="32"/>
      <c r="BE1228" s="32"/>
      <c r="BF1228" s="32"/>
      <c r="BG1228" s="32"/>
      <c r="BH1228" s="32"/>
      <c r="BI1228" s="32"/>
      <c r="BJ1228" s="32"/>
      <c r="BK1228" s="32"/>
      <c r="BL1228" s="32"/>
      <c r="BM1228" s="32"/>
    </row>
    <row r="1229" spans="1:65" ht="120" customHeight="1" x14ac:dyDescent="0.25">
      <c r="A1229" s="272">
        <v>792</v>
      </c>
      <c r="B1229" s="28" t="s">
        <v>10018</v>
      </c>
      <c r="C1229" s="28"/>
      <c r="D1229" s="28" t="s">
        <v>10051</v>
      </c>
      <c r="E1229" s="28" t="s">
        <v>10158</v>
      </c>
      <c r="F1229" s="28">
        <v>29190</v>
      </c>
      <c r="G1229" s="28" t="s">
        <v>10159</v>
      </c>
      <c r="H1229" s="28" t="s">
        <v>10160</v>
      </c>
      <c r="I1229" s="28" t="s">
        <v>10161</v>
      </c>
      <c r="J1229" s="257">
        <v>58506</v>
      </c>
      <c r="K1229" s="28" t="s">
        <v>10024</v>
      </c>
      <c r="L1229" s="264" t="s">
        <v>10025</v>
      </c>
      <c r="M1229" s="28" t="s">
        <v>10044</v>
      </c>
      <c r="N1229" s="28" t="s">
        <v>10162</v>
      </c>
      <c r="O1229" s="28" t="s">
        <v>10163</v>
      </c>
      <c r="P1229" s="28">
        <v>20054</v>
      </c>
      <c r="Q1229" s="265">
        <v>77.176756470588231</v>
      </c>
      <c r="R1229" s="265">
        <v>6.8830588235294119</v>
      </c>
      <c r="S1229" s="265">
        <v>3.4415294117647059</v>
      </c>
      <c r="T1229" s="265">
        <v>70</v>
      </c>
      <c r="U1229" s="265">
        <v>80.324588235294115</v>
      </c>
      <c r="V1229" s="427">
        <v>50</v>
      </c>
      <c r="W1229" s="468">
        <v>92.38</v>
      </c>
      <c r="X1229" s="449" t="s">
        <v>10029</v>
      </c>
      <c r="Y1229" s="28">
        <v>6</v>
      </c>
      <c r="Z1229" s="28">
        <v>4</v>
      </c>
      <c r="AA1229" s="28">
        <v>1</v>
      </c>
      <c r="AB1229" s="28">
        <v>16</v>
      </c>
      <c r="AC1229" s="273"/>
      <c r="AD1229" s="326">
        <v>61</v>
      </c>
      <c r="AE1229" s="326">
        <v>5</v>
      </c>
      <c r="AF1229" s="329">
        <v>0</v>
      </c>
      <c r="AG1229" s="326"/>
      <c r="AH1229" s="326"/>
      <c r="AI1229" s="326"/>
      <c r="AJ1229" s="326"/>
      <c r="AK1229" s="326"/>
      <c r="AL1229" s="326"/>
      <c r="AM1229" s="326"/>
      <c r="AN1229" s="326"/>
      <c r="AO1229" s="326"/>
      <c r="AP1229" s="326"/>
      <c r="AQ1229" s="326"/>
      <c r="AR1229" s="326"/>
      <c r="AS1229" s="326"/>
      <c r="AT1229" s="326"/>
      <c r="AU1229" s="326"/>
      <c r="AV1229" s="326"/>
      <c r="AW1229" s="326"/>
      <c r="AX1229" s="326"/>
      <c r="AY1229" s="62"/>
      <c r="AZ1229" s="62"/>
      <c r="BA1229" s="62"/>
      <c r="BB1229" s="32"/>
      <c r="BC1229" s="32"/>
      <c r="BD1229" s="32"/>
      <c r="BE1229" s="32"/>
      <c r="BF1229" s="32"/>
      <c r="BG1229" s="32"/>
      <c r="BH1229" s="32"/>
      <c r="BI1229" s="32"/>
      <c r="BJ1229" s="32"/>
      <c r="BK1229" s="32"/>
      <c r="BL1229" s="32"/>
      <c r="BM1229" s="32"/>
    </row>
    <row r="1230" spans="1:65" ht="120" customHeight="1" x14ac:dyDescent="0.25">
      <c r="A1230" s="272">
        <v>792</v>
      </c>
      <c r="B1230" s="28" t="s">
        <v>10018</v>
      </c>
      <c r="C1230" s="28"/>
      <c r="D1230" s="28" t="s">
        <v>10130</v>
      </c>
      <c r="E1230" s="28" t="s">
        <v>10164</v>
      </c>
      <c r="F1230" s="28">
        <v>35925</v>
      </c>
      <c r="G1230" s="28" t="s">
        <v>10165</v>
      </c>
      <c r="H1230" s="28">
        <v>2018</v>
      </c>
      <c r="I1230" s="28" t="s">
        <v>10166</v>
      </c>
      <c r="J1230" s="257">
        <v>23857</v>
      </c>
      <c r="K1230" s="28" t="s">
        <v>10167</v>
      </c>
      <c r="L1230" s="264" t="s">
        <v>10025</v>
      </c>
      <c r="M1230" s="28" t="s">
        <v>10044</v>
      </c>
      <c r="N1230" s="28" t="s">
        <v>10168</v>
      </c>
      <c r="O1230" s="28" t="s">
        <v>10169</v>
      </c>
      <c r="P1230" s="28">
        <v>25271</v>
      </c>
      <c r="Q1230" s="265">
        <v>72</v>
      </c>
      <c r="R1230" s="265">
        <v>2.8067058823529414</v>
      </c>
      <c r="S1230" s="265">
        <v>2</v>
      </c>
      <c r="T1230" s="265">
        <v>70</v>
      </c>
      <c r="U1230" s="265">
        <v>74.806705882352944</v>
      </c>
      <c r="V1230" s="427">
        <v>30</v>
      </c>
      <c r="W1230" s="468">
        <v>100</v>
      </c>
      <c r="X1230" s="450" t="s">
        <v>10029</v>
      </c>
      <c r="Y1230" s="28">
        <v>4</v>
      </c>
      <c r="Z1230" s="28">
        <v>3</v>
      </c>
      <c r="AA1230" s="28">
        <v>2</v>
      </c>
      <c r="AB1230" s="28">
        <v>16</v>
      </c>
      <c r="AC1230" s="273">
        <v>217</v>
      </c>
      <c r="AD1230" s="326">
        <v>50</v>
      </c>
      <c r="AE1230" s="326">
        <v>5</v>
      </c>
      <c r="AF1230" s="329">
        <v>75</v>
      </c>
      <c r="AG1230" s="326" t="s">
        <v>10030</v>
      </c>
      <c r="AH1230" s="326" t="s">
        <v>10170</v>
      </c>
      <c r="AI1230" s="326"/>
      <c r="AJ1230" s="326" t="s">
        <v>10019</v>
      </c>
      <c r="AK1230" s="326" t="s">
        <v>10171</v>
      </c>
      <c r="AL1230" s="326"/>
      <c r="AM1230" s="326" t="s">
        <v>10040</v>
      </c>
      <c r="AN1230" s="326" t="s">
        <v>10172</v>
      </c>
      <c r="AO1230" s="326"/>
      <c r="AP1230" s="326" t="s">
        <v>10130</v>
      </c>
      <c r="AQ1230" s="326" t="s">
        <v>10173</v>
      </c>
      <c r="AR1230" s="326"/>
      <c r="AS1230" s="326"/>
      <c r="AT1230" s="326"/>
      <c r="AU1230" s="326"/>
      <c r="AV1230" s="326"/>
      <c r="AW1230" s="326"/>
      <c r="AX1230" s="326"/>
      <c r="AY1230" s="62"/>
      <c r="AZ1230" s="62"/>
      <c r="BA1230" s="62"/>
      <c r="BB1230" s="32"/>
      <c r="BC1230" s="32"/>
      <c r="BD1230" s="32"/>
      <c r="BE1230" s="32"/>
      <c r="BF1230" s="32"/>
      <c r="BG1230" s="32"/>
      <c r="BH1230" s="32"/>
      <c r="BI1230" s="32"/>
      <c r="BJ1230" s="32"/>
      <c r="BK1230" s="32"/>
      <c r="BL1230" s="32"/>
      <c r="BM1230" s="32"/>
    </row>
    <row r="1231" spans="1:65" ht="120" customHeight="1" x14ac:dyDescent="0.25">
      <c r="A1231" s="272">
        <v>792</v>
      </c>
      <c r="B1231" s="28" t="s">
        <v>10018</v>
      </c>
      <c r="C1231" s="28"/>
      <c r="D1231" s="28" t="s">
        <v>10019</v>
      </c>
      <c r="E1231" s="28" t="s">
        <v>10041</v>
      </c>
      <c r="F1231" s="28">
        <v>37707</v>
      </c>
      <c r="G1231" s="28" t="s">
        <v>10174</v>
      </c>
      <c r="H1231" s="28">
        <v>2018</v>
      </c>
      <c r="I1231" s="28" t="s">
        <v>10175</v>
      </c>
      <c r="J1231" s="257">
        <v>126880</v>
      </c>
      <c r="K1231" s="28" t="s">
        <v>10167</v>
      </c>
      <c r="L1231" s="264" t="s">
        <v>10025</v>
      </c>
      <c r="M1231" s="28" t="s">
        <v>10044</v>
      </c>
      <c r="N1231" s="28" t="s">
        <v>10176</v>
      </c>
      <c r="O1231" s="28" t="s">
        <v>10177</v>
      </c>
      <c r="P1231" s="28">
        <v>26252</v>
      </c>
      <c r="Q1231" s="265">
        <v>75.000000000000014</v>
      </c>
      <c r="R1231" s="265">
        <v>14.927058823529412</v>
      </c>
      <c r="S1231" s="265">
        <v>5</v>
      </c>
      <c r="T1231" s="265">
        <v>70</v>
      </c>
      <c r="U1231" s="265">
        <v>89.927058823529421</v>
      </c>
      <c r="V1231" s="427">
        <v>10</v>
      </c>
      <c r="W1231" s="468">
        <v>40</v>
      </c>
      <c r="X1231" s="450" t="s">
        <v>10029</v>
      </c>
      <c r="Y1231" s="28">
        <v>6</v>
      </c>
      <c r="Z1231" s="28">
        <v>1</v>
      </c>
      <c r="AA1231" s="28">
        <v>5</v>
      </c>
      <c r="AB1231" s="28">
        <v>16</v>
      </c>
      <c r="AC1231" s="273">
        <v>217</v>
      </c>
      <c r="AD1231" s="326">
        <v>61</v>
      </c>
      <c r="AE1231" s="326">
        <v>5</v>
      </c>
      <c r="AF1231" s="329">
        <v>0</v>
      </c>
      <c r="AG1231" s="326"/>
      <c r="AH1231" s="326"/>
      <c r="AI1231" s="326"/>
      <c r="AJ1231" s="326"/>
      <c r="AK1231" s="326"/>
      <c r="AL1231" s="326"/>
      <c r="AM1231" s="326"/>
      <c r="AN1231" s="326"/>
      <c r="AO1231" s="326"/>
      <c r="AP1231" s="326"/>
      <c r="AQ1231" s="326"/>
      <c r="AR1231" s="326"/>
      <c r="AS1231" s="326"/>
      <c r="AT1231" s="326"/>
      <c r="AU1231" s="326"/>
      <c r="AV1231" s="326"/>
      <c r="AW1231" s="326"/>
      <c r="AX1231" s="326"/>
      <c r="AY1231" s="62"/>
      <c r="AZ1231" s="62"/>
      <c r="BA1231" s="62"/>
      <c r="BB1231" s="32"/>
      <c r="BC1231" s="32"/>
      <c r="BD1231" s="32"/>
      <c r="BE1231" s="32"/>
      <c r="BF1231" s="32"/>
      <c r="BG1231" s="32"/>
      <c r="BH1231" s="32"/>
      <c r="BI1231" s="32"/>
      <c r="BJ1231" s="32"/>
      <c r="BK1231" s="32"/>
      <c r="BL1231" s="32"/>
      <c r="BM1231" s="32"/>
    </row>
    <row r="1232" spans="1:65" ht="120" customHeight="1" x14ac:dyDescent="0.25">
      <c r="A1232" s="272">
        <v>792</v>
      </c>
      <c r="B1232" s="28" t="s">
        <v>10018</v>
      </c>
      <c r="C1232" s="28"/>
      <c r="D1232" s="28" t="s">
        <v>10051</v>
      </c>
      <c r="E1232" s="28" t="s">
        <v>10178</v>
      </c>
      <c r="F1232" s="28" t="s">
        <v>10179</v>
      </c>
      <c r="G1232" s="28" t="s">
        <v>10180</v>
      </c>
      <c r="H1232" s="28" t="s">
        <v>10181</v>
      </c>
      <c r="I1232" s="28" t="s">
        <v>10182</v>
      </c>
      <c r="J1232" s="257">
        <v>28817</v>
      </c>
      <c r="K1232" s="28" t="s">
        <v>10024</v>
      </c>
      <c r="L1232" s="264" t="s">
        <v>10025</v>
      </c>
      <c r="M1232" s="28" t="s">
        <v>10044</v>
      </c>
      <c r="N1232" s="273" t="s">
        <v>10183</v>
      </c>
      <c r="O1232" s="273" t="s">
        <v>10184</v>
      </c>
      <c r="P1232" s="28">
        <v>20811</v>
      </c>
      <c r="Q1232" s="265">
        <v>74.429835294117652</v>
      </c>
      <c r="R1232" s="265">
        <v>3.3902352941176472</v>
      </c>
      <c r="S1232" s="265">
        <v>1.1499999999999999</v>
      </c>
      <c r="T1232" s="265">
        <v>70</v>
      </c>
      <c r="U1232" s="265">
        <v>74.54023529411765</v>
      </c>
      <c r="V1232" s="427">
        <v>15</v>
      </c>
      <c r="W1232" s="468">
        <v>100</v>
      </c>
      <c r="X1232" s="449" t="s">
        <v>10029</v>
      </c>
      <c r="Y1232" s="273"/>
      <c r="Z1232" s="273"/>
      <c r="AA1232" s="273"/>
      <c r="AB1232" s="273"/>
      <c r="AC1232" s="273"/>
      <c r="AD1232" s="326">
        <v>61</v>
      </c>
      <c r="AE1232" s="326">
        <v>5</v>
      </c>
      <c r="AF1232" s="329">
        <v>20</v>
      </c>
      <c r="AG1232" s="326" t="s">
        <v>10030</v>
      </c>
      <c r="AH1232" s="326" t="s">
        <v>8146</v>
      </c>
      <c r="AI1232" s="326"/>
      <c r="AJ1232" s="326"/>
      <c r="AK1232" s="326"/>
      <c r="AL1232" s="326"/>
      <c r="AM1232" s="326"/>
      <c r="AN1232" s="326"/>
      <c r="AO1232" s="326"/>
      <c r="AP1232" s="326"/>
      <c r="AQ1232" s="326"/>
      <c r="AR1232" s="326"/>
      <c r="AS1232" s="326" t="s">
        <v>7330</v>
      </c>
      <c r="AT1232" s="326" t="s">
        <v>10038</v>
      </c>
      <c r="AU1232" s="326">
        <v>10</v>
      </c>
      <c r="AV1232" s="326"/>
      <c r="AW1232" s="326"/>
      <c r="AX1232" s="335"/>
      <c r="AY1232" s="62"/>
      <c r="AZ1232" s="62"/>
      <c r="BA1232" s="62"/>
      <c r="BB1232" s="32"/>
      <c r="BC1232" s="32"/>
      <c r="BD1232" s="32"/>
      <c r="BE1232" s="32"/>
      <c r="BF1232" s="32"/>
      <c r="BG1232" s="32"/>
      <c r="BH1232" s="32"/>
      <c r="BI1232" s="32"/>
      <c r="BJ1232" s="32"/>
      <c r="BK1232" s="32"/>
      <c r="BL1232" s="32"/>
      <c r="BM1232" s="32"/>
    </row>
    <row r="1233" spans="1:65" ht="120" customHeight="1" x14ac:dyDescent="0.25">
      <c r="A1233" s="258">
        <v>792</v>
      </c>
      <c r="B1233" s="266" t="s">
        <v>10018</v>
      </c>
      <c r="C1233" s="266" t="s">
        <v>10097</v>
      </c>
      <c r="D1233" s="266" t="s">
        <v>10051</v>
      </c>
      <c r="E1233" s="267" t="s">
        <v>10098</v>
      </c>
      <c r="F1233" s="266">
        <v>30040</v>
      </c>
      <c r="G1233" s="266" t="s">
        <v>10185</v>
      </c>
      <c r="H1233" s="266">
        <v>2019</v>
      </c>
      <c r="I1233" s="266" t="s">
        <v>10186</v>
      </c>
      <c r="J1233" s="383">
        <v>89548</v>
      </c>
      <c r="K1233" s="266" t="s">
        <v>10187</v>
      </c>
      <c r="L1233" s="269" t="s">
        <v>10025</v>
      </c>
      <c r="M1233" s="258" t="s">
        <v>10026</v>
      </c>
      <c r="N1233" s="266" t="s">
        <v>10188</v>
      </c>
      <c r="O1233" s="266" t="s">
        <v>10189</v>
      </c>
      <c r="P1233" s="274">
        <v>26544</v>
      </c>
      <c r="Q1233" s="275">
        <v>92.11</v>
      </c>
      <c r="R1233" s="275">
        <v>10.54</v>
      </c>
      <c r="S1233" s="274">
        <v>20</v>
      </c>
      <c r="T1233" s="274">
        <v>70</v>
      </c>
      <c r="U1233" s="275">
        <v>100.54</v>
      </c>
      <c r="V1233" s="428">
        <v>30</v>
      </c>
      <c r="W1233" s="469">
        <v>28.33</v>
      </c>
      <c r="X1233" s="276" t="s">
        <v>10190</v>
      </c>
      <c r="Y1233" s="274">
        <v>3</v>
      </c>
      <c r="Z1233" s="274">
        <v>10</v>
      </c>
      <c r="AA1233" s="274">
        <v>6</v>
      </c>
      <c r="AB1233" s="274">
        <v>16</v>
      </c>
      <c r="AC1233" s="274" t="s">
        <v>10097</v>
      </c>
      <c r="AD1233" s="332">
        <v>61</v>
      </c>
      <c r="AE1233" s="332">
        <v>5</v>
      </c>
      <c r="AF1233" s="333">
        <v>0</v>
      </c>
      <c r="AG1233" s="332" t="s">
        <v>10097</v>
      </c>
      <c r="AH1233" s="332" t="s">
        <v>10097</v>
      </c>
      <c r="AI1233" s="332" t="s">
        <v>10097</v>
      </c>
      <c r="AJ1233" s="332" t="s">
        <v>10097</v>
      </c>
      <c r="AK1233" s="332" t="s">
        <v>10097</v>
      </c>
      <c r="AL1233" s="332" t="s">
        <v>10097</v>
      </c>
      <c r="AM1233" s="332" t="s">
        <v>10097</v>
      </c>
      <c r="AN1233" s="332" t="s">
        <v>10097</v>
      </c>
      <c r="AO1233" s="332" t="s">
        <v>10097</v>
      </c>
      <c r="AP1233" s="332" t="s">
        <v>10097</v>
      </c>
      <c r="AQ1233" s="332" t="s">
        <v>10097</v>
      </c>
      <c r="AR1233" s="332" t="s">
        <v>10097</v>
      </c>
      <c r="AS1233" s="332" t="s">
        <v>10097</v>
      </c>
      <c r="AT1233" s="332" t="s">
        <v>10097</v>
      </c>
      <c r="AU1233" s="332" t="s">
        <v>10097</v>
      </c>
      <c r="AV1233" s="332" t="s">
        <v>10097</v>
      </c>
      <c r="AW1233" s="332" t="s">
        <v>10097</v>
      </c>
      <c r="AX1233" s="332" t="s">
        <v>10097</v>
      </c>
      <c r="AY1233" s="62"/>
      <c r="AZ1233" s="62"/>
      <c r="BA1233" s="62"/>
      <c r="BB1233" s="32"/>
      <c r="BC1233" s="32"/>
      <c r="BD1233" s="32"/>
      <c r="BE1233" s="32"/>
      <c r="BF1233" s="32"/>
      <c r="BG1233" s="32"/>
      <c r="BH1233" s="32"/>
      <c r="BI1233" s="32"/>
      <c r="BJ1233" s="32"/>
      <c r="BK1233" s="32"/>
      <c r="BL1233" s="32"/>
      <c r="BM1233" s="32"/>
    </row>
    <row r="1234" spans="1:65" ht="120" customHeight="1" x14ac:dyDescent="0.25">
      <c r="A1234" s="272">
        <v>792</v>
      </c>
      <c r="B1234" s="28" t="s">
        <v>10018</v>
      </c>
      <c r="C1234" s="28"/>
      <c r="D1234" s="28" t="s">
        <v>10051</v>
      </c>
      <c r="E1234" s="28" t="s">
        <v>10191</v>
      </c>
      <c r="F1234" s="28">
        <v>8245</v>
      </c>
      <c r="G1234" s="28" t="s">
        <v>10192</v>
      </c>
      <c r="H1234" s="28">
        <v>2020</v>
      </c>
      <c r="I1234" s="28" t="s">
        <v>10193</v>
      </c>
      <c r="J1234" s="257">
        <v>31263</v>
      </c>
      <c r="K1234" s="28" t="s">
        <v>10194</v>
      </c>
      <c r="L1234" s="264" t="s">
        <v>10195</v>
      </c>
      <c r="M1234" s="28" t="s">
        <v>10196</v>
      </c>
      <c r="N1234" s="273" t="s">
        <v>10197</v>
      </c>
      <c r="O1234" s="273" t="s">
        <v>10198</v>
      </c>
      <c r="P1234" s="277">
        <v>25616</v>
      </c>
      <c r="Q1234" s="277">
        <v>2</v>
      </c>
      <c r="R1234" s="278">
        <v>1.5</v>
      </c>
      <c r="S1234" s="277">
        <v>0.12</v>
      </c>
      <c r="T1234" s="277">
        <v>0.6</v>
      </c>
      <c r="U1234" s="278">
        <v>2.2200000000000002</v>
      </c>
      <c r="V1234" s="429">
        <v>10</v>
      </c>
      <c r="W1234" s="468">
        <v>31.67</v>
      </c>
      <c r="X1234" s="451" t="s">
        <v>10190</v>
      </c>
      <c r="Y1234" s="277">
        <v>6</v>
      </c>
      <c r="Z1234" s="277">
        <v>4</v>
      </c>
      <c r="AA1234" s="277">
        <v>3</v>
      </c>
      <c r="AB1234" s="277">
        <v>16</v>
      </c>
      <c r="AC1234" s="277">
        <v>187</v>
      </c>
      <c r="AD1234" s="326">
        <v>65</v>
      </c>
      <c r="AE1234" s="326">
        <v>5</v>
      </c>
      <c r="AF1234" s="329">
        <v>10</v>
      </c>
      <c r="AG1234" s="326" t="s">
        <v>10051</v>
      </c>
      <c r="AH1234" s="326" t="s">
        <v>10199</v>
      </c>
      <c r="AI1234" s="330">
        <v>0.1</v>
      </c>
      <c r="AJ1234" s="326"/>
      <c r="AK1234" s="326"/>
      <c r="AL1234" s="326"/>
      <c r="AM1234" s="326"/>
      <c r="AN1234" s="326"/>
      <c r="AO1234" s="326"/>
      <c r="AP1234" s="326"/>
      <c r="AQ1234" s="326"/>
      <c r="AR1234" s="326"/>
      <c r="AS1234" s="326"/>
      <c r="AT1234" s="326"/>
      <c r="AU1234" s="326"/>
      <c r="AV1234" s="326"/>
      <c r="AW1234" s="326"/>
      <c r="AX1234" s="326"/>
      <c r="AY1234" s="62"/>
      <c r="AZ1234" s="62"/>
      <c r="BA1234" s="62"/>
      <c r="BB1234" s="32"/>
      <c r="BC1234" s="32"/>
      <c r="BD1234" s="32"/>
      <c r="BE1234" s="32"/>
      <c r="BF1234" s="32"/>
      <c r="BG1234" s="32"/>
      <c r="BH1234" s="32"/>
      <c r="BI1234" s="32"/>
      <c r="BJ1234" s="32"/>
      <c r="BK1234" s="32"/>
      <c r="BL1234" s="32"/>
      <c r="BM1234" s="32"/>
    </row>
    <row r="1235" spans="1:65" ht="120" customHeight="1" x14ac:dyDescent="0.25">
      <c r="A1235" s="272">
        <v>792</v>
      </c>
      <c r="B1235" s="28" t="s">
        <v>10018</v>
      </c>
      <c r="C1235" s="28"/>
      <c r="D1235" s="28" t="s">
        <v>10051</v>
      </c>
      <c r="E1235" s="28" t="s">
        <v>10191</v>
      </c>
      <c r="F1235" s="28">
        <v>8245</v>
      </c>
      <c r="G1235" s="28" t="s">
        <v>10200</v>
      </c>
      <c r="H1235" s="28">
        <v>2021</v>
      </c>
      <c r="I1235" s="28" t="s">
        <v>10201</v>
      </c>
      <c r="J1235" s="257">
        <v>118291.2</v>
      </c>
      <c r="K1235" s="28" t="s">
        <v>10202</v>
      </c>
      <c r="L1235" s="264" t="s">
        <v>10203</v>
      </c>
      <c r="M1235" s="28" t="s">
        <v>10204</v>
      </c>
      <c r="N1235" s="273" t="s">
        <v>10205</v>
      </c>
      <c r="O1235" s="273" t="s">
        <v>10206</v>
      </c>
      <c r="P1235" s="277">
        <v>26903</v>
      </c>
      <c r="Q1235" s="277">
        <v>80</v>
      </c>
      <c r="R1235" s="278">
        <v>3.6780000000000004</v>
      </c>
      <c r="S1235" s="277">
        <v>5.5</v>
      </c>
      <c r="T1235" s="277">
        <v>75</v>
      </c>
      <c r="U1235" s="278">
        <v>84.18</v>
      </c>
      <c r="V1235" s="429">
        <v>10</v>
      </c>
      <c r="W1235" s="468">
        <v>31.67</v>
      </c>
      <c r="X1235" s="451" t="s">
        <v>10190</v>
      </c>
      <c r="Y1235" s="277">
        <v>3</v>
      </c>
      <c r="Z1235" s="277">
        <v>12</v>
      </c>
      <c r="AA1235" s="277">
        <v>1</v>
      </c>
      <c r="AB1235" s="277">
        <v>16</v>
      </c>
      <c r="AC1235" s="277">
        <v>164</v>
      </c>
      <c r="AD1235" s="326">
        <v>65</v>
      </c>
      <c r="AE1235" s="326">
        <v>5</v>
      </c>
      <c r="AF1235" s="329">
        <v>20</v>
      </c>
      <c r="AG1235" s="326" t="s">
        <v>10051</v>
      </c>
      <c r="AH1235" s="326" t="s">
        <v>10199</v>
      </c>
      <c r="AI1235" s="330">
        <v>0.2</v>
      </c>
      <c r="AJ1235" s="326"/>
      <c r="AK1235" s="326"/>
      <c r="AL1235" s="326"/>
      <c r="AM1235" s="326"/>
      <c r="AN1235" s="326"/>
      <c r="AO1235" s="326"/>
      <c r="AP1235" s="326"/>
      <c r="AQ1235" s="326"/>
      <c r="AR1235" s="326"/>
      <c r="AS1235" s="326"/>
      <c r="AT1235" s="326"/>
      <c r="AU1235" s="326"/>
      <c r="AV1235" s="326"/>
      <c r="AW1235" s="326"/>
      <c r="AX1235" s="326"/>
      <c r="AY1235" s="62"/>
      <c r="AZ1235" s="62"/>
      <c r="BA1235" s="62"/>
      <c r="BB1235" s="32"/>
      <c r="BC1235" s="32"/>
      <c r="BD1235" s="32"/>
      <c r="BE1235" s="32"/>
      <c r="BF1235" s="32"/>
      <c r="BG1235" s="32"/>
      <c r="BH1235" s="32"/>
      <c r="BI1235" s="32"/>
      <c r="BJ1235" s="32"/>
      <c r="BK1235" s="32"/>
      <c r="BL1235" s="32"/>
      <c r="BM1235" s="32"/>
    </row>
    <row r="1236" spans="1:65" ht="120" customHeight="1" x14ac:dyDescent="0.25">
      <c r="A1236" s="272">
        <v>792</v>
      </c>
      <c r="B1236" s="266" t="s">
        <v>10018</v>
      </c>
      <c r="C1236" s="236" t="s">
        <v>10097</v>
      </c>
      <c r="D1236" s="266" t="s">
        <v>10019</v>
      </c>
      <c r="E1236" s="236" t="s">
        <v>10207</v>
      </c>
      <c r="F1236" s="266" t="s">
        <v>10208</v>
      </c>
      <c r="G1236" s="236" t="s">
        <v>10209</v>
      </c>
      <c r="H1236" s="236">
        <v>2021</v>
      </c>
      <c r="I1236" s="236" t="s">
        <v>10210</v>
      </c>
      <c r="J1236" s="282">
        <v>43000</v>
      </c>
      <c r="K1236" s="236" t="s">
        <v>10211</v>
      </c>
      <c r="L1236" s="269" t="s">
        <v>10212</v>
      </c>
      <c r="M1236" s="258" t="s">
        <v>10213</v>
      </c>
      <c r="N1236" s="236" t="s">
        <v>10214</v>
      </c>
      <c r="O1236" s="236" t="s">
        <v>10215</v>
      </c>
      <c r="P1236" s="236">
        <v>27040</v>
      </c>
      <c r="Q1236" s="267" t="s">
        <v>10216</v>
      </c>
      <c r="R1236" s="295" t="s">
        <v>10217</v>
      </c>
      <c r="S1236" s="267" t="s">
        <v>10218</v>
      </c>
      <c r="T1236" s="267" t="s">
        <v>10151</v>
      </c>
      <c r="U1236" s="295" t="s">
        <v>10219</v>
      </c>
      <c r="V1236" s="430" t="s">
        <v>10220</v>
      </c>
      <c r="W1236" s="468" t="s">
        <v>10153</v>
      </c>
      <c r="X1236" s="279" t="s">
        <v>10029</v>
      </c>
      <c r="Y1236" s="28">
        <v>3</v>
      </c>
      <c r="Z1236" s="28">
        <v>10</v>
      </c>
      <c r="AA1236" s="28">
        <v>4</v>
      </c>
      <c r="AB1236" s="28">
        <v>16</v>
      </c>
      <c r="AC1236" s="28" t="s">
        <v>10211</v>
      </c>
      <c r="AD1236" s="326">
        <v>61</v>
      </c>
      <c r="AE1236" s="326">
        <v>5</v>
      </c>
      <c r="AF1236" s="333">
        <v>0</v>
      </c>
      <c r="AG1236" s="326"/>
      <c r="AH1236" s="326"/>
      <c r="AI1236" s="326"/>
      <c r="AJ1236" s="326"/>
      <c r="AK1236" s="326"/>
      <c r="AL1236" s="326"/>
      <c r="AM1236" s="286"/>
      <c r="AN1236" s="286"/>
      <c r="AO1236" s="286"/>
      <c r="AP1236" s="286"/>
      <c r="AQ1236" s="286"/>
      <c r="AR1236" s="286"/>
      <c r="AS1236" s="286"/>
      <c r="AT1236" s="286"/>
      <c r="AU1236" s="286"/>
      <c r="AV1236" s="286"/>
      <c r="AW1236" s="286"/>
      <c r="AX1236" s="286" t="s">
        <v>10097</v>
      </c>
      <c r="AY1236" s="62"/>
      <c r="AZ1236" s="62"/>
      <c r="BA1236" s="62"/>
      <c r="BB1236" s="32"/>
      <c r="BC1236" s="32"/>
      <c r="BD1236" s="32"/>
      <c r="BE1236" s="32"/>
      <c r="BF1236" s="32"/>
      <c r="BG1236" s="32"/>
      <c r="BH1236" s="32"/>
      <c r="BI1236" s="32"/>
      <c r="BJ1236" s="32"/>
      <c r="BK1236" s="32"/>
      <c r="BL1236" s="32"/>
      <c r="BM1236" s="32"/>
    </row>
    <row r="1237" spans="1:65" ht="120" customHeight="1" x14ac:dyDescent="0.25">
      <c r="A1237" s="28">
        <v>792</v>
      </c>
      <c r="B1237" s="267" t="s">
        <v>10018</v>
      </c>
      <c r="C1237" s="267"/>
      <c r="D1237" s="267" t="s">
        <v>10051</v>
      </c>
      <c r="E1237" s="267" t="s">
        <v>10052</v>
      </c>
      <c r="F1237" s="267">
        <v>10924</v>
      </c>
      <c r="G1237" s="267" t="s">
        <v>10221</v>
      </c>
      <c r="H1237" s="267">
        <v>2022</v>
      </c>
      <c r="I1237" s="267"/>
      <c r="J1237" s="280">
        <v>61838.21</v>
      </c>
      <c r="K1237" s="267" t="s">
        <v>10222</v>
      </c>
      <c r="L1237" s="281" t="s">
        <v>10212</v>
      </c>
      <c r="M1237" s="28" t="s">
        <v>10213</v>
      </c>
      <c r="N1237" s="28" t="s">
        <v>10069</v>
      </c>
      <c r="O1237" s="28" t="s">
        <v>10070</v>
      </c>
      <c r="P1237" s="267" t="s">
        <v>10223</v>
      </c>
      <c r="Q1237" s="265">
        <v>92.014109411764693</v>
      </c>
      <c r="R1237" s="265">
        <v>2.8314117647058827</v>
      </c>
      <c r="S1237" s="265">
        <v>20</v>
      </c>
      <c r="T1237" s="265">
        <v>70</v>
      </c>
      <c r="U1237" s="265">
        <v>92.831411764705877</v>
      </c>
      <c r="V1237" s="427">
        <v>5</v>
      </c>
      <c r="W1237" s="468">
        <v>100</v>
      </c>
      <c r="X1237" s="449" t="s">
        <v>10029</v>
      </c>
      <c r="Y1237" s="28">
        <v>4</v>
      </c>
      <c r="Z1237" s="28">
        <v>9</v>
      </c>
      <c r="AA1237" s="28">
        <v>2</v>
      </c>
      <c r="AB1237" s="28">
        <v>32</v>
      </c>
      <c r="AC1237" s="28"/>
      <c r="AD1237" s="326">
        <v>61</v>
      </c>
      <c r="AE1237" s="326">
        <v>5</v>
      </c>
      <c r="AF1237" s="329">
        <v>0</v>
      </c>
      <c r="AG1237" s="326"/>
      <c r="AH1237" s="326"/>
      <c r="AI1237" s="326"/>
      <c r="AJ1237" s="326"/>
      <c r="AK1237" s="326"/>
      <c r="AL1237" s="326"/>
      <c r="AM1237" s="326"/>
      <c r="AN1237" s="326"/>
      <c r="AO1237" s="326"/>
      <c r="AP1237" s="326"/>
      <c r="AQ1237" s="326"/>
      <c r="AR1237" s="326"/>
      <c r="AS1237" s="326"/>
      <c r="AT1237" s="326"/>
      <c r="AU1237" s="326"/>
      <c r="AV1237" s="326"/>
      <c r="AW1237" s="326"/>
      <c r="AX1237" s="326"/>
      <c r="AY1237" s="62"/>
      <c r="AZ1237" s="62"/>
      <c r="BA1237" s="62"/>
      <c r="BB1237" s="32"/>
      <c r="BC1237" s="32"/>
      <c r="BD1237" s="32"/>
      <c r="BE1237" s="32"/>
      <c r="BF1237" s="32"/>
      <c r="BG1237" s="32"/>
      <c r="BH1237" s="32"/>
      <c r="BI1237" s="32"/>
      <c r="BJ1237" s="32"/>
      <c r="BK1237" s="32"/>
      <c r="BL1237" s="32"/>
      <c r="BM1237" s="32"/>
    </row>
    <row r="1238" spans="1:65" ht="120" customHeight="1" x14ac:dyDescent="0.25">
      <c r="A1238" s="41">
        <v>792</v>
      </c>
      <c r="B1238" s="236" t="s">
        <v>10018</v>
      </c>
      <c r="C1238" s="236"/>
      <c r="D1238" s="236" t="s">
        <v>10019</v>
      </c>
      <c r="E1238" s="236" t="s">
        <v>10224</v>
      </c>
      <c r="F1238" s="236">
        <v>18793</v>
      </c>
      <c r="G1238" s="236" t="s">
        <v>10225</v>
      </c>
      <c r="H1238" s="236">
        <v>2022</v>
      </c>
      <c r="I1238" s="236" t="s">
        <v>10226</v>
      </c>
      <c r="J1238" s="282">
        <v>87729.22</v>
      </c>
      <c r="K1238" s="236" t="s">
        <v>10227</v>
      </c>
      <c r="L1238" s="239" t="s">
        <v>10228</v>
      </c>
      <c r="M1238" s="41" t="s">
        <v>10229</v>
      </c>
      <c r="N1238" s="236" t="s">
        <v>10230</v>
      </c>
      <c r="O1238" s="236" t="s">
        <v>10231</v>
      </c>
      <c r="P1238" s="236" t="s">
        <v>10232</v>
      </c>
      <c r="Q1238" s="236" t="s">
        <v>10233</v>
      </c>
      <c r="R1238" s="296" t="s">
        <v>10217</v>
      </c>
      <c r="S1238" s="41" t="s">
        <v>10218</v>
      </c>
      <c r="T1238" s="41" t="s">
        <v>10151</v>
      </c>
      <c r="U1238" s="156" t="s">
        <v>10219</v>
      </c>
      <c r="V1238" s="431">
        <v>20</v>
      </c>
      <c r="W1238" s="312">
        <v>5</v>
      </c>
      <c r="X1238" s="452" t="s">
        <v>10029</v>
      </c>
      <c r="Y1238" s="236">
        <v>3</v>
      </c>
      <c r="Z1238" s="236">
        <v>10</v>
      </c>
      <c r="AA1238" s="28">
        <v>6</v>
      </c>
      <c r="AB1238" s="28"/>
      <c r="AC1238" s="236">
        <v>16</v>
      </c>
      <c r="AD1238" s="286">
        <v>90</v>
      </c>
      <c r="AE1238" s="286">
        <v>5</v>
      </c>
      <c r="AF1238" s="287">
        <v>50</v>
      </c>
      <c r="AG1238" s="286" t="s">
        <v>10019</v>
      </c>
      <c r="AH1238" s="286" t="s">
        <v>10234</v>
      </c>
      <c r="AI1238" s="286">
        <v>30</v>
      </c>
      <c r="AJ1238" s="286"/>
      <c r="AK1238" s="286"/>
      <c r="AL1238" s="286"/>
      <c r="AM1238" s="286"/>
      <c r="AN1238" s="286"/>
      <c r="AO1238" s="286"/>
      <c r="AP1238" s="286"/>
      <c r="AQ1238" s="286"/>
      <c r="AR1238" s="286"/>
      <c r="AS1238" s="286"/>
      <c r="AT1238" s="286"/>
      <c r="AU1238" s="286"/>
      <c r="AV1238" s="286"/>
      <c r="AW1238" s="286"/>
      <c r="AX1238" s="286"/>
      <c r="AY1238" s="62"/>
      <c r="AZ1238" s="62"/>
      <c r="BA1238" s="62"/>
      <c r="BB1238" s="32"/>
      <c r="BC1238" s="32"/>
      <c r="BD1238" s="32"/>
      <c r="BE1238" s="32"/>
      <c r="BF1238" s="32"/>
      <c r="BG1238" s="32"/>
      <c r="BH1238" s="32"/>
      <c r="BI1238" s="32"/>
      <c r="BJ1238" s="32"/>
      <c r="BK1238" s="32"/>
      <c r="BL1238" s="32"/>
      <c r="BM1238" s="32"/>
    </row>
    <row r="1239" spans="1:65" ht="120" customHeight="1" x14ac:dyDescent="0.25">
      <c r="A1239" s="272">
        <v>792</v>
      </c>
      <c r="B1239" s="272" t="s">
        <v>10018</v>
      </c>
      <c r="C1239" s="272"/>
      <c r="D1239" s="267" t="s">
        <v>10051</v>
      </c>
      <c r="E1239" s="267" t="s">
        <v>10059</v>
      </c>
      <c r="F1239" s="272">
        <v>34230</v>
      </c>
      <c r="G1239" s="272" t="s">
        <v>10235</v>
      </c>
      <c r="H1239" s="272">
        <v>2023</v>
      </c>
      <c r="I1239" s="272" t="s">
        <v>10236</v>
      </c>
      <c r="J1239" s="56">
        <v>75460.78</v>
      </c>
      <c r="K1239" s="272" t="s">
        <v>10237</v>
      </c>
      <c r="L1239" s="28" t="s">
        <v>10238</v>
      </c>
      <c r="M1239" s="28" t="s">
        <v>10239</v>
      </c>
      <c r="N1239" s="272" t="s">
        <v>10240</v>
      </c>
      <c r="O1239" s="272" t="s">
        <v>10241</v>
      </c>
      <c r="P1239" s="272" t="s">
        <v>10242</v>
      </c>
      <c r="Q1239" s="28">
        <v>102.3</v>
      </c>
      <c r="R1239" s="265">
        <v>7.3</v>
      </c>
      <c r="S1239" s="28" t="s">
        <v>10218</v>
      </c>
      <c r="T1239" s="28" t="s">
        <v>10151</v>
      </c>
      <c r="U1239" s="265" t="s">
        <v>10219</v>
      </c>
      <c r="V1239" s="432">
        <v>20</v>
      </c>
      <c r="W1239" s="470">
        <v>11.67</v>
      </c>
      <c r="X1239" s="449" t="s">
        <v>10029</v>
      </c>
      <c r="Y1239" s="28" t="s">
        <v>10243</v>
      </c>
      <c r="Z1239" s="28" t="s">
        <v>10244</v>
      </c>
      <c r="AA1239" s="28" t="s">
        <v>10245</v>
      </c>
      <c r="AB1239" s="28">
        <v>4</v>
      </c>
      <c r="AC1239" s="272" t="s">
        <v>10246</v>
      </c>
      <c r="AD1239" s="326">
        <v>65</v>
      </c>
      <c r="AE1239" s="326">
        <v>5</v>
      </c>
      <c r="AF1239" s="329">
        <v>100</v>
      </c>
      <c r="AG1239" s="326" t="s">
        <v>10064</v>
      </c>
      <c r="AH1239" s="326" t="s">
        <v>10247</v>
      </c>
      <c r="AI1239" s="326">
        <v>100</v>
      </c>
      <c r="AJ1239" s="326"/>
      <c r="AK1239" s="326"/>
      <c r="AL1239" s="326"/>
      <c r="AM1239" s="326"/>
      <c r="AN1239" s="326"/>
      <c r="AO1239" s="326"/>
      <c r="AP1239" s="326"/>
      <c r="AQ1239" s="326"/>
      <c r="AR1239" s="326"/>
      <c r="AS1239" s="326"/>
      <c r="AT1239" s="326"/>
      <c r="AU1239" s="326"/>
      <c r="AV1239" s="326"/>
      <c r="AW1239" s="326"/>
      <c r="AX1239" s="326"/>
      <c r="AY1239" s="62"/>
      <c r="AZ1239" s="62"/>
      <c r="BA1239" s="62"/>
      <c r="BB1239" s="32"/>
      <c r="BC1239" s="32"/>
      <c r="BD1239" s="32"/>
      <c r="BE1239" s="32"/>
      <c r="BF1239" s="32"/>
      <c r="BG1239" s="32"/>
      <c r="BH1239" s="32"/>
      <c r="BI1239" s="32"/>
      <c r="BJ1239" s="32"/>
      <c r="BK1239" s="32"/>
      <c r="BL1239" s="32"/>
      <c r="BM1239" s="32"/>
    </row>
    <row r="1240" spans="1:65" ht="120" customHeight="1" x14ac:dyDescent="0.25">
      <c r="A1240" s="28">
        <v>792</v>
      </c>
      <c r="B1240" s="28" t="s">
        <v>10018</v>
      </c>
      <c r="C1240" s="28"/>
      <c r="D1240" s="267" t="s">
        <v>10019</v>
      </c>
      <c r="E1240" s="267" t="s">
        <v>10248</v>
      </c>
      <c r="F1240" s="28">
        <v>36443</v>
      </c>
      <c r="G1240" s="28" t="s">
        <v>10249</v>
      </c>
      <c r="H1240" s="28">
        <v>2023</v>
      </c>
      <c r="I1240" s="28" t="s">
        <v>10250</v>
      </c>
      <c r="J1240" s="257">
        <v>122000</v>
      </c>
      <c r="K1240" s="28" t="s">
        <v>10251</v>
      </c>
      <c r="L1240" s="28" t="s">
        <v>10252</v>
      </c>
      <c r="M1240" s="28" t="s">
        <v>10253</v>
      </c>
      <c r="N1240" s="28" t="s">
        <v>10254</v>
      </c>
      <c r="O1240" s="28" t="s">
        <v>10255</v>
      </c>
      <c r="P1240" s="55">
        <v>28144</v>
      </c>
      <c r="Q1240" s="28" t="s">
        <v>10256</v>
      </c>
      <c r="R1240" s="265">
        <v>10</v>
      </c>
      <c r="S1240" s="28">
        <v>20</v>
      </c>
      <c r="T1240" s="28">
        <v>70</v>
      </c>
      <c r="U1240" s="265">
        <v>100</v>
      </c>
      <c r="V1240" s="432">
        <v>50</v>
      </c>
      <c r="W1240" s="470">
        <v>0</v>
      </c>
      <c r="X1240" s="452" t="s">
        <v>10029</v>
      </c>
      <c r="Y1240" s="28">
        <v>4</v>
      </c>
      <c r="Z1240" s="28">
        <v>3</v>
      </c>
      <c r="AA1240" s="28">
        <v>2</v>
      </c>
      <c r="AB1240" s="28">
        <v>16</v>
      </c>
      <c r="AC1240" s="272" t="s">
        <v>10257</v>
      </c>
      <c r="AD1240" s="326">
        <v>65</v>
      </c>
      <c r="AE1240" s="326">
        <v>5</v>
      </c>
      <c r="AF1240" s="287">
        <v>50</v>
      </c>
      <c r="AG1240" s="286" t="s">
        <v>10019</v>
      </c>
      <c r="AH1240" s="286" t="s">
        <v>10171</v>
      </c>
      <c r="AI1240" s="286">
        <v>30</v>
      </c>
      <c r="AJ1240" s="286" t="s">
        <v>10130</v>
      </c>
      <c r="AK1240" s="286" t="s">
        <v>10173</v>
      </c>
      <c r="AL1240" s="286">
        <v>20</v>
      </c>
      <c r="AM1240" s="286"/>
      <c r="AN1240" s="286"/>
      <c r="AO1240" s="286"/>
      <c r="AP1240" s="286"/>
      <c r="AQ1240" s="286"/>
      <c r="AR1240" s="286"/>
      <c r="AS1240" s="286"/>
      <c r="AT1240" s="286"/>
      <c r="AU1240" s="286"/>
      <c r="AV1240" s="286"/>
      <c r="AW1240" s="286"/>
      <c r="AX1240" s="286"/>
      <c r="AY1240" s="62"/>
      <c r="AZ1240" s="62"/>
      <c r="BA1240" s="62"/>
      <c r="BB1240" s="32"/>
      <c r="BC1240" s="32"/>
      <c r="BD1240" s="32"/>
      <c r="BE1240" s="32"/>
      <c r="BF1240" s="32"/>
      <c r="BG1240" s="32"/>
      <c r="BH1240" s="32"/>
      <c r="BI1240" s="32"/>
      <c r="BJ1240" s="32"/>
      <c r="BK1240" s="32"/>
      <c r="BL1240" s="32"/>
      <c r="BM1240" s="32"/>
    </row>
    <row r="1241" spans="1:65" ht="120" customHeight="1" x14ac:dyDescent="0.25">
      <c r="A1241" s="28">
        <v>792</v>
      </c>
      <c r="B1241" s="28" t="s">
        <v>10018</v>
      </c>
      <c r="C1241" s="28"/>
      <c r="D1241" s="267" t="s">
        <v>10051</v>
      </c>
      <c r="E1241" s="236" t="s">
        <v>10258</v>
      </c>
      <c r="F1241" s="28">
        <v>8245</v>
      </c>
      <c r="G1241" s="28" t="s">
        <v>10259</v>
      </c>
      <c r="H1241" s="28">
        <v>2024</v>
      </c>
      <c r="I1241" s="28" t="s">
        <v>10260</v>
      </c>
      <c r="J1241" s="257">
        <v>38226.1</v>
      </c>
      <c r="K1241" s="28" t="s">
        <v>10261</v>
      </c>
      <c r="L1241" s="28" t="s">
        <v>10262</v>
      </c>
      <c r="M1241" s="28" t="s">
        <v>10263</v>
      </c>
      <c r="N1241" s="28" t="s">
        <v>10264</v>
      </c>
      <c r="O1241" s="267" t="s">
        <v>10265</v>
      </c>
      <c r="P1241" s="267" t="s">
        <v>10266</v>
      </c>
      <c r="Q1241" s="28" t="s">
        <v>10267</v>
      </c>
      <c r="R1241" s="265" t="s">
        <v>10268</v>
      </c>
      <c r="S1241" s="28" t="s">
        <v>10269</v>
      </c>
      <c r="T1241" s="28" t="s">
        <v>10270</v>
      </c>
      <c r="U1241" s="265" t="s">
        <v>10267</v>
      </c>
      <c r="V1241" s="427">
        <v>0</v>
      </c>
      <c r="W1241" s="468">
        <v>0</v>
      </c>
      <c r="X1241" s="449" t="s">
        <v>10271</v>
      </c>
      <c r="Y1241" s="28">
        <v>6</v>
      </c>
      <c r="Z1241" s="28">
        <v>4</v>
      </c>
      <c r="AA1241" s="28">
        <v>8</v>
      </c>
      <c r="AB1241" s="28">
        <v>16</v>
      </c>
      <c r="AC1241" s="28">
        <v>41</v>
      </c>
      <c r="AD1241" s="326">
        <v>25</v>
      </c>
      <c r="AE1241" s="326">
        <v>5</v>
      </c>
      <c r="AF1241" s="329">
        <v>0</v>
      </c>
      <c r="AG1241" s="326"/>
      <c r="AH1241" s="326"/>
      <c r="AI1241" s="326"/>
      <c r="AJ1241" s="326"/>
      <c r="AK1241" s="326"/>
      <c r="AL1241" s="326"/>
      <c r="AM1241" s="326"/>
      <c r="AN1241" s="326"/>
      <c r="AO1241" s="326"/>
      <c r="AP1241" s="326"/>
      <c r="AQ1241" s="336"/>
      <c r="AR1241" s="326"/>
      <c r="AS1241" s="326"/>
      <c r="AT1241" s="326"/>
      <c r="AU1241" s="326"/>
      <c r="AV1241" s="326"/>
      <c r="AW1241" s="326"/>
      <c r="AX1241" s="326"/>
      <c r="AY1241" s="62"/>
      <c r="AZ1241" s="62"/>
      <c r="BA1241" s="62"/>
      <c r="BB1241" s="32"/>
      <c r="BC1241" s="32"/>
      <c r="BD1241" s="32"/>
      <c r="BE1241" s="32"/>
      <c r="BF1241" s="32"/>
      <c r="BG1241" s="32"/>
      <c r="BH1241" s="32"/>
      <c r="BI1241" s="32"/>
      <c r="BJ1241" s="32"/>
      <c r="BK1241" s="32"/>
      <c r="BL1241" s="32"/>
      <c r="BM1241" s="32"/>
    </row>
    <row r="1242" spans="1:65" ht="120" customHeight="1" x14ac:dyDescent="0.25">
      <c r="A1242" s="28">
        <v>792</v>
      </c>
      <c r="B1242" s="28" t="s">
        <v>10018</v>
      </c>
      <c r="C1242" s="28"/>
      <c r="D1242" s="267" t="s">
        <v>10272</v>
      </c>
      <c r="E1242" s="267" t="s">
        <v>10273</v>
      </c>
      <c r="F1242" s="28">
        <v>15112</v>
      </c>
      <c r="G1242" s="28" t="s">
        <v>10274</v>
      </c>
      <c r="H1242" s="28">
        <v>2024</v>
      </c>
      <c r="I1242" s="28" t="s">
        <v>10275</v>
      </c>
      <c r="J1242" s="257">
        <v>155865.48000000001</v>
      </c>
      <c r="K1242" s="28" t="s">
        <v>10276</v>
      </c>
      <c r="L1242" s="28" t="s">
        <v>10252</v>
      </c>
      <c r="M1242" s="28" t="s">
        <v>10253</v>
      </c>
      <c r="N1242" s="28" t="s">
        <v>10277</v>
      </c>
      <c r="O1242" s="41" t="s">
        <v>10278</v>
      </c>
      <c r="P1242" s="41" t="s">
        <v>10279</v>
      </c>
      <c r="Q1242" s="41">
        <v>6</v>
      </c>
      <c r="R1242" s="156">
        <v>3</v>
      </c>
      <c r="S1242" s="41">
        <v>3</v>
      </c>
      <c r="T1242" s="41">
        <v>4</v>
      </c>
      <c r="U1242" s="156">
        <v>10</v>
      </c>
      <c r="V1242" s="419">
        <v>0</v>
      </c>
      <c r="W1242" s="312">
        <v>0</v>
      </c>
      <c r="X1242" s="452" t="s">
        <v>10271</v>
      </c>
      <c r="Y1242" s="28">
        <v>6</v>
      </c>
      <c r="Z1242" s="28">
        <v>1</v>
      </c>
      <c r="AA1242" s="28">
        <v>4</v>
      </c>
      <c r="AB1242" s="28" t="s">
        <v>10280</v>
      </c>
      <c r="AC1242" s="41">
        <v>205</v>
      </c>
      <c r="AD1242" s="286">
        <v>500</v>
      </c>
      <c r="AE1242" s="286">
        <v>5</v>
      </c>
      <c r="AF1242" s="287">
        <v>80</v>
      </c>
      <c r="AG1242" s="286" t="s">
        <v>10272</v>
      </c>
      <c r="AH1242" s="286" t="s">
        <v>10281</v>
      </c>
      <c r="AI1242" s="286">
        <v>100</v>
      </c>
      <c r="AJ1242" s="286"/>
      <c r="AK1242" s="286"/>
      <c r="AL1242" s="286"/>
      <c r="AM1242" s="286"/>
      <c r="AN1242" s="286"/>
      <c r="AO1242" s="286"/>
      <c r="AP1242" s="286"/>
      <c r="AQ1242" s="286"/>
      <c r="AR1242" s="286"/>
      <c r="AS1242" s="286"/>
      <c r="AT1242" s="286"/>
      <c r="AU1242" s="286"/>
      <c r="AV1242" s="286"/>
      <c r="AW1242" s="286"/>
      <c r="AX1242" s="286"/>
      <c r="AY1242" s="62"/>
      <c r="AZ1242" s="62"/>
      <c r="BA1242" s="62"/>
      <c r="BB1242" s="32"/>
      <c r="BC1242" s="32"/>
      <c r="BD1242" s="32"/>
      <c r="BE1242" s="32"/>
      <c r="BF1242" s="32"/>
      <c r="BG1242" s="32"/>
      <c r="BH1242" s="32"/>
      <c r="BI1242" s="32"/>
      <c r="BJ1242" s="32"/>
      <c r="BK1242" s="32"/>
      <c r="BL1242" s="32"/>
      <c r="BM1242" s="32"/>
    </row>
    <row r="1243" spans="1:65" ht="120" customHeight="1" x14ac:dyDescent="0.25">
      <c r="A1243" s="28">
        <v>792</v>
      </c>
      <c r="B1243" s="28" t="s">
        <v>10018</v>
      </c>
      <c r="C1243" s="28"/>
      <c r="D1243" s="267" t="s">
        <v>10019</v>
      </c>
      <c r="E1243" s="267" t="s">
        <v>10282</v>
      </c>
      <c r="F1243" s="28">
        <v>10379</v>
      </c>
      <c r="G1243" s="28" t="s">
        <v>10283</v>
      </c>
      <c r="H1243" s="28">
        <v>2024</v>
      </c>
      <c r="I1243" s="28" t="s">
        <v>10284</v>
      </c>
      <c r="J1243" s="257">
        <v>129460</v>
      </c>
      <c r="K1243" s="28" t="s">
        <v>10285</v>
      </c>
      <c r="L1243" s="28" t="s">
        <v>10252</v>
      </c>
      <c r="M1243" s="28" t="s">
        <v>10253</v>
      </c>
      <c r="N1243" s="41" t="s">
        <v>10286</v>
      </c>
      <c r="O1243" s="41" t="s">
        <v>10287</v>
      </c>
      <c r="P1243" s="41">
        <v>28890</v>
      </c>
      <c r="Q1243" s="41">
        <v>125</v>
      </c>
      <c r="R1243" s="156" t="s">
        <v>10288</v>
      </c>
      <c r="S1243" s="41">
        <v>55</v>
      </c>
      <c r="T1243" s="41">
        <v>70</v>
      </c>
      <c r="U1243" s="156" t="s">
        <v>10289</v>
      </c>
      <c r="V1243" s="419">
        <v>0</v>
      </c>
      <c r="W1243" s="312">
        <v>0</v>
      </c>
      <c r="X1243" s="452" t="s">
        <v>10290</v>
      </c>
      <c r="Y1243" s="28">
        <v>6</v>
      </c>
      <c r="Z1243" s="28">
        <v>4</v>
      </c>
      <c r="AA1243" s="28">
        <v>8</v>
      </c>
      <c r="AB1243" s="28">
        <v>16</v>
      </c>
      <c r="AC1243" s="41">
        <v>215</v>
      </c>
      <c r="AD1243" s="41">
        <v>70</v>
      </c>
      <c r="AE1243" s="41">
        <v>5</v>
      </c>
      <c r="AF1243" s="216">
        <v>0</v>
      </c>
      <c r="AG1243" s="41"/>
      <c r="AH1243" s="41"/>
      <c r="AI1243" s="41"/>
      <c r="AJ1243" s="41"/>
      <c r="AK1243" s="41"/>
      <c r="AL1243" s="41"/>
      <c r="AM1243" s="41"/>
      <c r="AN1243" s="41"/>
      <c r="AO1243" s="41"/>
      <c r="AP1243" s="41"/>
      <c r="AQ1243" s="41"/>
      <c r="AR1243" s="41"/>
      <c r="AS1243" s="41"/>
      <c r="AT1243" s="41"/>
      <c r="AU1243" s="41"/>
      <c r="AV1243" s="41"/>
      <c r="AW1243" s="41"/>
      <c r="AX1243" s="41"/>
      <c r="AY1243" s="22"/>
      <c r="AZ1243" s="22"/>
      <c r="BA1243" s="85"/>
      <c r="BB1243" s="32"/>
      <c r="BC1243" s="32"/>
      <c r="BD1243" s="32"/>
      <c r="BE1243" s="32"/>
      <c r="BF1243" s="32"/>
      <c r="BG1243" s="32"/>
      <c r="BH1243" s="32"/>
      <c r="BI1243" s="32"/>
      <c r="BJ1243" s="32"/>
      <c r="BK1243" s="32"/>
      <c r="BL1243" s="32"/>
      <c r="BM1243" s="32"/>
    </row>
    <row r="1244" spans="1:65" ht="120" customHeight="1" x14ac:dyDescent="0.25">
      <c r="A1244" s="28">
        <v>792</v>
      </c>
      <c r="B1244" s="28" t="s">
        <v>10018</v>
      </c>
      <c r="C1244" s="28"/>
      <c r="D1244" s="28" t="s">
        <v>10019</v>
      </c>
      <c r="E1244" s="28" t="s">
        <v>10291</v>
      </c>
      <c r="F1244" s="28">
        <v>24339</v>
      </c>
      <c r="G1244" s="28" t="s">
        <v>10292</v>
      </c>
      <c r="H1244" s="28">
        <v>2025</v>
      </c>
      <c r="I1244" s="28" t="s">
        <v>10293</v>
      </c>
      <c r="J1244" s="257">
        <v>251037.22</v>
      </c>
      <c r="K1244" s="28"/>
      <c r="L1244" s="28" t="s">
        <v>10294</v>
      </c>
      <c r="M1244" s="28" t="s">
        <v>10295</v>
      </c>
      <c r="N1244" s="41" t="s">
        <v>10296</v>
      </c>
      <c r="O1244" s="28" t="s">
        <v>10297</v>
      </c>
      <c r="P1244" s="41"/>
      <c r="Q1244" s="41"/>
      <c r="R1244" s="156"/>
      <c r="S1244" s="41"/>
      <c r="T1244" s="41"/>
      <c r="U1244" s="156"/>
      <c r="V1244" s="419">
        <v>0</v>
      </c>
      <c r="W1244" s="312">
        <v>0</v>
      </c>
      <c r="X1244" s="236"/>
      <c r="Y1244" s="28">
        <v>6</v>
      </c>
      <c r="Z1244" s="28">
        <v>2</v>
      </c>
      <c r="AA1244" s="28">
        <v>1</v>
      </c>
      <c r="AB1244" s="28">
        <v>16</v>
      </c>
      <c r="AC1244" s="41"/>
      <c r="AD1244" s="41"/>
      <c r="AE1244" s="41"/>
      <c r="AF1244" s="216">
        <v>80</v>
      </c>
      <c r="AG1244" s="41" t="s">
        <v>10019</v>
      </c>
      <c r="AH1244" s="41" t="s">
        <v>10298</v>
      </c>
      <c r="AI1244" s="41">
        <v>80</v>
      </c>
      <c r="AJ1244" s="41" t="s">
        <v>10019</v>
      </c>
      <c r="AK1244" s="41" t="s">
        <v>10171</v>
      </c>
      <c r="AL1244" s="41">
        <v>20</v>
      </c>
      <c r="AM1244" s="41"/>
      <c r="AN1244" s="41"/>
      <c r="AO1244" s="41"/>
      <c r="AP1244" s="41"/>
      <c r="AQ1244" s="41"/>
      <c r="AR1244" s="41"/>
      <c r="AS1244" s="41"/>
      <c r="AT1244" s="41"/>
      <c r="AU1244" s="41"/>
      <c r="AV1244" s="41"/>
      <c r="AW1244" s="41"/>
      <c r="AX1244" s="41"/>
      <c r="AY1244" s="22"/>
      <c r="AZ1244" s="22"/>
      <c r="BA1244" s="85"/>
      <c r="BB1244" s="32"/>
      <c r="BC1244" s="32"/>
      <c r="BD1244" s="32"/>
      <c r="BE1244" s="32"/>
      <c r="BF1244" s="32"/>
      <c r="BG1244" s="32"/>
      <c r="BH1244" s="32"/>
      <c r="BI1244" s="32"/>
      <c r="BJ1244" s="32"/>
      <c r="BK1244" s="32"/>
      <c r="BL1244" s="32"/>
      <c r="BM1244" s="32"/>
    </row>
    <row r="1245" spans="1:65" ht="120" customHeight="1" x14ac:dyDescent="0.25">
      <c r="A1245" s="258">
        <v>792</v>
      </c>
      <c r="B1245" s="266" t="s">
        <v>10018</v>
      </c>
      <c r="C1245" s="236" t="s">
        <v>10097</v>
      </c>
      <c r="D1245" s="266" t="s">
        <v>10051</v>
      </c>
      <c r="E1245" s="267" t="s">
        <v>10098</v>
      </c>
      <c r="F1245" s="266">
        <v>8245</v>
      </c>
      <c r="G1245" s="266" t="s">
        <v>10299</v>
      </c>
      <c r="H1245" s="266">
        <v>2025</v>
      </c>
      <c r="I1245" s="266" t="s">
        <v>10300</v>
      </c>
      <c r="J1245" s="283">
        <v>115525.46</v>
      </c>
      <c r="K1245" s="28" t="s">
        <v>10024</v>
      </c>
      <c r="L1245" s="269" t="s">
        <v>10025</v>
      </c>
      <c r="M1245" s="258" t="s">
        <v>10026</v>
      </c>
      <c r="N1245" s="266" t="s">
        <v>10301</v>
      </c>
      <c r="O1245" s="266" t="s">
        <v>10302</v>
      </c>
      <c r="P1245" s="236">
        <v>29601</v>
      </c>
      <c r="Q1245" s="274">
        <v>92.11</v>
      </c>
      <c r="R1245" s="275">
        <v>10.54</v>
      </c>
      <c r="S1245" s="274">
        <v>20</v>
      </c>
      <c r="T1245" s="274">
        <v>70</v>
      </c>
      <c r="U1245" s="275">
        <v>100.54</v>
      </c>
      <c r="V1245" s="428">
        <v>0</v>
      </c>
      <c r="W1245" s="312">
        <v>0</v>
      </c>
      <c r="X1245" s="276" t="s">
        <v>10190</v>
      </c>
      <c r="Y1245" s="28">
        <v>3</v>
      </c>
      <c r="Z1245" s="28">
        <v>10</v>
      </c>
      <c r="AA1245" s="28">
        <v>3</v>
      </c>
      <c r="AB1245" s="28">
        <v>16</v>
      </c>
      <c r="AC1245" s="41" t="s">
        <v>10097</v>
      </c>
      <c r="AD1245" s="41">
        <v>61</v>
      </c>
      <c r="AE1245" s="41">
        <v>5</v>
      </c>
      <c r="AF1245" s="216">
        <v>10</v>
      </c>
      <c r="AG1245" s="236" t="s">
        <v>10051</v>
      </c>
      <c r="AH1245" s="236" t="s">
        <v>10303</v>
      </c>
      <c r="AI1245" s="236">
        <v>10</v>
      </c>
      <c r="AJ1245" s="236" t="s">
        <v>10097</v>
      </c>
      <c r="AK1245" s="236" t="s">
        <v>10097</v>
      </c>
      <c r="AL1245" s="236" t="s">
        <v>10097</v>
      </c>
      <c r="AM1245" s="236" t="s">
        <v>10097</v>
      </c>
      <c r="AN1245" s="236" t="s">
        <v>10097</v>
      </c>
      <c r="AO1245" s="236" t="s">
        <v>10097</v>
      </c>
      <c r="AP1245" s="236" t="s">
        <v>10097</v>
      </c>
      <c r="AQ1245" s="236" t="s">
        <v>10097</v>
      </c>
      <c r="AR1245" s="236" t="s">
        <v>10097</v>
      </c>
      <c r="AS1245" s="236" t="s">
        <v>10097</v>
      </c>
      <c r="AT1245" s="236" t="s">
        <v>10097</v>
      </c>
      <c r="AU1245" s="236" t="s">
        <v>10097</v>
      </c>
      <c r="AV1245" s="236" t="s">
        <v>10097</v>
      </c>
      <c r="AW1245" s="236" t="s">
        <v>10097</v>
      </c>
      <c r="AX1245" s="236" t="s">
        <v>10097</v>
      </c>
      <c r="AY1245" s="22"/>
      <c r="AZ1245" s="22"/>
      <c r="BA1245" s="85"/>
      <c r="BB1245" s="32"/>
      <c r="BC1245" s="32"/>
      <c r="BD1245" s="32"/>
      <c r="BE1245" s="32"/>
      <c r="BF1245" s="32"/>
      <c r="BG1245" s="32"/>
      <c r="BH1245" s="32"/>
      <c r="BI1245" s="32"/>
      <c r="BJ1245" s="32"/>
      <c r="BK1245" s="32"/>
      <c r="BL1245" s="32"/>
      <c r="BM1245" s="32"/>
    </row>
    <row r="1246" spans="1:65" ht="120" customHeight="1" x14ac:dyDescent="0.25">
      <c r="A1246" s="28">
        <v>792</v>
      </c>
      <c r="B1246" s="28" t="s">
        <v>10018</v>
      </c>
      <c r="C1246" s="41"/>
      <c r="D1246" s="28" t="s">
        <v>10030</v>
      </c>
      <c r="E1246" s="28" t="s">
        <v>10304</v>
      </c>
      <c r="F1246" s="28">
        <v>10196</v>
      </c>
      <c r="G1246" s="28" t="s">
        <v>10305</v>
      </c>
      <c r="H1246" s="28">
        <v>2025</v>
      </c>
      <c r="I1246" s="28" t="s">
        <v>10306</v>
      </c>
      <c r="J1246" s="257">
        <v>62027.77</v>
      </c>
      <c r="K1246" s="28" t="s">
        <v>10307</v>
      </c>
      <c r="L1246" s="284" t="s">
        <v>10034</v>
      </c>
      <c r="M1246" s="258" t="s">
        <v>10035</v>
      </c>
      <c r="N1246" s="236" t="s">
        <v>10308</v>
      </c>
      <c r="O1246" s="41" t="s">
        <v>10309</v>
      </c>
      <c r="P1246" s="41">
        <v>209094</v>
      </c>
      <c r="Q1246" s="41"/>
      <c r="R1246" s="156"/>
      <c r="S1246" s="41"/>
      <c r="T1246" s="41"/>
      <c r="U1246" s="156"/>
      <c r="V1246" s="419">
        <v>0</v>
      </c>
      <c r="W1246" s="312">
        <v>0</v>
      </c>
      <c r="X1246" s="276" t="s">
        <v>10190</v>
      </c>
      <c r="Y1246" s="28">
        <v>4</v>
      </c>
      <c r="Z1246" s="28">
        <v>3</v>
      </c>
      <c r="AA1246" s="28">
        <v>3</v>
      </c>
      <c r="AB1246" s="28"/>
      <c r="AC1246" s="41"/>
      <c r="AD1246" s="41"/>
      <c r="AE1246" s="41"/>
      <c r="AF1246" s="216">
        <v>100</v>
      </c>
      <c r="AG1246" s="258" t="s">
        <v>10030</v>
      </c>
      <c r="AH1246" s="266" t="s">
        <v>8146</v>
      </c>
      <c r="AI1246" s="236" t="s">
        <v>10097</v>
      </c>
      <c r="AJ1246" s="236" t="s">
        <v>10097</v>
      </c>
      <c r="AK1246" s="236" t="s">
        <v>10097</v>
      </c>
      <c r="AL1246" s="236" t="s">
        <v>10097</v>
      </c>
      <c r="AM1246" s="236" t="s">
        <v>10097</v>
      </c>
      <c r="AN1246" s="236" t="s">
        <v>10097</v>
      </c>
      <c r="AO1246" s="236" t="s">
        <v>10097</v>
      </c>
      <c r="AP1246" s="236" t="s">
        <v>10097</v>
      </c>
      <c r="AQ1246" s="236" t="s">
        <v>10097</v>
      </c>
      <c r="AR1246" s="236" t="s">
        <v>10097</v>
      </c>
      <c r="AS1246" s="266" t="s">
        <v>7330</v>
      </c>
      <c r="AT1246" s="266" t="s">
        <v>10310</v>
      </c>
      <c r="AU1246" s="236">
        <v>10</v>
      </c>
      <c r="AV1246" s="236" t="s">
        <v>476</v>
      </c>
      <c r="AW1246" s="266" t="s">
        <v>10311</v>
      </c>
      <c r="AX1246" s="236">
        <v>90</v>
      </c>
      <c r="AY1246" s="22"/>
      <c r="AZ1246" s="22"/>
      <c r="BA1246" s="85"/>
      <c r="BB1246" s="32"/>
      <c r="BC1246" s="32"/>
      <c r="BD1246" s="32"/>
      <c r="BE1246" s="32"/>
      <c r="BF1246" s="32"/>
      <c r="BG1246" s="32"/>
      <c r="BH1246" s="32"/>
      <c r="BI1246" s="32"/>
      <c r="BJ1246" s="32"/>
      <c r="BK1246" s="32"/>
      <c r="BL1246" s="32"/>
      <c r="BM1246" s="32"/>
    </row>
    <row r="1247" spans="1:65" ht="120" customHeight="1" x14ac:dyDescent="0.25">
      <c r="A1247" s="86">
        <v>794</v>
      </c>
      <c r="B1247" s="22" t="s">
        <v>10312</v>
      </c>
      <c r="C1247" s="22" t="s">
        <v>10313</v>
      </c>
      <c r="D1247" s="23" t="s">
        <v>4973</v>
      </c>
      <c r="E1247" s="22" t="s">
        <v>10314</v>
      </c>
      <c r="F1247" s="22">
        <v>534</v>
      </c>
      <c r="G1247" s="22" t="s">
        <v>10315</v>
      </c>
      <c r="H1247" s="22">
        <v>2023</v>
      </c>
      <c r="I1247" s="22" t="s">
        <v>10316</v>
      </c>
      <c r="J1247" s="57">
        <v>87391.039999999994</v>
      </c>
      <c r="K1247" s="22" t="s">
        <v>373</v>
      </c>
      <c r="L1247" s="22" t="s">
        <v>10317</v>
      </c>
      <c r="M1247" s="22" t="s">
        <v>10318</v>
      </c>
      <c r="N1247" s="22" t="s">
        <v>10319</v>
      </c>
      <c r="O1247" s="22" t="s">
        <v>10320</v>
      </c>
      <c r="P1247" s="22" t="s">
        <v>10321</v>
      </c>
      <c r="Q1247" s="22">
        <v>5.83</v>
      </c>
      <c r="R1247" s="82">
        <v>0.82</v>
      </c>
      <c r="S1247" s="82">
        <v>2.94</v>
      </c>
      <c r="T1247" s="82">
        <v>10</v>
      </c>
      <c r="U1247" s="82">
        <f t="shared" ref="U1247:U1310" si="87">R1247+S1247+T1247</f>
        <v>13.76</v>
      </c>
      <c r="V1247" s="421">
        <v>62.5</v>
      </c>
      <c r="W1247" s="128">
        <v>45</v>
      </c>
      <c r="X1247" s="225" t="s">
        <v>10322</v>
      </c>
      <c r="Y1247" s="22" t="s">
        <v>10323</v>
      </c>
      <c r="Z1247" s="22" t="s">
        <v>10324</v>
      </c>
      <c r="AA1247" s="22" t="s">
        <v>10325</v>
      </c>
      <c r="AB1247" s="22" t="s">
        <v>9939</v>
      </c>
      <c r="AC1247" s="22" t="s">
        <v>10326</v>
      </c>
      <c r="AD1247" s="22">
        <v>10</v>
      </c>
      <c r="AE1247" s="22">
        <v>5</v>
      </c>
      <c r="AF1247" s="86">
        <v>65</v>
      </c>
      <c r="AG1247" s="22" t="s">
        <v>4973</v>
      </c>
      <c r="AH1247" s="22" t="s">
        <v>10327</v>
      </c>
      <c r="AI1247" s="22" t="s">
        <v>10328</v>
      </c>
      <c r="AJ1247" s="22" t="s">
        <v>10329</v>
      </c>
      <c r="AK1247" s="22" t="s">
        <v>10330</v>
      </c>
      <c r="AL1247" s="22">
        <v>10</v>
      </c>
      <c r="AM1247" s="22" t="s">
        <v>10331</v>
      </c>
      <c r="AN1247" s="22" t="s">
        <v>10332</v>
      </c>
      <c r="AO1247" s="22">
        <v>10</v>
      </c>
      <c r="AP1247" s="22"/>
      <c r="AQ1247" s="22"/>
      <c r="AR1247" s="22"/>
      <c r="AS1247" s="22"/>
      <c r="AT1247" s="22"/>
      <c r="AU1247" s="22"/>
      <c r="AV1247" s="22"/>
      <c r="AW1247" s="22"/>
      <c r="AX1247" s="22"/>
      <c r="AY1247" s="22"/>
      <c r="AZ1247" s="22"/>
      <c r="BA1247" s="85"/>
      <c r="BB1247" s="32"/>
      <c r="BC1247" s="32"/>
      <c r="BD1247" s="32"/>
      <c r="BE1247" s="32"/>
      <c r="BF1247" s="32"/>
      <c r="BG1247" s="32"/>
      <c r="BH1247" s="32"/>
      <c r="BI1247" s="32"/>
      <c r="BJ1247" s="32"/>
      <c r="BK1247" s="32"/>
      <c r="BL1247" s="32"/>
      <c r="BM1247" s="32"/>
    </row>
    <row r="1248" spans="1:65" ht="120" customHeight="1" x14ac:dyDescent="0.25">
      <c r="A1248" s="86">
        <v>794</v>
      </c>
      <c r="B1248" s="22" t="s">
        <v>10312</v>
      </c>
      <c r="C1248" s="22" t="s">
        <v>10313</v>
      </c>
      <c r="D1248" s="23" t="s">
        <v>4973</v>
      </c>
      <c r="E1248" s="22" t="s">
        <v>10314</v>
      </c>
      <c r="F1248" s="22">
        <v>534</v>
      </c>
      <c r="G1248" s="22" t="s">
        <v>10333</v>
      </c>
      <c r="H1248" s="22">
        <v>2024</v>
      </c>
      <c r="I1248" s="22" t="s">
        <v>10334</v>
      </c>
      <c r="J1248" s="57">
        <v>77165.62</v>
      </c>
      <c r="K1248" s="22" t="s">
        <v>453</v>
      </c>
      <c r="L1248" s="22" t="s">
        <v>10317</v>
      </c>
      <c r="M1248" s="22" t="s">
        <v>10318</v>
      </c>
      <c r="N1248" s="22" t="s">
        <v>10335</v>
      </c>
      <c r="O1248" s="22" t="s">
        <v>10336</v>
      </c>
      <c r="P1248" s="22" t="s">
        <v>10337</v>
      </c>
      <c r="Q1248" s="22">
        <v>6.7</v>
      </c>
      <c r="R1248" s="82">
        <v>0.82</v>
      </c>
      <c r="S1248" s="82">
        <v>5.88</v>
      </c>
      <c r="T1248" s="82">
        <v>30.57</v>
      </c>
      <c r="U1248" s="82">
        <f t="shared" si="87"/>
        <v>37.270000000000003</v>
      </c>
      <c r="V1248" s="421">
        <v>61.7</v>
      </c>
      <c r="W1248" s="128">
        <v>25</v>
      </c>
      <c r="X1248" s="225" t="s">
        <v>10322</v>
      </c>
      <c r="Y1248" s="22" t="s">
        <v>10338</v>
      </c>
      <c r="Z1248" s="22" t="s">
        <v>10339</v>
      </c>
      <c r="AA1248" s="22" t="s">
        <v>10340</v>
      </c>
      <c r="AB1248" s="22" t="s">
        <v>7622</v>
      </c>
      <c r="AC1248" s="22" t="s">
        <v>10341</v>
      </c>
      <c r="AD1248" s="22">
        <v>30.57</v>
      </c>
      <c r="AE1248" s="22">
        <v>5</v>
      </c>
      <c r="AF1248" s="86">
        <v>70</v>
      </c>
      <c r="AG1248" s="22" t="s">
        <v>4973</v>
      </c>
      <c r="AH1248" s="22" t="s">
        <v>10342</v>
      </c>
      <c r="AI1248" s="22" t="s">
        <v>10343</v>
      </c>
      <c r="AJ1248" s="22" t="s">
        <v>10329</v>
      </c>
      <c r="AK1248" s="22" t="s">
        <v>10330</v>
      </c>
      <c r="AL1248" s="22">
        <v>5</v>
      </c>
      <c r="AM1248" s="22"/>
      <c r="AN1248" s="22"/>
      <c r="AO1248" s="22"/>
      <c r="AP1248" s="22"/>
      <c r="AQ1248" s="22"/>
      <c r="AR1248" s="22"/>
      <c r="AS1248" s="22"/>
      <c r="AT1248" s="22"/>
      <c r="AU1248" s="22"/>
      <c r="AV1248" s="22"/>
      <c r="AW1248" s="22"/>
      <c r="AX1248" s="22"/>
      <c r="AY1248" s="22"/>
      <c r="AZ1248" s="22"/>
      <c r="BA1248" s="85"/>
      <c r="BB1248" s="32"/>
      <c r="BC1248" s="32"/>
      <c r="BD1248" s="32"/>
      <c r="BE1248" s="32"/>
      <c r="BF1248" s="32"/>
      <c r="BG1248" s="32"/>
      <c r="BH1248" s="32"/>
      <c r="BI1248" s="32"/>
      <c r="BJ1248" s="32"/>
      <c r="BK1248" s="32"/>
      <c r="BL1248" s="32"/>
      <c r="BM1248" s="32"/>
    </row>
    <row r="1249" spans="1:65" ht="120" customHeight="1" x14ac:dyDescent="0.25">
      <c r="A1249" s="86">
        <v>795</v>
      </c>
      <c r="B1249" s="22" t="s">
        <v>10344</v>
      </c>
      <c r="C1249" s="22">
        <v>54</v>
      </c>
      <c r="D1249" s="23" t="s">
        <v>10345</v>
      </c>
      <c r="E1249" s="22" t="s">
        <v>10346</v>
      </c>
      <c r="F1249" s="22">
        <v>19753</v>
      </c>
      <c r="G1249" s="22" t="s">
        <v>10347</v>
      </c>
      <c r="H1249" s="22">
        <v>2007</v>
      </c>
      <c r="I1249" s="22" t="s">
        <v>10348</v>
      </c>
      <c r="J1249" s="57">
        <v>100000</v>
      </c>
      <c r="K1249" s="22" t="s">
        <v>109</v>
      </c>
      <c r="L1249" s="22" t="s">
        <v>10349</v>
      </c>
      <c r="M1249" s="22" t="s">
        <v>10350</v>
      </c>
      <c r="N1249" s="22" t="s">
        <v>10351</v>
      </c>
      <c r="O1249" s="22" t="s">
        <v>10352</v>
      </c>
      <c r="P1249" s="22">
        <v>45156</v>
      </c>
      <c r="Q1249" s="22">
        <v>24.9</v>
      </c>
      <c r="R1249" s="82">
        <v>0</v>
      </c>
      <c r="S1249" s="82">
        <v>2.48</v>
      </c>
      <c r="T1249" s="82">
        <v>22.4</v>
      </c>
      <c r="U1249" s="82">
        <f t="shared" si="87"/>
        <v>24.88</v>
      </c>
      <c r="V1249" s="421">
        <f>AF1249</f>
        <v>85</v>
      </c>
      <c r="W1249" s="128">
        <v>100</v>
      </c>
      <c r="X1249" s="225" t="s">
        <v>10353</v>
      </c>
      <c r="Y1249" s="22">
        <v>3</v>
      </c>
      <c r="Z1249" s="22">
        <v>7</v>
      </c>
      <c r="AA1249" s="22">
        <v>2</v>
      </c>
      <c r="AB1249" s="22">
        <v>4</v>
      </c>
      <c r="AC1249" s="22">
        <v>13</v>
      </c>
      <c r="AD1249" s="22"/>
      <c r="AE1249" s="22">
        <v>5</v>
      </c>
      <c r="AF1249" s="86">
        <f>SUM(AI1249,AL1249,AO1249,AR1249,AU1249,AX1249,BA1249)</f>
        <v>85</v>
      </c>
      <c r="AG1249" s="22" t="s">
        <v>10345</v>
      </c>
      <c r="AH1249" s="22" t="s">
        <v>10354</v>
      </c>
      <c r="AI1249" s="22">
        <v>30</v>
      </c>
      <c r="AJ1249" s="22" t="s">
        <v>10355</v>
      </c>
      <c r="AK1249" s="22" t="s">
        <v>10356</v>
      </c>
      <c r="AL1249" s="22">
        <v>40</v>
      </c>
      <c r="AM1249" s="22" t="s">
        <v>10357</v>
      </c>
      <c r="AN1249" s="22" t="s">
        <v>10358</v>
      </c>
      <c r="AO1249" s="22">
        <v>5</v>
      </c>
      <c r="AP1249" s="22" t="s">
        <v>10345</v>
      </c>
      <c r="AQ1249" s="22" t="s">
        <v>10359</v>
      </c>
      <c r="AR1249" s="22">
        <v>5</v>
      </c>
      <c r="AS1249" s="22" t="s">
        <v>10360</v>
      </c>
      <c r="AT1249" s="22" t="s">
        <v>10361</v>
      </c>
      <c r="AU1249" s="22">
        <v>5</v>
      </c>
      <c r="AV1249" s="22"/>
      <c r="AW1249" s="22"/>
      <c r="AX1249" s="22"/>
      <c r="AY1249" s="22"/>
      <c r="AZ1249" s="22"/>
      <c r="BA1249" s="85"/>
      <c r="BB1249" s="32"/>
      <c r="BC1249" s="32"/>
      <c r="BD1249" s="32"/>
      <c r="BE1249" s="32"/>
      <c r="BF1249" s="32"/>
      <c r="BG1249" s="32"/>
      <c r="BH1249" s="32"/>
      <c r="BI1249" s="32"/>
      <c r="BJ1249" s="32"/>
      <c r="BK1249" s="32"/>
      <c r="BL1249" s="32"/>
      <c r="BM1249" s="32"/>
    </row>
    <row r="1250" spans="1:65" ht="120" customHeight="1" x14ac:dyDescent="0.25">
      <c r="A1250" s="86">
        <v>795</v>
      </c>
      <c r="B1250" s="22" t="s">
        <v>10344</v>
      </c>
      <c r="C1250" s="22">
        <v>54</v>
      </c>
      <c r="D1250" s="23" t="s">
        <v>10345</v>
      </c>
      <c r="E1250" s="22" t="s">
        <v>10346</v>
      </c>
      <c r="F1250" s="22">
        <v>19753</v>
      </c>
      <c r="G1250" s="22" t="s">
        <v>10362</v>
      </c>
      <c r="H1250" s="22">
        <v>2010</v>
      </c>
      <c r="I1250" s="22" t="s">
        <v>10363</v>
      </c>
      <c r="J1250" s="57">
        <v>35287.769999999997</v>
      </c>
      <c r="K1250" s="22" t="s">
        <v>10364</v>
      </c>
      <c r="L1250" s="22" t="s">
        <v>10365</v>
      </c>
      <c r="M1250" s="22" t="s">
        <v>10350</v>
      </c>
      <c r="N1250" s="22" t="s">
        <v>10366</v>
      </c>
      <c r="O1250" s="22" t="s">
        <v>10367</v>
      </c>
      <c r="P1250" s="22" t="s">
        <v>10368</v>
      </c>
      <c r="Q1250" s="22">
        <v>50</v>
      </c>
      <c r="R1250" s="82">
        <v>0</v>
      </c>
      <c r="S1250" s="82">
        <v>20</v>
      </c>
      <c r="T1250" s="82">
        <v>30</v>
      </c>
      <c r="U1250" s="82">
        <f t="shared" si="87"/>
        <v>50</v>
      </c>
      <c r="V1250" s="421">
        <f t="shared" ref="V1250:V1289" si="88">AF1250</f>
        <v>80</v>
      </c>
      <c r="W1250" s="128">
        <v>100</v>
      </c>
      <c r="X1250" s="225" t="s">
        <v>10353</v>
      </c>
      <c r="Y1250" s="22">
        <v>1</v>
      </c>
      <c r="Z1250" s="22">
        <v>9</v>
      </c>
      <c r="AA1250" s="22">
        <v>1</v>
      </c>
      <c r="AB1250" s="22">
        <v>4</v>
      </c>
      <c r="AC1250" s="22"/>
      <c r="AD1250" s="22"/>
      <c r="AE1250" s="22">
        <v>5</v>
      </c>
      <c r="AF1250" s="86">
        <f t="shared" ref="AF1250:AF1302" si="89">SUM(AI1250,AL1250,AO1250,AR1250,AU1250,AX1250,BA1250)</f>
        <v>80</v>
      </c>
      <c r="AG1250" s="22" t="s">
        <v>10345</v>
      </c>
      <c r="AH1250" s="22" t="s">
        <v>10354</v>
      </c>
      <c r="AI1250" s="22">
        <v>60</v>
      </c>
      <c r="AJ1250" s="22" t="s">
        <v>10369</v>
      </c>
      <c r="AK1250" s="22" t="s">
        <v>10369</v>
      </c>
      <c r="AL1250" s="22">
        <v>10</v>
      </c>
      <c r="AM1250" s="22" t="s">
        <v>10370</v>
      </c>
      <c r="AN1250" s="22" t="s">
        <v>10354</v>
      </c>
      <c r="AO1250" s="22">
        <v>10</v>
      </c>
      <c r="AP1250" s="22"/>
      <c r="AQ1250" s="22"/>
      <c r="AR1250" s="22"/>
      <c r="AS1250" s="22"/>
      <c r="AT1250" s="22"/>
      <c r="AU1250" s="22"/>
      <c r="AV1250" s="22"/>
      <c r="AW1250" s="22"/>
      <c r="AX1250" s="22"/>
      <c r="AY1250" s="22"/>
      <c r="AZ1250" s="22"/>
      <c r="BA1250" s="85"/>
      <c r="BB1250" s="32"/>
      <c r="BC1250" s="32"/>
      <c r="BD1250" s="32"/>
      <c r="BE1250" s="32"/>
      <c r="BF1250" s="32"/>
      <c r="BG1250" s="32"/>
      <c r="BH1250" s="32"/>
      <c r="BI1250" s="32"/>
      <c r="BJ1250" s="32"/>
      <c r="BK1250" s="32"/>
      <c r="BL1250" s="32"/>
      <c r="BM1250" s="32"/>
    </row>
    <row r="1251" spans="1:65" ht="120" customHeight="1" x14ac:dyDescent="0.25">
      <c r="A1251" s="86">
        <v>795</v>
      </c>
      <c r="B1251" s="22" t="s">
        <v>10344</v>
      </c>
      <c r="C1251" s="22">
        <v>54</v>
      </c>
      <c r="D1251" s="23" t="s">
        <v>10345</v>
      </c>
      <c r="E1251" s="22" t="s">
        <v>10346</v>
      </c>
      <c r="F1251" s="22">
        <v>19753</v>
      </c>
      <c r="G1251" s="22" t="s">
        <v>10371</v>
      </c>
      <c r="H1251" s="22">
        <v>2014</v>
      </c>
      <c r="I1251" s="22" t="s">
        <v>10372</v>
      </c>
      <c r="J1251" s="57">
        <v>51644.19</v>
      </c>
      <c r="K1251" s="22" t="s">
        <v>10364</v>
      </c>
      <c r="L1251" s="22" t="s">
        <v>10365</v>
      </c>
      <c r="M1251" s="22" t="s">
        <v>10350</v>
      </c>
      <c r="N1251" s="22" t="s">
        <v>10373</v>
      </c>
      <c r="O1251" s="22" t="s">
        <v>10374</v>
      </c>
      <c r="P1251" s="22" t="s">
        <v>10375</v>
      </c>
      <c r="Q1251" s="22">
        <v>50</v>
      </c>
      <c r="R1251" s="82">
        <v>0</v>
      </c>
      <c r="S1251" s="82">
        <v>20</v>
      </c>
      <c r="T1251" s="82">
        <v>30</v>
      </c>
      <c r="U1251" s="82">
        <v>50</v>
      </c>
      <c r="V1251" s="421">
        <f t="shared" si="88"/>
        <v>15</v>
      </c>
      <c r="W1251" s="128">
        <v>100</v>
      </c>
      <c r="X1251" s="225" t="s">
        <v>10353</v>
      </c>
      <c r="Y1251" s="22">
        <v>1</v>
      </c>
      <c r="Z1251" s="22">
        <v>9</v>
      </c>
      <c r="AA1251" s="22">
        <v>2</v>
      </c>
      <c r="AB1251" s="22">
        <v>4</v>
      </c>
      <c r="AC1251" s="22"/>
      <c r="AD1251" s="22"/>
      <c r="AE1251" s="22">
        <v>4</v>
      </c>
      <c r="AF1251" s="86">
        <f t="shared" si="89"/>
        <v>15</v>
      </c>
      <c r="AG1251" s="22" t="s">
        <v>10345</v>
      </c>
      <c r="AH1251" s="22" t="s">
        <v>10354</v>
      </c>
      <c r="AI1251" s="22">
        <v>10</v>
      </c>
      <c r="AJ1251" s="22" t="s">
        <v>10369</v>
      </c>
      <c r="AK1251" s="22" t="s">
        <v>10369</v>
      </c>
      <c r="AL1251" s="22">
        <v>5</v>
      </c>
      <c r="AM1251" s="22"/>
      <c r="AN1251" s="22"/>
      <c r="AO1251" s="22"/>
      <c r="AP1251" s="22"/>
      <c r="AQ1251" s="22"/>
      <c r="AR1251" s="22"/>
      <c r="AS1251" s="22"/>
      <c r="AT1251" s="22"/>
      <c r="AU1251" s="22"/>
      <c r="AV1251" s="22"/>
      <c r="AW1251" s="22"/>
      <c r="AX1251" s="22"/>
      <c r="AY1251" s="22"/>
      <c r="AZ1251" s="22"/>
      <c r="BA1251" s="85"/>
      <c r="BB1251" s="32"/>
      <c r="BC1251" s="32"/>
      <c r="BD1251" s="32"/>
      <c r="BE1251" s="32"/>
      <c r="BF1251" s="32"/>
      <c r="BG1251" s="32"/>
      <c r="BH1251" s="32"/>
      <c r="BI1251" s="32"/>
      <c r="BJ1251" s="32"/>
      <c r="BK1251" s="32"/>
      <c r="BL1251" s="32"/>
      <c r="BM1251" s="32"/>
    </row>
    <row r="1252" spans="1:65" ht="120" customHeight="1" x14ac:dyDescent="0.25">
      <c r="A1252" s="86">
        <v>795</v>
      </c>
      <c r="B1252" s="22" t="s">
        <v>10344</v>
      </c>
      <c r="C1252" s="22">
        <v>54</v>
      </c>
      <c r="D1252" s="23" t="s">
        <v>10345</v>
      </c>
      <c r="E1252" s="22" t="s">
        <v>10376</v>
      </c>
      <c r="F1252" s="22">
        <v>19753</v>
      </c>
      <c r="G1252" s="22" t="s">
        <v>10377</v>
      </c>
      <c r="H1252" s="22">
        <v>2016</v>
      </c>
      <c r="I1252" s="22" t="s">
        <v>10378</v>
      </c>
      <c r="J1252" s="57">
        <v>99430</v>
      </c>
      <c r="K1252" s="22" t="s">
        <v>244</v>
      </c>
      <c r="L1252" s="22" t="s">
        <v>10365</v>
      </c>
      <c r="M1252" s="22" t="s">
        <v>10350</v>
      </c>
      <c r="N1252" s="22" t="s">
        <v>10379</v>
      </c>
      <c r="O1252" s="22" t="s">
        <v>10380</v>
      </c>
      <c r="P1252" s="22">
        <v>47340</v>
      </c>
      <c r="Q1252" s="22">
        <v>60</v>
      </c>
      <c r="R1252" s="82">
        <v>0</v>
      </c>
      <c r="S1252" s="82">
        <v>28</v>
      </c>
      <c r="T1252" s="82">
        <v>32</v>
      </c>
      <c r="U1252" s="82">
        <v>60</v>
      </c>
      <c r="V1252" s="421">
        <f t="shared" si="88"/>
        <v>15</v>
      </c>
      <c r="W1252" s="128">
        <v>100</v>
      </c>
      <c r="X1252" s="225" t="s">
        <v>10353</v>
      </c>
      <c r="Y1252" s="22">
        <v>1</v>
      </c>
      <c r="Z1252" s="22">
        <v>9</v>
      </c>
      <c r="AA1252" s="22">
        <v>2</v>
      </c>
      <c r="AB1252" s="22">
        <v>4</v>
      </c>
      <c r="AC1252" s="22">
        <v>16</v>
      </c>
      <c r="AD1252" s="22"/>
      <c r="AE1252" s="22">
        <v>5</v>
      </c>
      <c r="AF1252" s="86">
        <f t="shared" si="89"/>
        <v>15</v>
      </c>
      <c r="AG1252" s="22" t="s">
        <v>10345</v>
      </c>
      <c r="AH1252" s="22" t="s">
        <v>10354</v>
      </c>
      <c r="AI1252" s="22">
        <v>15</v>
      </c>
      <c r="AJ1252" s="22"/>
      <c r="AK1252" s="22"/>
      <c r="AL1252" s="22"/>
      <c r="AM1252" s="22"/>
      <c r="AN1252" s="22"/>
      <c r="AO1252" s="22"/>
      <c r="AP1252" s="22"/>
      <c r="AQ1252" s="22"/>
      <c r="AR1252" s="22"/>
      <c r="AS1252" s="22"/>
      <c r="AT1252" s="22"/>
      <c r="AU1252" s="22"/>
      <c r="AV1252" s="22"/>
      <c r="AW1252" s="22"/>
      <c r="AX1252" s="22"/>
      <c r="AY1252" s="22"/>
      <c r="AZ1252" s="22"/>
      <c r="BA1252" s="85"/>
      <c r="BB1252" s="32"/>
      <c r="BC1252" s="32"/>
      <c r="BD1252" s="32"/>
      <c r="BE1252" s="32"/>
      <c r="BF1252" s="32"/>
      <c r="BG1252" s="32"/>
      <c r="BH1252" s="32"/>
      <c r="BI1252" s="32"/>
      <c r="BJ1252" s="32"/>
      <c r="BK1252" s="32"/>
      <c r="BL1252" s="32"/>
      <c r="BM1252" s="32"/>
    </row>
    <row r="1253" spans="1:65" ht="120" customHeight="1" x14ac:dyDescent="0.25">
      <c r="A1253" s="86">
        <v>795</v>
      </c>
      <c r="B1253" s="22" t="s">
        <v>10344</v>
      </c>
      <c r="C1253" s="22">
        <v>54</v>
      </c>
      <c r="D1253" s="23" t="s">
        <v>10345</v>
      </c>
      <c r="E1253" s="22" t="s">
        <v>10376</v>
      </c>
      <c r="F1253" s="22">
        <v>19753</v>
      </c>
      <c r="G1253" s="22" t="s">
        <v>10381</v>
      </c>
      <c r="H1253" s="22">
        <v>2021</v>
      </c>
      <c r="I1253" s="22" t="s">
        <v>10382</v>
      </c>
      <c r="J1253" s="57">
        <v>113301.64</v>
      </c>
      <c r="K1253" s="22" t="s">
        <v>10364</v>
      </c>
      <c r="L1253" s="22" t="s">
        <v>10365</v>
      </c>
      <c r="M1253" s="22" t="s">
        <v>10350</v>
      </c>
      <c r="N1253" s="22" t="s">
        <v>10383</v>
      </c>
      <c r="O1253" s="22" t="s">
        <v>10384</v>
      </c>
      <c r="P1253" s="22" t="s">
        <v>10385</v>
      </c>
      <c r="Q1253" s="22">
        <v>50.11</v>
      </c>
      <c r="R1253" s="82">
        <v>11.11</v>
      </c>
      <c r="S1253" s="82">
        <v>10</v>
      </c>
      <c r="T1253" s="82">
        <v>29</v>
      </c>
      <c r="U1253" s="82">
        <f t="shared" si="87"/>
        <v>50.11</v>
      </c>
      <c r="V1253" s="421">
        <f t="shared" si="88"/>
        <v>80</v>
      </c>
      <c r="W1253" s="128">
        <v>90</v>
      </c>
      <c r="X1253" s="225" t="s">
        <v>10353</v>
      </c>
      <c r="Y1253" s="22">
        <v>3</v>
      </c>
      <c r="Z1253" s="22">
        <v>1</v>
      </c>
      <c r="AA1253" s="22">
        <v>2</v>
      </c>
      <c r="AB1253" s="22">
        <v>4</v>
      </c>
      <c r="AC1253" s="22"/>
      <c r="AD1253" s="22"/>
      <c r="AE1253" s="22">
        <v>5</v>
      </c>
      <c r="AF1253" s="86">
        <f t="shared" si="89"/>
        <v>80</v>
      </c>
      <c r="AG1253" s="22" t="s">
        <v>10345</v>
      </c>
      <c r="AH1253" s="22" t="s">
        <v>10354</v>
      </c>
      <c r="AI1253" s="22">
        <v>50</v>
      </c>
      <c r="AJ1253" s="22" t="s">
        <v>10386</v>
      </c>
      <c r="AK1253" s="22" t="s">
        <v>10386</v>
      </c>
      <c r="AL1253" s="22">
        <v>10</v>
      </c>
      <c r="AM1253" s="22" t="s">
        <v>10370</v>
      </c>
      <c r="AN1253" s="22" t="s">
        <v>10387</v>
      </c>
      <c r="AO1253" s="22">
        <v>10</v>
      </c>
      <c r="AP1253" s="22" t="s">
        <v>10388</v>
      </c>
      <c r="AQ1253" s="22" t="s">
        <v>10389</v>
      </c>
      <c r="AR1253" s="22">
        <v>10</v>
      </c>
      <c r="AS1253" s="22"/>
      <c r="AT1253" s="22"/>
      <c r="AU1253" s="22"/>
      <c r="AV1253" s="22"/>
      <c r="AW1253" s="22"/>
      <c r="AX1253" s="22"/>
      <c r="AY1253" s="22"/>
      <c r="AZ1253" s="22"/>
      <c r="BA1253" s="85"/>
      <c r="BB1253" s="32"/>
      <c r="BC1253" s="32"/>
      <c r="BD1253" s="32"/>
      <c r="BE1253" s="32"/>
      <c r="BF1253" s="32"/>
      <c r="BG1253" s="32"/>
      <c r="BH1253" s="32"/>
      <c r="BI1253" s="32"/>
      <c r="BJ1253" s="32"/>
      <c r="BK1253" s="32"/>
      <c r="BL1253" s="32"/>
      <c r="BM1253" s="32"/>
    </row>
    <row r="1254" spans="1:65" ht="120" customHeight="1" x14ac:dyDescent="0.25">
      <c r="A1254" s="86">
        <v>795</v>
      </c>
      <c r="B1254" s="22" t="s">
        <v>10344</v>
      </c>
      <c r="C1254" s="22">
        <v>45</v>
      </c>
      <c r="D1254" s="23" t="s">
        <v>10390</v>
      </c>
      <c r="E1254" s="22" t="s">
        <v>10391</v>
      </c>
      <c r="F1254" s="22">
        <v>10470</v>
      </c>
      <c r="G1254" s="22" t="s">
        <v>10392</v>
      </c>
      <c r="H1254" s="22">
        <v>2006</v>
      </c>
      <c r="I1254" s="22" t="s">
        <v>10393</v>
      </c>
      <c r="J1254" s="57">
        <v>122712.1</v>
      </c>
      <c r="K1254" s="22" t="s">
        <v>149</v>
      </c>
      <c r="L1254" s="22" t="s">
        <v>10394</v>
      </c>
      <c r="M1254" s="22" t="s">
        <v>10350</v>
      </c>
      <c r="N1254" s="22" t="s">
        <v>10395</v>
      </c>
      <c r="O1254" s="22" t="s">
        <v>10396</v>
      </c>
      <c r="P1254" s="22">
        <v>44662</v>
      </c>
      <c r="Q1254" s="22">
        <v>30.9</v>
      </c>
      <c r="R1254" s="82">
        <v>0</v>
      </c>
      <c r="S1254" s="82">
        <v>10.5</v>
      </c>
      <c r="T1254" s="82">
        <v>28.4</v>
      </c>
      <c r="U1254" s="82">
        <f t="shared" si="87"/>
        <v>38.9</v>
      </c>
      <c r="V1254" s="421">
        <f t="shared" si="88"/>
        <v>100</v>
      </c>
      <c r="W1254" s="128">
        <v>100</v>
      </c>
      <c r="X1254" s="225" t="s">
        <v>10353</v>
      </c>
      <c r="Y1254" s="22">
        <v>4</v>
      </c>
      <c r="Z1254" s="22">
        <v>5</v>
      </c>
      <c r="AA1254" s="22">
        <v>5</v>
      </c>
      <c r="AB1254" s="22">
        <v>46</v>
      </c>
      <c r="AC1254" s="22">
        <v>12</v>
      </c>
      <c r="AD1254" s="22">
        <v>70</v>
      </c>
      <c r="AE1254" s="22">
        <v>5</v>
      </c>
      <c r="AF1254" s="86">
        <f t="shared" si="89"/>
        <v>100</v>
      </c>
      <c r="AG1254" s="22" t="s">
        <v>10390</v>
      </c>
      <c r="AH1254" s="22" t="s">
        <v>10397</v>
      </c>
      <c r="AI1254" s="22">
        <v>70</v>
      </c>
      <c r="AJ1254" s="22" t="s">
        <v>10386</v>
      </c>
      <c r="AK1254" s="22" t="s">
        <v>10386</v>
      </c>
      <c r="AL1254" s="22">
        <v>10</v>
      </c>
      <c r="AM1254" s="22" t="s">
        <v>10398</v>
      </c>
      <c r="AN1254" s="22" t="s">
        <v>10397</v>
      </c>
      <c r="AO1254" s="22">
        <v>20</v>
      </c>
      <c r="AP1254" s="22"/>
      <c r="AQ1254" s="22"/>
      <c r="AR1254" s="22"/>
      <c r="AS1254" s="22"/>
      <c r="AT1254" s="22"/>
      <c r="AU1254" s="22"/>
      <c r="AV1254" s="22"/>
      <c r="AW1254" s="22"/>
      <c r="AX1254" s="22"/>
      <c r="AY1254" s="22"/>
      <c r="AZ1254" s="22"/>
      <c r="BA1254" s="85"/>
      <c r="BB1254" s="32"/>
      <c r="BC1254" s="32"/>
      <c r="BD1254" s="32"/>
      <c r="BE1254" s="32"/>
      <c r="BF1254" s="32"/>
      <c r="BG1254" s="32"/>
      <c r="BH1254" s="32"/>
      <c r="BI1254" s="32"/>
      <c r="BJ1254" s="32"/>
      <c r="BK1254" s="32"/>
      <c r="BL1254" s="32"/>
      <c r="BM1254" s="32"/>
    </row>
    <row r="1255" spans="1:65" ht="120" customHeight="1" x14ac:dyDescent="0.25">
      <c r="A1255" s="86">
        <v>795</v>
      </c>
      <c r="B1255" s="22" t="s">
        <v>10344</v>
      </c>
      <c r="C1255" s="22">
        <v>45</v>
      </c>
      <c r="D1255" s="23" t="s">
        <v>10390</v>
      </c>
      <c r="E1255" s="22" t="s">
        <v>10391</v>
      </c>
      <c r="F1255" s="22">
        <v>10470</v>
      </c>
      <c r="G1255" s="22" t="s">
        <v>10399</v>
      </c>
      <c r="H1255" s="22">
        <v>2006</v>
      </c>
      <c r="I1255" s="22" t="s">
        <v>10400</v>
      </c>
      <c r="J1255" s="57">
        <v>37257.24</v>
      </c>
      <c r="K1255" s="22" t="s">
        <v>10364</v>
      </c>
      <c r="L1255" s="22" t="s">
        <v>10394</v>
      </c>
      <c r="M1255" s="22" t="s">
        <v>10350</v>
      </c>
      <c r="N1255" s="22" t="s">
        <v>10395</v>
      </c>
      <c r="O1255" s="22" t="s">
        <v>10396</v>
      </c>
      <c r="P1255" s="22" t="s">
        <v>10401</v>
      </c>
      <c r="Q1255" s="22">
        <v>34.9</v>
      </c>
      <c r="R1255" s="82">
        <v>0</v>
      </c>
      <c r="S1255" s="82">
        <v>15.4</v>
      </c>
      <c r="T1255" s="82">
        <v>28.4</v>
      </c>
      <c r="U1255" s="82">
        <f t="shared" si="87"/>
        <v>43.8</v>
      </c>
      <c r="V1255" s="421">
        <f t="shared" si="88"/>
        <v>100</v>
      </c>
      <c r="W1255" s="128">
        <v>100</v>
      </c>
      <c r="X1255" s="225" t="s">
        <v>10353</v>
      </c>
      <c r="Y1255" s="22">
        <v>4</v>
      </c>
      <c r="Z1255" s="22">
        <v>5</v>
      </c>
      <c r="AA1255" s="22">
        <v>5</v>
      </c>
      <c r="AB1255" s="22">
        <v>46</v>
      </c>
      <c r="AC1255" s="22">
        <v>12</v>
      </c>
      <c r="AD1255" s="22">
        <v>75</v>
      </c>
      <c r="AE1255" s="22">
        <v>5</v>
      </c>
      <c r="AF1255" s="86">
        <f t="shared" si="89"/>
        <v>100</v>
      </c>
      <c r="AG1255" s="22" t="s">
        <v>10390</v>
      </c>
      <c r="AH1255" s="22" t="s">
        <v>10397</v>
      </c>
      <c r="AI1255" s="22">
        <v>90</v>
      </c>
      <c r="AJ1255" s="22" t="s">
        <v>10386</v>
      </c>
      <c r="AK1255" s="22" t="s">
        <v>10386</v>
      </c>
      <c r="AL1255" s="22">
        <v>10</v>
      </c>
      <c r="AM1255" s="22"/>
      <c r="AN1255" s="22"/>
      <c r="AO1255" s="22"/>
      <c r="AP1255" s="22"/>
      <c r="AQ1255" s="22"/>
      <c r="AR1255" s="22"/>
      <c r="AS1255" s="22"/>
      <c r="AT1255" s="22"/>
      <c r="AU1255" s="22"/>
      <c r="AV1255" s="22"/>
      <c r="AW1255" s="22"/>
      <c r="AX1255" s="22"/>
      <c r="AY1255" s="22"/>
      <c r="AZ1255" s="22"/>
      <c r="BA1255" s="85"/>
      <c r="BB1255" s="32"/>
      <c r="BC1255" s="32"/>
      <c r="BD1255" s="32"/>
      <c r="BE1255" s="32"/>
      <c r="BF1255" s="32"/>
      <c r="BG1255" s="32"/>
      <c r="BH1255" s="32"/>
      <c r="BI1255" s="32"/>
      <c r="BJ1255" s="32"/>
      <c r="BK1255" s="32"/>
      <c r="BL1255" s="32"/>
      <c r="BM1255" s="32"/>
    </row>
    <row r="1256" spans="1:65" ht="120" customHeight="1" x14ac:dyDescent="0.25">
      <c r="A1256" s="86">
        <v>795</v>
      </c>
      <c r="B1256" s="22" t="s">
        <v>10344</v>
      </c>
      <c r="C1256" s="22">
        <v>45</v>
      </c>
      <c r="D1256" s="23" t="s">
        <v>10390</v>
      </c>
      <c r="E1256" s="22" t="s">
        <v>10391</v>
      </c>
      <c r="F1256" s="22">
        <v>10470</v>
      </c>
      <c r="G1256" s="22" t="s">
        <v>10402</v>
      </c>
      <c r="H1256" s="22">
        <v>2007</v>
      </c>
      <c r="I1256" s="22" t="s">
        <v>10403</v>
      </c>
      <c r="J1256" s="57">
        <v>47917.4</v>
      </c>
      <c r="K1256" s="22" t="s">
        <v>10364</v>
      </c>
      <c r="L1256" s="22" t="s">
        <v>10394</v>
      </c>
      <c r="M1256" s="22" t="s">
        <v>10350</v>
      </c>
      <c r="N1256" s="22" t="s">
        <v>10395</v>
      </c>
      <c r="O1256" s="22" t="s">
        <v>10396</v>
      </c>
      <c r="P1256" s="22" t="s">
        <v>10404</v>
      </c>
      <c r="Q1256" s="22">
        <v>34.200000000000003</v>
      </c>
      <c r="R1256" s="82">
        <v>0</v>
      </c>
      <c r="S1256" s="82">
        <v>15.4</v>
      </c>
      <c r="T1256" s="82">
        <v>28.4</v>
      </c>
      <c r="U1256" s="82">
        <f t="shared" si="87"/>
        <v>43.8</v>
      </c>
      <c r="V1256" s="421">
        <f t="shared" si="88"/>
        <v>100</v>
      </c>
      <c r="W1256" s="128">
        <v>100</v>
      </c>
      <c r="X1256" s="225" t="s">
        <v>10353</v>
      </c>
      <c r="Y1256" s="22">
        <v>3</v>
      </c>
      <c r="Z1256" s="22">
        <v>4</v>
      </c>
      <c r="AA1256" s="22">
        <v>8</v>
      </c>
      <c r="AB1256" s="22">
        <v>46</v>
      </c>
      <c r="AC1256" s="22">
        <v>12</v>
      </c>
      <c r="AD1256" s="22">
        <v>75</v>
      </c>
      <c r="AE1256" s="22">
        <v>5</v>
      </c>
      <c r="AF1256" s="86">
        <f t="shared" si="89"/>
        <v>100</v>
      </c>
      <c r="AG1256" s="22" t="s">
        <v>10390</v>
      </c>
      <c r="AH1256" s="22" t="s">
        <v>10397</v>
      </c>
      <c r="AI1256" s="22">
        <v>90</v>
      </c>
      <c r="AJ1256" s="22" t="s">
        <v>10386</v>
      </c>
      <c r="AK1256" s="22" t="s">
        <v>10386</v>
      </c>
      <c r="AL1256" s="22">
        <v>10</v>
      </c>
      <c r="AM1256" s="22"/>
      <c r="AN1256" s="22"/>
      <c r="AO1256" s="22"/>
      <c r="AP1256" s="22"/>
      <c r="AQ1256" s="22"/>
      <c r="AR1256" s="22"/>
      <c r="AS1256" s="22"/>
      <c r="AT1256" s="22"/>
      <c r="AU1256" s="22"/>
      <c r="AV1256" s="22"/>
      <c r="AW1256" s="22"/>
      <c r="AX1256" s="22"/>
      <c r="AY1256" s="22"/>
      <c r="AZ1256" s="22"/>
      <c r="BA1256" s="85"/>
      <c r="BB1256" s="32"/>
      <c r="BC1256" s="32"/>
      <c r="BD1256" s="32"/>
      <c r="BE1256" s="32"/>
      <c r="BF1256" s="32"/>
      <c r="BG1256" s="32"/>
      <c r="BH1256" s="32"/>
      <c r="BI1256" s="32"/>
      <c r="BJ1256" s="32"/>
      <c r="BK1256" s="32"/>
      <c r="BL1256" s="32"/>
      <c r="BM1256" s="32"/>
    </row>
    <row r="1257" spans="1:65" ht="120" customHeight="1" x14ac:dyDescent="0.25">
      <c r="A1257" s="86">
        <v>795</v>
      </c>
      <c r="B1257" s="22" t="s">
        <v>10344</v>
      </c>
      <c r="C1257" s="22">
        <v>45</v>
      </c>
      <c r="D1257" s="23" t="s">
        <v>10390</v>
      </c>
      <c r="E1257" s="22" t="s">
        <v>10391</v>
      </c>
      <c r="F1257" s="22">
        <v>10470</v>
      </c>
      <c r="G1257" s="22" t="s">
        <v>10405</v>
      </c>
      <c r="H1257" s="22">
        <v>2003</v>
      </c>
      <c r="I1257" s="22" t="s">
        <v>10406</v>
      </c>
      <c r="J1257" s="57">
        <v>20642.759999999998</v>
      </c>
      <c r="K1257" s="22" t="s">
        <v>10364</v>
      </c>
      <c r="L1257" s="22" t="s">
        <v>10407</v>
      </c>
      <c r="M1257" s="22" t="s">
        <v>10408</v>
      </c>
      <c r="N1257" s="22" t="s">
        <v>10409</v>
      </c>
      <c r="O1257" s="22" t="s">
        <v>10410</v>
      </c>
      <c r="P1257" s="22">
        <v>43509</v>
      </c>
      <c r="Q1257" s="22">
        <v>30.9</v>
      </c>
      <c r="R1257" s="82">
        <v>0</v>
      </c>
      <c r="S1257" s="82">
        <v>10.199999999999999</v>
      </c>
      <c r="T1257" s="82">
        <v>28.4</v>
      </c>
      <c r="U1257" s="82">
        <f t="shared" si="87"/>
        <v>38.599999999999994</v>
      </c>
      <c r="V1257" s="421">
        <v>100</v>
      </c>
      <c r="W1257" s="128">
        <v>100</v>
      </c>
      <c r="X1257" s="225" t="s">
        <v>10353</v>
      </c>
      <c r="Y1257" s="22">
        <v>3</v>
      </c>
      <c r="Z1257" s="22">
        <v>4</v>
      </c>
      <c r="AA1257" s="22">
        <v>8</v>
      </c>
      <c r="AB1257" s="22">
        <v>46</v>
      </c>
      <c r="AC1257" s="22"/>
      <c r="AD1257" s="22">
        <v>45</v>
      </c>
      <c r="AE1257" s="22">
        <v>5</v>
      </c>
      <c r="AF1257" s="86">
        <f t="shared" si="89"/>
        <v>100</v>
      </c>
      <c r="AG1257" s="22" t="s">
        <v>10390</v>
      </c>
      <c r="AH1257" s="22" t="s">
        <v>10397</v>
      </c>
      <c r="AI1257" s="22">
        <v>90</v>
      </c>
      <c r="AJ1257" s="22" t="s">
        <v>10386</v>
      </c>
      <c r="AK1257" s="22" t="s">
        <v>10386</v>
      </c>
      <c r="AL1257" s="22">
        <v>10</v>
      </c>
      <c r="AM1257" s="22"/>
      <c r="AN1257" s="22"/>
      <c r="AO1257" s="22"/>
      <c r="AP1257" s="22"/>
      <c r="AQ1257" s="22"/>
      <c r="AR1257" s="22"/>
      <c r="AS1257" s="22"/>
      <c r="AT1257" s="22"/>
      <c r="AU1257" s="22"/>
      <c r="AV1257" s="22"/>
      <c r="AW1257" s="22"/>
      <c r="AX1257" s="22"/>
      <c r="AY1257" s="22"/>
      <c r="AZ1257" s="22"/>
      <c r="BA1257" s="85"/>
      <c r="BB1257" s="32"/>
      <c r="BC1257" s="32"/>
      <c r="BD1257" s="32"/>
      <c r="BE1257" s="32"/>
      <c r="BF1257" s="32"/>
      <c r="BG1257" s="32"/>
      <c r="BH1257" s="32"/>
      <c r="BI1257" s="32"/>
      <c r="BJ1257" s="32"/>
      <c r="BK1257" s="32"/>
      <c r="BL1257" s="32"/>
      <c r="BM1257" s="32"/>
    </row>
    <row r="1258" spans="1:65" ht="120" customHeight="1" x14ac:dyDescent="0.25">
      <c r="A1258" s="86">
        <v>795</v>
      </c>
      <c r="B1258" s="22" t="s">
        <v>10344</v>
      </c>
      <c r="C1258" s="22">
        <v>45</v>
      </c>
      <c r="D1258" s="23" t="s">
        <v>10390</v>
      </c>
      <c r="E1258" s="22" t="s">
        <v>10391</v>
      </c>
      <c r="F1258" s="22">
        <v>10470</v>
      </c>
      <c r="G1258" s="22" t="s">
        <v>10411</v>
      </c>
      <c r="H1258" s="22">
        <v>2017</v>
      </c>
      <c r="I1258" s="22" t="s">
        <v>10412</v>
      </c>
      <c r="J1258" s="57">
        <v>60560</v>
      </c>
      <c r="K1258" s="22" t="s">
        <v>10364</v>
      </c>
      <c r="L1258" s="22" t="s">
        <v>10407</v>
      </c>
      <c r="M1258" s="22" t="s">
        <v>10408</v>
      </c>
      <c r="N1258" s="22" t="s">
        <v>10413</v>
      </c>
      <c r="O1258" s="22" t="s">
        <v>10414</v>
      </c>
      <c r="P1258" s="22">
        <v>47523</v>
      </c>
      <c r="Q1258" s="22">
        <v>46.4</v>
      </c>
      <c r="R1258" s="82">
        <v>0</v>
      </c>
      <c r="S1258" s="82">
        <v>15.9</v>
      </c>
      <c r="T1258" s="82">
        <v>28.4</v>
      </c>
      <c r="U1258" s="82">
        <f t="shared" si="87"/>
        <v>44.3</v>
      </c>
      <c r="V1258" s="421">
        <f t="shared" si="88"/>
        <v>100</v>
      </c>
      <c r="W1258" s="128">
        <v>100</v>
      </c>
      <c r="X1258" s="225" t="s">
        <v>10353</v>
      </c>
      <c r="Y1258" s="22">
        <v>3</v>
      </c>
      <c r="Z1258" s="22">
        <v>10</v>
      </c>
      <c r="AA1258" s="22">
        <v>6</v>
      </c>
      <c r="AB1258" s="22">
        <v>46</v>
      </c>
      <c r="AC1258" s="22"/>
      <c r="AD1258" s="22">
        <v>40</v>
      </c>
      <c r="AE1258" s="22">
        <v>5</v>
      </c>
      <c r="AF1258" s="86">
        <f t="shared" si="89"/>
        <v>100</v>
      </c>
      <c r="AG1258" s="22" t="s">
        <v>10390</v>
      </c>
      <c r="AH1258" s="22" t="s">
        <v>10397</v>
      </c>
      <c r="AI1258" s="22">
        <v>60</v>
      </c>
      <c r="AJ1258" s="22" t="s">
        <v>10386</v>
      </c>
      <c r="AK1258" s="22" t="s">
        <v>10386</v>
      </c>
      <c r="AL1258" s="22">
        <v>15</v>
      </c>
      <c r="AM1258" s="22" t="s">
        <v>10398</v>
      </c>
      <c r="AN1258" s="22" t="s">
        <v>10397</v>
      </c>
      <c r="AO1258" s="22">
        <v>25</v>
      </c>
      <c r="AP1258" s="22"/>
      <c r="AQ1258" s="22"/>
      <c r="AR1258" s="22"/>
      <c r="AS1258" s="22"/>
      <c r="AT1258" s="22"/>
      <c r="AU1258" s="22"/>
      <c r="AV1258" s="22"/>
      <c r="AW1258" s="22"/>
      <c r="AX1258" s="22"/>
      <c r="AY1258" s="22"/>
      <c r="AZ1258" s="22"/>
      <c r="BA1258" s="85"/>
      <c r="BB1258" s="32"/>
      <c r="BC1258" s="32"/>
      <c r="BD1258" s="32"/>
      <c r="BE1258" s="32"/>
      <c r="BF1258" s="32"/>
      <c r="BG1258" s="32"/>
      <c r="BH1258" s="32"/>
      <c r="BI1258" s="32"/>
      <c r="BJ1258" s="32"/>
      <c r="BK1258" s="32"/>
      <c r="BL1258" s="32"/>
      <c r="BM1258" s="32"/>
    </row>
    <row r="1259" spans="1:65" ht="120" customHeight="1" x14ac:dyDescent="0.25">
      <c r="A1259" s="86">
        <v>795</v>
      </c>
      <c r="B1259" s="22" t="s">
        <v>10344</v>
      </c>
      <c r="C1259" s="22">
        <v>49</v>
      </c>
      <c r="D1259" s="23" t="s">
        <v>10415</v>
      </c>
      <c r="E1259" s="22" t="s">
        <v>10416</v>
      </c>
      <c r="F1259" s="22">
        <v>15682</v>
      </c>
      <c r="G1259" s="22" t="s">
        <v>10417</v>
      </c>
      <c r="H1259" s="22">
        <v>2002</v>
      </c>
      <c r="I1259" s="22" t="s">
        <v>10418</v>
      </c>
      <c r="J1259" s="57">
        <v>28975.55</v>
      </c>
      <c r="K1259" s="22" t="s">
        <v>10364</v>
      </c>
      <c r="L1259" s="22" t="s">
        <v>10419</v>
      </c>
      <c r="M1259" s="22" t="s">
        <v>10420</v>
      </c>
      <c r="N1259" s="22" t="s">
        <v>10421</v>
      </c>
      <c r="O1259" s="22" t="s">
        <v>10422</v>
      </c>
      <c r="P1259" s="22" t="s">
        <v>10423</v>
      </c>
      <c r="Q1259" s="22">
        <v>25.4</v>
      </c>
      <c r="R1259" s="82">
        <v>0</v>
      </c>
      <c r="S1259" s="82">
        <v>3</v>
      </c>
      <c r="T1259" s="82">
        <v>22.35</v>
      </c>
      <c r="U1259" s="82">
        <f t="shared" si="87"/>
        <v>25.35</v>
      </c>
      <c r="V1259" s="421">
        <f t="shared" si="88"/>
        <v>100</v>
      </c>
      <c r="W1259" s="128">
        <v>100</v>
      </c>
      <c r="X1259" s="225" t="s">
        <v>10353</v>
      </c>
      <c r="Y1259" s="22">
        <v>3</v>
      </c>
      <c r="Z1259" s="22">
        <v>10</v>
      </c>
      <c r="AA1259" s="22">
        <v>6</v>
      </c>
      <c r="AB1259" s="22">
        <v>47</v>
      </c>
      <c r="AC1259" s="22"/>
      <c r="AD1259" s="22">
        <v>5</v>
      </c>
      <c r="AE1259" s="22">
        <v>5</v>
      </c>
      <c r="AF1259" s="86">
        <f t="shared" si="89"/>
        <v>100</v>
      </c>
      <c r="AG1259" s="22" t="s">
        <v>10424</v>
      </c>
      <c r="AH1259" s="22" t="s">
        <v>10425</v>
      </c>
      <c r="AI1259" s="22">
        <v>50</v>
      </c>
      <c r="AJ1259" s="22" t="s">
        <v>10426</v>
      </c>
      <c r="AK1259" s="22" t="s">
        <v>10427</v>
      </c>
      <c r="AL1259" s="22">
        <v>10</v>
      </c>
      <c r="AM1259" s="22" t="s">
        <v>10428</v>
      </c>
      <c r="AN1259" s="22" t="s">
        <v>10429</v>
      </c>
      <c r="AO1259" s="22">
        <v>20</v>
      </c>
      <c r="AP1259" s="22"/>
      <c r="AQ1259" s="22" t="s">
        <v>10430</v>
      </c>
      <c r="AR1259" s="22">
        <v>10</v>
      </c>
      <c r="AS1259" s="22" t="s">
        <v>10431</v>
      </c>
      <c r="AT1259" s="22" t="s">
        <v>10432</v>
      </c>
      <c r="AU1259" s="22">
        <v>5</v>
      </c>
      <c r="AV1259" s="22" t="s">
        <v>10433</v>
      </c>
      <c r="AW1259" s="22" t="s">
        <v>10434</v>
      </c>
      <c r="AX1259" s="22">
        <v>2</v>
      </c>
      <c r="AY1259" s="22" t="s">
        <v>10435</v>
      </c>
      <c r="AZ1259" s="22" t="s">
        <v>10436</v>
      </c>
      <c r="BA1259" s="85">
        <v>3</v>
      </c>
      <c r="BB1259" s="32"/>
      <c r="BC1259" s="32"/>
      <c r="BD1259" s="32"/>
      <c r="BE1259" s="32"/>
      <c r="BF1259" s="32"/>
      <c r="BG1259" s="32"/>
      <c r="BH1259" s="32"/>
      <c r="BI1259" s="32"/>
      <c r="BJ1259" s="32"/>
      <c r="BK1259" s="32"/>
      <c r="BL1259" s="32"/>
      <c r="BM1259" s="32"/>
    </row>
    <row r="1260" spans="1:65" ht="120" customHeight="1" x14ac:dyDescent="0.25">
      <c r="A1260" s="86">
        <v>795</v>
      </c>
      <c r="B1260" s="22" t="s">
        <v>10344</v>
      </c>
      <c r="C1260" s="22">
        <v>49</v>
      </c>
      <c r="D1260" s="23" t="s">
        <v>10415</v>
      </c>
      <c r="E1260" s="22" t="s">
        <v>10416</v>
      </c>
      <c r="F1260" s="22">
        <v>15682</v>
      </c>
      <c r="G1260" s="22" t="s">
        <v>10437</v>
      </c>
      <c r="H1260" s="22">
        <v>2010</v>
      </c>
      <c r="I1260" s="22" t="s">
        <v>10438</v>
      </c>
      <c r="J1260" s="57">
        <v>61045.97</v>
      </c>
      <c r="K1260" s="22" t="s">
        <v>10364</v>
      </c>
      <c r="L1260" s="22" t="s">
        <v>10419</v>
      </c>
      <c r="M1260" s="22" t="s">
        <v>10420</v>
      </c>
      <c r="N1260" s="22" t="s">
        <v>10439</v>
      </c>
      <c r="O1260" s="22" t="s">
        <v>10440</v>
      </c>
      <c r="P1260" s="22" t="s">
        <v>10441</v>
      </c>
      <c r="Q1260" s="22" t="s">
        <v>10442</v>
      </c>
      <c r="R1260" s="82">
        <v>0</v>
      </c>
      <c r="S1260" s="82">
        <v>2</v>
      </c>
      <c r="T1260" s="82">
        <v>22.4</v>
      </c>
      <c r="U1260" s="82">
        <f t="shared" si="87"/>
        <v>24.4</v>
      </c>
      <c r="V1260" s="421">
        <f t="shared" si="88"/>
        <v>100</v>
      </c>
      <c r="W1260" s="128">
        <v>100</v>
      </c>
      <c r="X1260" s="225" t="s">
        <v>10353</v>
      </c>
      <c r="Y1260" s="22">
        <v>3</v>
      </c>
      <c r="Z1260" s="22">
        <v>10</v>
      </c>
      <c r="AA1260" s="22">
        <v>6</v>
      </c>
      <c r="AB1260" s="22">
        <v>47</v>
      </c>
      <c r="AC1260" s="22"/>
      <c r="AD1260" s="22">
        <v>20</v>
      </c>
      <c r="AE1260" s="22">
        <v>5</v>
      </c>
      <c r="AF1260" s="86">
        <f t="shared" si="89"/>
        <v>100</v>
      </c>
      <c r="AG1260" s="22" t="s">
        <v>10424</v>
      </c>
      <c r="AH1260" s="22" t="s">
        <v>10425</v>
      </c>
      <c r="AI1260" s="22">
        <v>30</v>
      </c>
      <c r="AJ1260" s="22" t="s">
        <v>10443</v>
      </c>
      <c r="AK1260" s="22" t="s">
        <v>10427</v>
      </c>
      <c r="AL1260" s="22">
        <v>30</v>
      </c>
      <c r="AM1260" s="22" t="s">
        <v>10428</v>
      </c>
      <c r="AN1260" s="22" t="s">
        <v>10444</v>
      </c>
      <c r="AO1260" s="22">
        <v>10</v>
      </c>
      <c r="AP1260" s="22" t="s">
        <v>10445</v>
      </c>
      <c r="AQ1260" s="22" t="s">
        <v>10446</v>
      </c>
      <c r="AR1260" s="22">
        <v>10</v>
      </c>
      <c r="AS1260" s="22" t="s">
        <v>10431</v>
      </c>
      <c r="AT1260" s="22" t="s">
        <v>10432</v>
      </c>
      <c r="AU1260" s="22">
        <v>10</v>
      </c>
      <c r="AV1260" s="22" t="s">
        <v>10447</v>
      </c>
      <c r="AW1260" s="22" t="s">
        <v>10448</v>
      </c>
      <c r="AX1260" s="22">
        <v>7</v>
      </c>
      <c r="AY1260" s="22" t="s">
        <v>10449</v>
      </c>
      <c r="AZ1260" s="22" t="s">
        <v>10436</v>
      </c>
      <c r="BA1260" s="85">
        <v>3</v>
      </c>
      <c r="BB1260" s="32"/>
      <c r="BC1260" s="32"/>
      <c r="BD1260" s="32"/>
      <c r="BE1260" s="32"/>
      <c r="BF1260" s="32"/>
      <c r="BG1260" s="32"/>
      <c r="BH1260" s="32"/>
      <c r="BI1260" s="32"/>
      <c r="BJ1260" s="32"/>
      <c r="BK1260" s="32"/>
      <c r="BL1260" s="32"/>
      <c r="BM1260" s="32"/>
    </row>
    <row r="1261" spans="1:65" ht="120" customHeight="1" x14ac:dyDescent="0.25">
      <c r="A1261" s="86">
        <v>795</v>
      </c>
      <c r="B1261" s="22" t="s">
        <v>10344</v>
      </c>
      <c r="C1261" s="22">
        <v>44</v>
      </c>
      <c r="D1261" s="23" t="s">
        <v>10450</v>
      </c>
      <c r="E1261" s="22" t="s">
        <v>10451</v>
      </c>
      <c r="F1261" s="22">
        <v>6673</v>
      </c>
      <c r="G1261" s="22" t="s">
        <v>10452</v>
      </c>
      <c r="H1261" s="22">
        <v>2005</v>
      </c>
      <c r="I1261" s="22" t="s">
        <v>10453</v>
      </c>
      <c r="J1261" s="57">
        <v>66766.820000000007</v>
      </c>
      <c r="K1261" s="22" t="s">
        <v>149</v>
      </c>
      <c r="L1261" s="22" t="s">
        <v>10454</v>
      </c>
      <c r="M1261" s="22" t="s">
        <v>10350</v>
      </c>
      <c r="N1261" s="22" t="s">
        <v>10455</v>
      </c>
      <c r="O1261" s="22" t="s">
        <v>10456</v>
      </c>
      <c r="P1261" s="22" t="s">
        <v>10457</v>
      </c>
      <c r="Q1261" s="22">
        <v>95</v>
      </c>
      <c r="R1261" s="82">
        <v>0</v>
      </c>
      <c r="S1261" s="82">
        <v>67</v>
      </c>
      <c r="T1261" s="82">
        <v>28</v>
      </c>
      <c r="U1261" s="82">
        <f t="shared" si="87"/>
        <v>95</v>
      </c>
      <c r="V1261" s="421">
        <f t="shared" si="88"/>
        <v>100</v>
      </c>
      <c r="W1261" s="128">
        <v>100</v>
      </c>
      <c r="X1261" s="225" t="s">
        <v>10353</v>
      </c>
      <c r="Y1261" s="22">
        <v>1</v>
      </c>
      <c r="Z1261" s="22">
        <v>6</v>
      </c>
      <c r="AA1261" s="22">
        <v>2</v>
      </c>
      <c r="AB1261" s="22">
        <v>46</v>
      </c>
      <c r="AC1261" s="22">
        <v>12</v>
      </c>
      <c r="AD1261" s="22"/>
      <c r="AE1261" s="22">
        <v>5</v>
      </c>
      <c r="AF1261" s="86">
        <f t="shared" si="89"/>
        <v>100</v>
      </c>
      <c r="AG1261" s="22" t="s">
        <v>10450</v>
      </c>
      <c r="AH1261" s="22" t="s">
        <v>10458</v>
      </c>
      <c r="AI1261" s="22">
        <v>55</v>
      </c>
      <c r="AJ1261" s="22" t="s">
        <v>10459</v>
      </c>
      <c r="AK1261" s="22" t="s">
        <v>10458</v>
      </c>
      <c r="AL1261" s="22">
        <v>30</v>
      </c>
      <c r="AM1261" s="22" t="s">
        <v>10386</v>
      </c>
      <c r="AN1261" s="22" t="s">
        <v>10460</v>
      </c>
      <c r="AO1261" s="22">
        <v>15</v>
      </c>
      <c r="AP1261" s="22"/>
      <c r="AQ1261" s="22"/>
      <c r="AR1261" s="22"/>
      <c r="AS1261" s="22"/>
      <c r="AT1261" s="22"/>
      <c r="AU1261" s="22"/>
      <c r="AV1261" s="22"/>
      <c r="AW1261" s="22"/>
      <c r="AX1261" s="22"/>
      <c r="AY1261" s="22"/>
      <c r="AZ1261" s="22"/>
      <c r="BA1261" s="85"/>
      <c r="BB1261" s="32"/>
      <c r="BC1261" s="32"/>
      <c r="BD1261" s="32"/>
      <c r="BE1261" s="32"/>
      <c r="BF1261" s="32"/>
      <c r="BG1261" s="32"/>
      <c r="BH1261" s="32"/>
      <c r="BI1261" s="32"/>
      <c r="BJ1261" s="32"/>
      <c r="BK1261" s="32"/>
      <c r="BL1261" s="32"/>
      <c r="BM1261" s="32"/>
    </row>
    <row r="1262" spans="1:65" ht="120" customHeight="1" x14ac:dyDescent="0.25">
      <c r="A1262" s="86">
        <v>795</v>
      </c>
      <c r="B1262" s="22" t="s">
        <v>10344</v>
      </c>
      <c r="C1262" s="22">
        <v>44</v>
      </c>
      <c r="D1262" s="23" t="s">
        <v>10450</v>
      </c>
      <c r="E1262" s="22" t="s">
        <v>10451</v>
      </c>
      <c r="F1262" s="22">
        <v>6673</v>
      </c>
      <c r="G1262" s="22" t="s">
        <v>10461</v>
      </c>
      <c r="H1262" s="22">
        <v>2008</v>
      </c>
      <c r="I1262" s="22" t="s">
        <v>10462</v>
      </c>
      <c r="J1262" s="57">
        <v>33618.300000000003</v>
      </c>
      <c r="K1262" s="22" t="s">
        <v>109</v>
      </c>
      <c r="L1262" s="22" t="s">
        <v>10463</v>
      </c>
      <c r="M1262" s="22" t="s">
        <v>10350</v>
      </c>
      <c r="N1262" s="22" t="s">
        <v>10464</v>
      </c>
      <c r="O1262" s="22" t="s">
        <v>10465</v>
      </c>
      <c r="P1262" s="22">
        <v>45248</v>
      </c>
      <c r="Q1262" s="22">
        <v>110</v>
      </c>
      <c r="R1262" s="82">
        <v>0</v>
      </c>
      <c r="S1262" s="82">
        <v>75</v>
      </c>
      <c r="T1262" s="82">
        <v>28</v>
      </c>
      <c r="U1262" s="82">
        <f t="shared" si="87"/>
        <v>103</v>
      </c>
      <c r="V1262" s="421">
        <f t="shared" si="88"/>
        <v>100</v>
      </c>
      <c r="W1262" s="128">
        <v>100</v>
      </c>
      <c r="X1262" s="225" t="s">
        <v>10353</v>
      </c>
      <c r="Y1262" s="22">
        <v>4</v>
      </c>
      <c r="Z1262" s="22">
        <v>4</v>
      </c>
      <c r="AA1262" s="22">
        <v>1</v>
      </c>
      <c r="AB1262" s="22">
        <v>4</v>
      </c>
      <c r="AC1262" s="22">
        <v>13</v>
      </c>
      <c r="AD1262" s="22"/>
      <c r="AE1262" s="22">
        <v>5</v>
      </c>
      <c r="AF1262" s="86">
        <f t="shared" si="89"/>
        <v>100</v>
      </c>
      <c r="AG1262" s="22" t="s">
        <v>10450</v>
      </c>
      <c r="AH1262" s="22" t="s">
        <v>10458</v>
      </c>
      <c r="AI1262" s="22">
        <v>30</v>
      </c>
      <c r="AJ1262" s="22" t="s">
        <v>10459</v>
      </c>
      <c r="AK1262" s="22" t="s">
        <v>10466</v>
      </c>
      <c r="AL1262" s="22">
        <v>50</v>
      </c>
      <c r="AM1262" s="22" t="s">
        <v>10386</v>
      </c>
      <c r="AN1262" s="22" t="s">
        <v>10460</v>
      </c>
      <c r="AO1262" s="22">
        <v>20</v>
      </c>
      <c r="AP1262" s="22"/>
      <c r="AQ1262" s="22"/>
      <c r="AR1262" s="22"/>
      <c r="AS1262" s="22"/>
      <c r="AT1262" s="22"/>
      <c r="AU1262" s="22"/>
      <c r="AV1262" s="22"/>
      <c r="AW1262" s="22"/>
      <c r="AX1262" s="22"/>
      <c r="AY1262" s="22"/>
      <c r="AZ1262" s="22"/>
      <c r="BA1262" s="85"/>
      <c r="BB1262" s="32"/>
      <c r="BC1262" s="32"/>
      <c r="BD1262" s="32"/>
      <c r="BE1262" s="32"/>
      <c r="BF1262" s="32"/>
      <c r="BG1262" s="32"/>
      <c r="BH1262" s="32"/>
      <c r="BI1262" s="32"/>
      <c r="BJ1262" s="32"/>
      <c r="BK1262" s="32"/>
      <c r="BL1262" s="32"/>
      <c r="BM1262" s="32"/>
    </row>
    <row r="1263" spans="1:65" ht="120" customHeight="1" x14ac:dyDescent="0.25">
      <c r="A1263" s="86">
        <v>795</v>
      </c>
      <c r="B1263" s="22" t="s">
        <v>10344</v>
      </c>
      <c r="C1263" s="22">
        <v>44</v>
      </c>
      <c r="D1263" s="23" t="s">
        <v>10450</v>
      </c>
      <c r="E1263" s="22" t="s">
        <v>10451</v>
      </c>
      <c r="F1263" s="22">
        <v>6673</v>
      </c>
      <c r="G1263" s="22" t="s">
        <v>10467</v>
      </c>
      <c r="H1263" s="22">
        <v>2007</v>
      </c>
      <c r="I1263" s="22" t="s">
        <v>10468</v>
      </c>
      <c r="J1263" s="57">
        <v>28663.13</v>
      </c>
      <c r="K1263" s="22" t="s">
        <v>109</v>
      </c>
      <c r="L1263" s="22" t="s">
        <v>10469</v>
      </c>
      <c r="M1263" s="22" t="s">
        <v>10350</v>
      </c>
      <c r="N1263" s="22" t="s">
        <v>10470</v>
      </c>
      <c r="O1263" s="22" t="s">
        <v>10471</v>
      </c>
      <c r="P1263" s="22">
        <v>45174</v>
      </c>
      <c r="Q1263" s="22">
        <v>110</v>
      </c>
      <c r="R1263" s="82">
        <v>0</v>
      </c>
      <c r="S1263" s="82">
        <v>80</v>
      </c>
      <c r="T1263" s="82">
        <v>28</v>
      </c>
      <c r="U1263" s="82">
        <f t="shared" si="87"/>
        <v>108</v>
      </c>
      <c r="V1263" s="421">
        <f t="shared" si="88"/>
        <v>100</v>
      </c>
      <c r="W1263" s="128">
        <v>100</v>
      </c>
      <c r="X1263" s="225" t="s">
        <v>10472</v>
      </c>
      <c r="Y1263" s="22">
        <v>4</v>
      </c>
      <c r="Z1263" s="22">
        <v>4</v>
      </c>
      <c r="AA1263" s="22">
        <v>1</v>
      </c>
      <c r="AB1263" s="22">
        <v>4</v>
      </c>
      <c r="AC1263" s="22">
        <v>13</v>
      </c>
      <c r="AD1263" s="22"/>
      <c r="AE1263" s="22">
        <v>5</v>
      </c>
      <c r="AF1263" s="86">
        <f t="shared" si="89"/>
        <v>100</v>
      </c>
      <c r="AG1263" s="22" t="s">
        <v>10450</v>
      </c>
      <c r="AH1263" s="22" t="s">
        <v>10458</v>
      </c>
      <c r="AI1263" s="22">
        <v>20</v>
      </c>
      <c r="AJ1263" s="22" t="s">
        <v>10459</v>
      </c>
      <c r="AK1263" s="22" t="s">
        <v>10473</v>
      </c>
      <c r="AL1263" s="22">
        <v>40</v>
      </c>
      <c r="AM1263" s="22" t="s">
        <v>10386</v>
      </c>
      <c r="AN1263" s="22" t="s">
        <v>10460</v>
      </c>
      <c r="AO1263" s="22">
        <v>20</v>
      </c>
      <c r="AP1263" s="22" t="s">
        <v>10474</v>
      </c>
      <c r="AQ1263" s="22" t="s">
        <v>10473</v>
      </c>
      <c r="AR1263" s="22">
        <v>20</v>
      </c>
      <c r="AS1263" s="22"/>
      <c r="AT1263" s="22"/>
      <c r="AU1263" s="22"/>
      <c r="AV1263" s="22"/>
      <c r="AW1263" s="22"/>
      <c r="AX1263" s="22"/>
      <c r="AY1263" s="22"/>
      <c r="AZ1263" s="22"/>
      <c r="BA1263" s="85"/>
      <c r="BB1263" s="32"/>
      <c r="BC1263" s="32"/>
      <c r="BD1263" s="32"/>
      <c r="BE1263" s="32"/>
      <c r="BF1263" s="32"/>
      <c r="BG1263" s="32"/>
      <c r="BH1263" s="32"/>
      <c r="BI1263" s="32"/>
      <c r="BJ1263" s="32"/>
      <c r="BK1263" s="32"/>
      <c r="BL1263" s="32"/>
      <c r="BM1263" s="32"/>
    </row>
    <row r="1264" spans="1:65" ht="120" customHeight="1" x14ac:dyDescent="0.25">
      <c r="A1264" s="86">
        <v>795</v>
      </c>
      <c r="B1264" s="22" t="s">
        <v>10344</v>
      </c>
      <c r="C1264" s="22">
        <v>64</v>
      </c>
      <c r="D1264" s="23" t="s">
        <v>10475</v>
      </c>
      <c r="E1264" s="22" t="s">
        <v>10476</v>
      </c>
      <c r="F1264" s="22">
        <v>8779</v>
      </c>
      <c r="G1264" s="22" t="s">
        <v>10477</v>
      </c>
      <c r="H1264" s="22">
        <v>2013</v>
      </c>
      <c r="I1264" s="22" t="s">
        <v>10478</v>
      </c>
      <c r="J1264" s="57">
        <v>120441.69</v>
      </c>
      <c r="K1264" s="22" t="s">
        <v>1050</v>
      </c>
      <c r="L1264" s="22" t="s">
        <v>10479</v>
      </c>
      <c r="M1264" s="22" t="s">
        <v>10480</v>
      </c>
      <c r="N1264" s="22" t="s">
        <v>10481</v>
      </c>
      <c r="O1264" s="22" t="s">
        <v>10482</v>
      </c>
      <c r="P1264" s="22" t="s">
        <v>10483</v>
      </c>
      <c r="Q1264" s="22">
        <v>3.61</v>
      </c>
      <c r="R1264" s="82">
        <v>0</v>
      </c>
      <c r="S1264" s="82">
        <v>2</v>
      </c>
      <c r="T1264" s="82">
        <v>1.61</v>
      </c>
      <c r="U1264" s="82">
        <f t="shared" si="87"/>
        <v>3.6100000000000003</v>
      </c>
      <c r="V1264" s="421">
        <f t="shared" si="88"/>
        <v>100</v>
      </c>
      <c r="W1264" s="128">
        <v>100</v>
      </c>
      <c r="X1264" s="225" t="s">
        <v>10353</v>
      </c>
      <c r="Y1264" s="22"/>
      <c r="Z1264" s="22">
        <v>1</v>
      </c>
      <c r="AA1264" s="22">
        <v>1</v>
      </c>
      <c r="AB1264" s="22">
        <v>26</v>
      </c>
      <c r="AC1264" s="22"/>
      <c r="AD1264" s="22"/>
      <c r="AE1264" s="22">
        <v>2</v>
      </c>
      <c r="AF1264" s="86">
        <f t="shared" si="89"/>
        <v>100</v>
      </c>
      <c r="AG1264" s="22" t="s">
        <v>10484</v>
      </c>
      <c r="AH1264" s="22" t="s">
        <v>10485</v>
      </c>
      <c r="AI1264" s="22">
        <v>10</v>
      </c>
      <c r="AJ1264" s="22" t="s">
        <v>10475</v>
      </c>
      <c r="AK1264" s="22" t="s">
        <v>10485</v>
      </c>
      <c r="AL1264" s="22">
        <v>30</v>
      </c>
      <c r="AM1264" s="22" t="s">
        <v>10486</v>
      </c>
      <c r="AN1264" s="22" t="s">
        <v>10487</v>
      </c>
      <c r="AO1264" s="22">
        <v>30</v>
      </c>
      <c r="AP1264" s="22" t="s">
        <v>10386</v>
      </c>
      <c r="AQ1264" s="22" t="s">
        <v>10386</v>
      </c>
      <c r="AR1264" s="22">
        <v>10</v>
      </c>
      <c r="AS1264" s="22" t="s">
        <v>10488</v>
      </c>
      <c r="AT1264" s="22" t="s">
        <v>10489</v>
      </c>
      <c r="AU1264" s="22">
        <v>20</v>
      </c>
      <c r="AV1264" s="22"/>
      <c r="AW1264" s="22"/>
      <c r="AX1264" s="22"/>
      <c r="AY1264" s="22"/>
      <c r="AZ1264" s="22"/>
      <c r="BA1264" s="85"/>
      <c r="BB1264" s="32"/>
      <c r="BC1264" s="32"/>
      <c r="BD1264" s="32"/>
      <c r="BE1264" s="32"/>
      <c r="BF1264" s="32"/>
      <c r="BG1264" s="32"/>
      <c r="BH1264" s="32"/>
      <c r="BI1264" s="32"/>
      <c r="BJ1264" s="32"/>
      <c r="BK1264" s="32"/>
      <c r="BL1264" s="32"/>
      <c r="BM1264" s="32"/>
    </row>
    <row r="1265" spans="1:65" ht="120" customHeight="1" x14ac:dyDescent="0.25">
      <c r="A1265" s="86">
        <v>795</v>
      </c>
      <c r="B1265" s="22" t="s">
        <v>10344</v>
      </c>
      <c r="C1265" s="22">
        <v>54</v>
      </c>
      <c r="D1265" s="23" t="s">
        <v>10490</v>
      </c>
      <c r="E1265" s="22" t="s">
        <v>10491</v>
      </c>
      <c r="F1265" s="22">
        <v>15322</v>
      </c>
      <c r="G1265" s="22" t="s">
        <v>10492</v>
      </c>
      <c r="H1265" s="22">
        <v>2006</v>
      </c>
      <c r="I1265" s="22" t="s">
        <v>10493</v>
      </c>
      <c r="J1265" s="57">
        <v>36791.53</v>
      </c>
      <c r="K1265" s="22" t="s">
        <v>10364</v>
      </c>
      <c r="L1265" s="22" t="s">
        <v>10494</v>
      </c>
      <c r="M1265" s="22" t="s">
        <v>10495</v>
      </c>
      <c r="N1265" s="22" t="s">
        <v>10496</v>
      </c>
      <c r="O1265" s="22" t="s">
        <v>10497</v>
      </c>
      <c r="P1265" s="22" t="s">
        <v>10498</v>
      </c>
      <c r="Q1265" s="22">
        <v>1.5</v>
      </c>
      <c r="R1265" s="82">
        <v>0</v>
      </c>
      <c r="S1265" s="82">
        <v>1.5</v>
      </c>
      <c r="T1265" s="82">
        <v>21.3</v>
      </c>
      <c r="U1265" s="82">
        <f t="shared" si="87"/>
        <v>22.8</v>
      </c>
      <c r="V1265" s="421">
        <v>70</v>
      </c>
      <c r="W1265" s="128">
        <v>100</v>
      </c>
      <c r="X1265" s="225" t="s">
        <v>10353</v>
      </c>
      <c r="Y1265" s="22">
        <v>3</v>
      </c>
      <c r="Z1265" s="22">
        <v>2</v>
      </c>
      <c r="AA1265" s="22">
        <v>1</v>
      </c>
      <c r="AB1265" s="22">
        <v>4</v>
      </c>
      <c r="AC1265" s="22"/>
      <c r="AD1265" s="22"/>
      <c r="AE1265" s="22">
        <v>5</v>
      </c>
      <c r="AF1265" s="86">
        <f t="shared" si="89"/>
        <v>100</v>
      </c>
      <c r="AG1265" s="22" t="s">
        <v>10490</v>
      </c>
      <c r="AH1265" s="22" t="s">
        <v>10499</v>
      </c>
      <c r="AI1265" s="22">
        <v>50</v>
      </c>
      <c r="AJ1265" s="22" t="s">
        <v>10500</v>
      </c>
      <c r="AK1265" s="22" t="s">
        <v>10499</v>
      </c>
      <c r="AL1265" s="22">
        <v>20</v>
      </c>
      <c r="AM1265" s="22" t="s">
        <v>10501</v>
      </c>
      <c r="AN1265" s="22" t="s">
        <v>10499</v>
      </c>
      <c r="AO1265" s="22">
        <v>30</v>
      </c>
      <c r="AP1265" s="22"/>
      <c r="AQ1265" s="22"/>
      <c r="AR1265" s="22"/>
      <c r="AS1265" s="22"/>
      <c r="AT1265" s="22"/>
      <c r="AU1265" s="22"/>
      <c r="AV1265" s="22"/>
      <c r="AW1265" s="22"/>
      <c r="AX1265" s="22"/>
      <c r="AY1265" s="22"/>
      <c r="AZ1265" s="22"/>
      <c r="BA1265" s="85"/>
      <c r="BB1265" s="32"/>
      <c r="BC1265" s="32"/>
      <c r="BD1265" s="32"/>
      <c r="BE1265" s="32"/>
      <c r="BF1265" s="32"/>
      <c r="BG1265" s="32"/>
      <c r="BH1265" s="32"/>
      <c r="BI1265" s="32"/>
      <c r="BJ1265" s="32"/>
      <c r="BK1265" s="32"/>
      <c r="BL1265" s="32"/>
      <c r="BM1265" s="32"/>
    </row>
    <row r="1266" spans="1:65" ht="120" customHeight="1" x14ac:dyDescent="0.25">
      <c r="A1266" s="86">
        <v>795</v>
      </c>
      <c r="B1266" s="22" t="s">
        <v>10344</v>
      </c>
      <c r="C1266" s="22">
        <v>54</v>
      </c>
      <c r="D1266" s="23" t="s">
        <v>10490</v>
      </c>
      <c r="E1266" s="22" t="s">
        <v>10491</v>
      </c>
      <c r="F1266" s="22">
        <v>15322</v>
      </c>
      <c r="G1266" s="22" t="s">
        <v>10502</v>
      </c>
      <c r="H1266" s="22">
        <v>2006</v>
      </c>
      <c r="I1266" s="22" t="s">
        <v>10503</v>
      </c>
      <c r="J1266" s="57">
        <v>49021.64</v>
      </c>
      <c r="K1266" s="22" t="s">
        <v>10364</v>
      </c>
      <c r="L1266" s="22" t="s">
        <v>10494</v>
      </c>
      <c r="M1266" s="22" t="s">
        <v>10495</v>
      </c>
      <c r="N1266" s="22" t="s">
        <v>10504</v>
      </c>
      <c r="O1266" s="22" t="s">
        <v>10505</v>
      </c>
      <c r="P1266" s="22" t="s">
        <v>10506</v>
      </c>
      <c r="Q1266" s="22">
        <v>1.73</v>
      </c>
      <c r="R1266" s="82">
        <v>0</v>
      </c>
      <c r="S1266" s="82">
        <v>1.73</v>
      </c>
      <c r="T1266" s="82">
        <v>44.24</v>
      </c>
      <c r="U1266" s="82">
        <f t="shared" si="87"/>
        <v>45.97</v>
      </c>
      <c r="V1266" s="421">
        <f t="shared" si="88"/>
        <v>0</v>
      </c>
      <c r="W1266" s="128">
        <v>100</v>
      </c>
      <c r="X1266" s="225" t="s">
        <v>10353</v>
      </c>
      <c r="Y1266" s="22">
        <v>3</v>
      </c>
      <c r="Z1266" s="22">
        <v>11</v>
      </c>
      <c r="AA1266" s="22">
        <v>7</v>
      </c>
      <c r="AB1266" s="22">
        <v>4</v>
      </c>
      <c r="AC1266" s="22"/>
      <c r="AD1266" s="22"/>
      <c r="AE1266" s="22">
        <v>5</v>
      </c>
      <c r="AF1266" s="86">
        <f t="shared" si="89"/>
        <v>0</v>
      </c>
      <c r="AG1266" s="22"/>
      <c r="AH1266" s="22"/>
      <c r="AI1266" s="22"/>
      <c r="AJ1266" s="22"/>
      <c r="AK1266" s="22"/>
      <c r="AL1266" s="22"/>
      <c r="AM1266" s="22"/>
      <c r="AN1266" s="22"/>
      <c r="AO1266" s="22"/>
      <c r="AP1266" s="22"/>
      <c r="AQ1266" s="22"/>
      <c r="AR1266" s="22"/>
      <c r="AS1266" s="22"/>
      <c r="AT1266" s="22"/>
      <c r="AU1266" s="22"/>
      <c r="AV1266" s="22"/>
      <c r="AW1266" s="22"/>
      <c r="AX1266" s="22"/>
      <c r="AY1266" s="22"/>
      <c r="AZ1266" s="22"/>
      <c r="BA1266" s="85"/>
      <c r="BB1266" s="32"/>
      <c r="BC1266" s="32"/>
      <c r="BD1266" s="32"/>
      <c r="BE1266" s="32"/>
      <c r="BF1266" s="32"/>
      <c r="BG1266" s="32"/>
      <c r="BH1266" s="32"/>
      <c r="BI1266" s="32"/>
      <c r="BJ1266" s="32"/>
      <c r="BK1266" s="32"/>
      <c r="BL1266" s="32"/>
      <c r="BM1266" s="32"/>
    </row>
    <row r="1267" spans="1:65" ht="120" customHeight="1" x14ac:dyDescent="0.25">
      <c r="A1267" s="86">
        <v>795</v>
      </c>
      <c r="B1267" s="22" t="s">
        <v>10344</v>
      </c>
      <c r="C1267" s="22">
        <v>54</v>
      </c>
      <c r="D1267" s="23" t="s">
        <v>10490</v>
      </c>
      <c r="E1267" s="22" t="s">
        <v>10491</v>
      </c>
      <c r="F1267" s="22">
        <v>15322</v>
      </c>
      <c r="G1267" s="22" t="s">
        <v>10507</v>
      </c>
      <c r="H1267" s="22">
        <v>2009</v>
      </c>
      <c r="I1267" s="22" t="s">
        <v>10508</v>
      </c>
      <c r="J1267" s="57">
        <v>41817.449999999997</v>
      </c>
      <c r="K1267" s="22" t="s">
        <v>10364</v>
      </c>
      <c r="L1267" s="22" t="s">
        <v>10494</v>
      </c>
      <c r="M1267" s="22" t="s">
        <v>10495</v>
      </c>
      <c r="N1267" s="22" t="s">
        <v>10509</v>
      </c>
      <c r="O1267" s="22" t="s">
        <v>10510</v>
      </c>
      <c r="P1267" s="22" t="s">
        <v>10511</v>
      </c>
      <c r="Q1267" s="22">
        <v>2.46</v>
      </c>
      <c r="R1267" s="82">
        <v>0</v>
      </c>
      <c r="S1267" s="82">
        <v>2.46</v>
      </c>
      <c r="T1267" s="82">
        <v>44.24</v>
      </c>
      <c r="U1267" s="82">
        <f t="shared" si="87"/>
        <v>46.7</v>
      </c>
      <c r="V1267" s="421">
        <v>0</v>
      </c>
      <c r="W1267" s="128">
        <v>100</v>
      </c>
      <c r="X1267" s="225" t="s">
        <v>10353</v>
      </c>
      <c r="Y1267" s="22">
        <v>3</v>
      </c>
      <c r="Z1267" s="22">
        <v>11</v>
      </c>
      <c r="AA1267" s="22">
        <v>5</v>
      </c>
      <c r="AB1267" s="22">
        <v>4</v>
      </c>
      <c r="AC1267" s="22"/>
      <c r="AD1267" s="22"/>
      <c r="AE1267" s="22">
        <v>5</v>
      </c>
      <c r="AF1267" s="86">
        <f t="shared" si="89"/>
        <v>0</v>
      </c>
      <c r="AG1267" s="22"/>
      <c r="AH1267" s="22"/>
      <c r="AI1267" s="22"/>
      <c r="AJ1267" s="22"/>
      <c r="AK1267" s="22"/>
      <c r="AL1267" s="22"/>
      <c r="AM1267" s="22"/>
      <c r="AN1267" s="22"/>
      <c r="AO1267" s="22"/>
      <c r="AP1267" s="22"/>
      <c r="AQ1267" s="22"/>
      <c r="AR1267" s="22"/>
      <c r="AS1267" s="22"/>
      <c r="AT1267" s="22"/>
      <c r="AU1267" s="22"/>
      <c r="AV1267" s="22"/>
      <c r="AW1267" s="22"/>
      <c r="AX1267" s="22"/>
      <c r="AY1267" s="22"/>
      <c r="AZ1267" s="22"/>
      <c r="BA1267" s="85"/>
      <c r="BB1267" s="32"/>
      <c r="BC1267" s="32"/>
      <c r="BD1267" s="32"/>
      <c r="BE1267" s="32"/>
      <c r="BF1267" s="32"/>
      <c r="BG1267" s="32"/>
      <c r="BH1267" s="32"/>
      <c r="BI1267" s="32"/>
      <c r="BJ1267" s="32"/>
      <c r="BK1267" s="32"/>
      <c r="BL1267" s="32"/>
      <c r="BM1267" s="32"/>
    </row>
    <row r="1268" spans="1:65" ht="120" customHeight="1" x14ac:dyDescent="0.25">
      <c r="A1268" s="86">
        <v>795</v>
      </c>
      <c r="B1268" s="22" t="s">
        <v>10344</v>
      </c>
      <c r="C1268" s="22">
        <v>54</v>
      </c>
      <c r="D1268" s="23" t="s">
        <v>10490</v>
      </c>
      <c r="E1268" s="22" t="s">
        <v>10491</v>
      </c>
      <c r="F1268" s="22">
        <v>15322</v>
      </c>
      <c r="G1268" s="22" t="s">
        <v>10512</v>
      </c>
      <c r="H1268" s="22">
        <v>2011</v>
      </c>
      <c r="I1268" s="22" t="s">
        <v>10513</v>
      </c>
      <c r="J1268" s="57">
        <v>46926</v>
      </c>
      <c r="K1268" s="22" t="s">
        <v>10364</v>
      </c>
      <c r="L1268" s="22" t="s">
        <v>10494</v>
      </c>
      <c r="M1268" s="22" t="s">
        <v>10495</v>
      </c>
      <c r="N1268" s="22" t="s">
        <v>10514</v>
      </c>
      <c r="O1268" s="22" t="s">
        <v>10515</v>
      </c>
      <c r="P1268" s="22" t="s">
        <v>10516</v>
      </c>
      <c r="Q1268" s="22">
        <v>0.42</v>
      </c>
      <c r="R1268" s="82">
        <v>0</v>
      </c>
      <c r="S1268" s="82">
        <v>0.42</v>
      </c>
      <c r="T1268" s="82">
        <v>21.3</v>
      </c>
      <c r="U1268" s="82">
        <f t="shared" si="87"/>
        <v>21.720000000000002</v>
      </c>
      <c r="V1268" s="421">
        <f>AF1268</f>
        <v>0</v>
      </c>
      <c r="W1268" s="128">
        <v>100</v>
      </c>
      <c r="X1268" s="225" t="s">
        <v>10353</v>
      </c>
      <c r="Y1268" s="22">
        <v>3</v>
      </c>
      <c r="Z1268" s="22">
        <v>11</v>
      </c>
      <c r="AA1268" s="22">
        <v>3</v>
      </c>
      <c r="AB1268" s="22">
        <v>4</v>
      </c>
      <c r="AC1268" s="22"/>
      <c r="AD1268" s="22"/>
      <c r="AE1268" s="22">
        <v>5</v>
      </c>
      <c r="AF1268" s="86">
        <f t="shared" si="89"/>
        <v>0</v>
      </c>
      <c r="AG1268" s="22"/>
      <c r="AH1268" s="22"/>
      <c r="AI1268" s="22"/>
      <c r="AJ1268" s="22"/>
      <c r="AK1268" s="22"/>
      <c r="AL1268" s="22"/>
      <c r="AM1268" s="22"/>
      <c r="AN1268" s="22"/>
      <c r="AO1268" s="22"/>
      <c r="AP1268" s="22"/>
      <c r="AQ1268" s="22"/>
      <c r="AR1268" s="22"/>
      <c r="AS1268" s="22"/>
      <c r="AT1268" s="22"/>
      <c r="AU1268" s="22"/>
      <c r="AV1268" s="22"/>
      <c r="AW1268" s="22"/>
      <c r="AX1268" s="22"/>
      <c r="AY1268" s="22"/>
      <c r="AZ1268" s="22"/>
      <c r="BA1268" s="85"/>
      <c r="BB1268" s="32"/>
      <c r="BC1268" s="32"/>
      <c r="BD1268" s="32"/>
      <c r="BE1268" s="32"/>
      <c r="BF1268" s="32"/>
      <c r="BG1268" s="32"/>
      <c r="BH1268" s="32"/>
      <c r="BI1268" s="32"/>
      <c r="BJ1268" s="32"/>
      <c r="BK1268" s="32"/>
      <c r="BL1268" s="32"/>
      <c r="BM1268" s="32"/>
    </row>
    <row r="1269" spans="1:65" ht="120" customHeight="1" x14ac:dyDescent="0.25">
      <c r="A1269" s="86">
        <v>795</v>
      </c>
      <c r="B1269" s="22" t="s">
        <v>10344</v>
      </c>
      <c r="C1269" s="22">
        <v>54</v>
      </c>
      <c r="D1269" s="23" t="s">
        <v>10490</v>
      </c>
      <c r="E1269" s="22" t="s">
        <v>10491</v>
      </c>
      <c r="F1269" s="22">
        <v>15322</v>
      </c>
      <c r="G1269" s="22" t="s">
        <v>10517</v>
      </c>
      <c r="H1269" s="22">
        <v>2014</v>
      </c>
      <c r="I1269" s="22" t="s">
        <v>10518</v>
      </c>
      <c r="J1269" s="57">
        <v>44777.11</v>
      </c>
      <c r="K1269" s="22" t="s">
        <v>10364</v>
      </c>
      <c r="L1269" s="22" t="s">
        <v>10494</v>
      </c>
      <c r="M1269" s="22" t="s">
        <v>10495</v>
      </c>
      <c r="N1269" s="22" t="s">
        <v>10519</v>
      </c>
      <c r="O1269" s="22" t="s">
        <v>10520</v>
      </c>
      <c r="P1269" s="22" t="s">
        <v>10521</v>
      </c>
      <c r="Q1269" s="22">
        <v>1.73</v>
      </c>
      <c r="R1269" s="82">
        <v>0</v>
      </c>
      <c r="S1269" s="82">
        <v>1.73</v>
      </c>
      <c r="T1269" s="82">
        <v>32.770000000000003</v>
      </c>
      <c r="U1269" s="82">
        <f t="shared" si="87"/>
        <v>34.5</v>
      </c>
      <c r="V1269" s="421">
        <f>AF1269</f>
        <v>60</v>
      </c>
      <c r="W1269" s="128">
        <v>100</v>
      </c>
      <c r="X1269" s="225" t="s">
        <v>10353</v>
      </c>
      <c r="Y1269" s="22">
        <v>3</v>
      </c>
      <c r="Z1269" s="22">
        <v>11</v>
      </c>
      <c r="AA1269" s="22">
        <v>4</v>
      </c>
      <c r="AB1269" s="22">
        <v>4</v>
      </c>
      <c r="AC1269" s="22"/>
      <c r="AD1269" s="22"/>
      <c r="AE1269" s="22">
        <v>5</v>
      </c>
      <c r="AF1269" s="86">
        <f t="shared" si="89"/>
        <v>60</v>
      </c>
      <c r="AG1269" s="22" t="s">
        <v>10345</v>
      </c>
      <c r="AH1269" s="22" t="s">
        <v>10354</v>
      </c>
      <c r="AI1269" s="22">
        <v>10</v>
      </c>
      <c r="AJ1269" s="22" t="s">
        <v>10490</v>
      </c>
      <c r="AK1269" s="22" t="s">
        <v>10499</v>
      </c>
      <c r="AL1269" s="22">
        <v>10</v>
      </c>
      <c r="AM1269" s="22" t="s">
        <v>10501</v>
      </c>
      <c r="AN1269" s="22" t="s">
        <v>10499</v>
      </c>
      <c r="AO1269" s="22">
        <v>20</v>
      </c>
      <c r="AP1269" s="22" t="s">
        <v>10500</v>
      </c>
      <c r="AQ1269" s="22" t="s">
        <v>10499</v>
      </c>
      <c r="AR1269" s="22">
        <v>20</v>
      </c>
      <c r="AS1269" s="22"/>
      <c r="AT1269" s="22"/>
      <c r="AU1269" s="22"/>
      <c r="AV1269" s="22"/>
      <c r="AW1269" s="22"/>
      <c r="AX1269" s="22"/>
      <c r="AY1269" s="22"/>
      <c r="AZ1269" s="22"/>
      <c r="BA1269" s="85"/>
      <c r="BB1269" s="32"/>
      <c r="BC1269" s="32"/>
      <c r="BD1269" s="32"/>
      <c r="BE1269" s="32"/>
      <c r="BF1269" s="32"/>
      <c r="BG1269" s="32"/>
      <c r="BH1269" s="32"/>
      <c r="BI1269" s="32"/>
      <c r="BJ1269" s="32"/>
      <c r="BK1269" s="32"/>
      <c r="BL1269" s="32"/>
      <c r="BM1269" s="32"/>
    </row>
    <row r="1270" spans="1:65" ht="120" customHeight="1" x14ac:dyDescent="0.25">
      <c r="A1270" s="86">
        <v>795</v>
      </c>
      <c r="B1270" s="22" t="s">
        <v>10344</v>
      </c>
      <c r="C1270" s="22">
        <v>54</v>
      </c>
      <c r="D1270" s="23" t="s">
        <v>10490</v>
      </c>
      <c r="E1270" s="22" t="s">
        <v>10491</v>
      </c>
      <c r="F1270" s="22">
        <v>15322</v>
      </c>
      <c r="G1270" s="22" t="s">
        <v>10522</v>
      </c>
      <c r="H1270" s="22">
        <v>2019</v>
      </c>
      <c r="I1270" s="22" t="s">
        <v>10523</v>
      </c>
      <c r="J1270" s="57">
        <v>31000.33</v>
      </c>
      <c r="K1270" s="22" t="s">
        <v>10524</v>
      </c>
      <c r="L1270" s="22" t="s">
        <v>10525</v>
      </c>
      <c r="M1270" s="22" t="s">
        <v>10526</v>
      </c>
      <c r="N1270" s="22" t="s">
        <v>10527</v>
      </c>
      <c r="O1270" s="22" t="s">
        <v>10528</v>
      </c>
      <c r="P1270" s="22">
        <v>47808</v>
      </c>
      <c r="Q1270" s="22">
        <v>3.54</v>
      </c>
      <c r="R1270" s="82">
        <v>3.04</v>
      </c>
      <c r="S1270" s="82">
        <v>0.5</v>
      </c>
      <c r="T1270" s="82">
        <v>21.3</v>
      </c>
      <c r="U1270" s="82">
        <f t="shared" si="87"/>
        <v>24.84</v>
      </c>
      <c r="V1270" s="421">
        <f t="shared" si="88"/>
        <v>0</v>
      </c>
      <c r="W1270" s="128">
        <v>100</v>
      </c>
      <c r="X1270" s="225" t="s">
        <v>10353</v>
      </c>
      <c r="Y1270" s="22">
        <v>1</v>
      </c>
      <c r="Z1270" s="22">
        <v>9</v>
      </c>
      <c r="AA1270" s="22">
        <v>1</v>
      </c>
      <c r="AB1270" s="22">
        <v>60</v>
      </c>
      <c r="AC1270" s="22"/>
      <c r="AD1270" s="22"/>
      <c r="AE1270" s="22">
        <v>5</v>
      </c>
      <c r="AF1270" s="86">
        <f t="shared" si="89"/>
        <v>0</v>
      </c>
      <c r="AG1270" s="22"/>
      <c r="AH1270" s="22"/>
      <c r="AI1270" s="22"/>
      <c r="AJ1270" s="22"/>
      <c r="AK1270" s="22"/>
      <c r="AL1270" s="22"/>
      <c r="AM1270" s="22"/>
      <c r="AN1270" s="22"/>
      <c r="AO1270" s="22"/>
      <c r="AP1270" s="22"/>
      <c r="AQ1270" s="22"/>
      <c r="AR1270" s="22"/>
      <c r="AS1270" s="22"/>
      <c r="AT1270" s="22"/>
      <c r="AU1270" s="22"/>
      <c r="AV1270" s="22"/>
      <c r="AW1270" s="22"/>
      <c r="AX1270" s="22"/>
      <c r="AY1270" s="22"/>
      <c r="AZ1270" s="22"/>
      <c r="BA1270" s="85"/>
      <c r="BB1270" s="32"/>
      <c r="BC1270" s="32"/>
      <c r="BD1270" s="32"/>
      <c r="BE1270" s="32"/>
      <c r="BF1270" s="32"/>
      <c r="BG1270" s="32"/>
      <c r="BH1270" s="32"/>
      <c r="BI1270" s="32"/>
      <c r="BJ1270" s="32"/>
      <c r="BK1270" s="32"/>
      <c r="BL1270" s="32"/>
      <c r="BM1270" s="32"/>
    </row>
    <row r="1271" spans="1:65" ht="120" customHeight="1" x14ac:dyDescent="0.25">
      <c r="A1271" s="86">
        <v>795</v>
      </c>
      <c r="B1271" s="22" t="s">
        <v>10344</v>
      </c>
      <c r="C1271" s="22">
        <v>54</v>
      </c>
      <c r="D1271" s="23" t="s">
        <v>10490</v>
      </c>
      <c r="E1271" s="22" t="s">
        <v>10491</v>
      </c>
      <c r="F1271" s="22">
        <v>15322</v>
      </c>
      <c r="G1271" s="22" t="s">
        <v>10529</v>
      </c>
      <c r="H1271" s="22">
        <v>2024</v>
      </c>
      <c r="I1271" s="22" t="s">
        <v>10530</v>
      </c>
      <c r="J1271" s="57">
        <v>31975.68</v>
      </c>
      <c r="K1271" s="22" t="s">
        <v>10364</v>
      </c>
      <c r="L1271" s="22" t="s">
        <v>10531</v>
      </c>
      <c r="M1271" s="22" t="s">
        <v>10532</v>
      </c>
      <c r="N1271" s="22" t="s">
        <v>10533</v>
      </c>
      <c r="O1271" s="22" t="s">
        <v>10534</v>
      </c>
      <c r="P1271" s="22">
        <v>49212</v>
      </c>
      <c r="Q1271" s="22">
        <v>5.34</v>
      </c>
      <c r="R1271" s="82">
        <v>3.16</v>
      </c>
      <c r="S1271" s="82">
        <v>2.1800000000000002</v>
      </c>
      <c r="T1271" s="82">
        <v>44.24</v>
      </c>
      <c r="U1271" s="82">
        <f t="shared" si="87"/>
        <v>49.58</v>
      </c>
      <c r="V1271" s="421">
        <f>AF1271</f>
        <v>60</v>
      </c>
      <c r="W1271" s="128">
        <v>30</v>
      </c>
      <c r="X1271" s="225" t="s">
        <v>10353</v>
      </c>
      <c r="Y1271" s="22"/>
      <c r="Z1271" s="22"/>
      <c r="AA1271" s="22"/>
      <c r="AB1271" s="22"/>
      <c r="AC1271" s="22"/>
      <c r="AD1271" s="22"/>
      <c r="AE1271" s="22"/>
      <c r="AF1271" s="86">
        <f t="shared" si="89"/>
        <v>60</v>
      </c>
      <c r="AG1271" s="22" t="s">
        <v>10490</v>
      </c>
      <c r="AH1271" s="22" t="s">
        <v>10499</v>
      </c>
      <c r="AI1271" s="22">
        <v>10</v>
      </c>
      <c r="AJ1271" s="22" t="s">
        <v>10501</v>
      </c>
      <c r="AK1271" s="22" t="s">
        <v>10499</v>
      </c>
      <c r="AL1271" s="22">
        <v>30</v>
      </c>
      <c r="AM1271" s="22" t="s">
        <v>10500</v>
      </c>
      <c r="AN1271" s="22" t="s">
        <v>10499</v>
      </c>
      <c r="AO1271" s="22">
        <v>20</v>
      </c>
      <c r="AP1271" s="22"/>
      <c r="AQ1271" s="22"/>
      <c r="AR1271" s="22"/>
      <c r="AS1271" s="22"/>
      <c r="AT1271" s="22"/>
      <c r="AU1271" s="22"/>
      <c r="AV1271" s="22"/>
      <c r="AW1271" s="22"/>
      <c r="AX1271" s="22"/>
      <c r="AY1271" s="22"/>
      <c r="AZ1271" s="22"/>
      <c r="BA1271" s="85"/>
      <c r="BB1271" s="32"/>
      <c r="BC1271" s="32"/>
      <c r="BD1271" s="32"/>
      <c r="BE1271" s="32"/>
      <c r="BF1271" s="32"/>
      <c r="BG1271" s="32"/>
      <c r="BH1271" s="32"/>
      <c r="BI1271" s="32"/>
      <c r="BJ1271" s="32"/>
      <c r="BK1271" s="32"/>
      <c r="BL1271" s="32"/>
      <c r="BM1271" s="32"/>
    </row>
    <row r="1272" spans="1:65" ht="120" customHeight="1" x14ac:dyDescent="0.25">
      <c r="A1272" s="86">
        <v>795</v>
      </c>
      <c r="B1272" s="22" t="s">
        <v>10344</v>
      </c>
      <c r="C1272" s="22">
        <v>55</v>
      </c>
      <c r="D1272" s="23" t="s">
        <v>10345</v>
      </c>
      <c r="E1272" s="22" t="s">
        <v>10535</v>
      </c>
      <c r="F1272" s="22">
        <v>20238</v>
      </c>
      <c r="G1272" s="22" t="s">
        <v>10536</v>
      </c>
      <c r="H1272" s="22">
        <v>2005</v>
      </c>
      <c r="I1272" s="22" t="s">
        <v>10537</v>
      </c>
      <c r="J1272" s="57">
        <v>187440.66</v>
      </c>
      <c r="K1272" s="22" t="s">
        <v>149</v>
      </c>
      <c r="L1272" s="22" t="s">
        <v>10365</v>
      </c>
      <c r="M1272" s="22" t="s">
        <v>10350</v>
      </c>
      <c r="N1272" s="22" t="s">
        <v>10538</v>
      </c>
      <c r="O1272" s="22" t="s">
        <v>10352</v>
      </c>
      <c r="P1272" s="22">
        <v>43030</v>
      </c>
      <c r="Q1272" s="22">
        <v>24</v>
      </c>
      <c r="R1272" s="82">
        <v>0</v>
      </c>
      <c r="S1272" s="82">
        <v>1.56</v>
      </c>
      <c r="T1272" s="82">
        <v>22.4</v>
      </c>
      <c r="U1272" s="82">
        <f t="shared" si="87"/>
        <v>23.959999999999997</v>
      </c>
      <c r="V1272" s="421">
        <f t="shared" si="88"/>
        <v>50</v>
      </c>
      <c r="W1272" s="128">
        <v>100</v>
      </c>
      <c r="X1272" s="225" t="s">
        <v>10353</v>
      </c>
      <c r="Y1272" s="22">
        <v>3</v>
      </c>
      <c r="Z1272" s="22">
        <v>1</v>
      </c>
      <c r="AA1272" s="22" t="s">
        <v>10539</v>
      </c>
      <c r="AB1272" s="22">
        <v>4</v>
      </c>
      <c r="AC1272" s="22">
        <v>12</v>
      </c>
      <c r="AD1272" s="22"/>
      <c r="AE1272" s="22">
        <v>5</v>
      </c>
      <c r="AF1272" s="86">
        <f t="shared" si="89"/>
        <v>50</v>
      </c>
      <c r="AG1272" s="22" t="s">
        <v>10540</v>
      </c>
      <c r="AH1272" s="22" t="s">
        <v>10541</v>
      </c>
      <c r="AI1272" s="22">
        <v>15</v>
      </c>
      <c r="AJ1272" s="22" t="s">
        <v>10500</v>
      </c>
      <c r="AK1272" s="22" t="s">
        <v>10542</v>
      </c>
      <c r="AL1272" s="22">
        <v>10</v>
      </c>
      <c r="AM1272" s="22" t="s">
        <v>10543</v>
      </c>
      <c r="AN1272" s="22" t="s">
        <v>10544</v>
      </c>
      <c r="AO1272" s="22">
        <v>15</v>
      </c>
      <c r="AP1272" s="22"/>
      <c r="AQ1272" s="22"/>
      <c r="AR1272" s="22"/>
      <c r="AS1272" s="22"/>
      <c r="AT1272" s="22"/>
      <c r="AU1272" s="22"/>
      <c r="AV1272" s="22" t="s">
        <v>8569</v>
      </c>
      <c r="AW1272" s="22" t="s">
        <v>10545</v>
      </c>
      <c r="AX1272" s="22">
        <v>10</v>
      </c>
      <c r="AY1272" s="22"/>
      <c r="AZ1272" s="22"/>
      <c r="BA1272" s="85"/>
      <c r="BB1272" s="32"/>
      <c r="BC1272" s="32"/>
      <c r="BD1272" s="32"/>
      <c r="BE1272" s="32"/>
      <c r="BF1272" s="32"/>
      <c r="BG1272" s="32"/>
      <c r="BH1272" s="32"/>
      <c r="BI1272" s="32"/>
      <c r="BJ1272" s="32"/>
      <c r="BK1272" s="32"/>
      <c r="BL1272" s="32"/>
      <c r="BM1272" s="32"/>
    </row>
    <row r="1273" spans="1:65" ht="120" customHeight="1" x14ac:dyDescent="0.25">
      <c r="A1273" s="86">
        <v>795</v>
      </c>
      <c r="B1273" s="22" t="s">
        <v>10344</v>
      </c>
      <c r="C1273" s="22">
        <v>54</v>
      </c>
      <c r="D1273" s="23" t="s">
        <v>10345</v>
      </c>
      <c r="E1273" s="22" t="s">
        <v>10535</v>
      </c>
      <c r="F1273" s="22">
        <v>20238</v>
      </c>
      <c r="G1273" s="22" t="s">
        <v>10546</v>
      </c>
      <c r="H1273" s="22">
        <v>2016</v>
      </c>
      <c r="I1273" s="22" t="s">
        <v>10547</v>
      </c>
      <c r="J1273" s="57">
        <v>68340.47</v>
      </c>
      <c r="K1273" s="22" t="s">
        <v>10364</v>
      </c>
      <c r="L1273" s="22" t="s">
        <v>10548</v>
      </c>
      <c r="M1273" s="22" t="s">
        <v>10350</v>
      </c>
      <c r="N1273" s="22" t="s">
        <v>10549</v>
      </c>
      <c r="O1273" s="22" t="s">
        <v>10550</v>
      </c>
      <c r="P1273" s="22">
        <v>47232</v>
      </c>
      <c r="Q1273" s="22">
        <v>32.9</v>
      </c>
      <c r="R1273" s="82">
        <v>0</v>
      </c>
      <c r="S1273" s="82">
        <v>2.5</v>
      </c>
      <c r="T1273" s="82">
        <v>22.4</v>
      </c>
      <c r="U1273" s="82">
        <f t="shared" si="87"/>
        <v>24.9</v>
      </c>
      <c r="V1273" s="421">
        <f t="shared" si="88"/>
        <v>0</v>
      </c>
      <c r="W1273" s="128">
        <v>100</v>
      </c>
      <c r="X1273" s="225" t="s">
        <v>10353</v>
      </c>
      <c r="Y1273" s="22">
        <v>1</v>
      </c>
      <c r="Z1273" s="22">
        <v>7</v>
      </c>
      <c r="AA1273" s="22">
        <v>6</v>
      </c>
      <c r="AB1273" s="22">
        <v>60</v>
      </c>
      <c r="AC1273" s="22"/>
      <c r="AD1273" s="22"/>
      <c r="AE1273" s="22">
        <v>5</v>
      </c>
      <c r="AF1273" s="86">
        <f t="shared" si="89"/>
        <v>0</v>
      </c>
      <c r="AG1273" s="22"/>
      <c r="AH1273" s="22"/>
      <c r="AI1273" s="22"/>
      <c r="AJ1273" s="22"/>
      <c r="AK1273" s="22"/>
      <c r="AL1273" s="22"/>
      <c r="AM1273" s="22"/>
      <c r="AN1273" s="22"/>
      <c r="AO1273" s="22"/>
      <c r="AP1273" s="22"/>
      <c r="AQ1273" s="22"/>
      <c r="AR1273" s="22"/>
      <c r="AS1273" s="22"/>
      <c r="AT1273" s="22"/>
      <c r="AU1273" s="22"/>
      <c r="AV1273" s="22"/>
      <c r="AW1273" s="22"/>
      <c r="AX1273" s="22"/>
      <c r="AY1273" s="22"/>
      <c r="AZ1273" s="22"/>
      <c r="BA1273" s="85"/>
      <c r="BB1273" s="32"/>
      <c r="BC1273" s="32"/>
      <c r="BD1273" s="32"/>
      <c r="BE1273" s="32"/>
      <c r="BF1273" s="32"/>
      <c r="BG1273" s="32"/>
      <c r="BH1273" s="32"/>
      <c r="BI1273" s="32"/>
      <c r="BJ1273" s="32"/>
      <c r="BK1273" s="32"/>
      <c r="BL1273" s="32"/>
      <c r="BM1273" s="32"/>
    </row>
    <row r="1274" spans="1:65" ht="120" customHeight="1" x14ac:dyDescent="0.25">
      <c r="A1274" s="86">
        <v>795</v>
      </c>
      <c r="B1274" s="22" t="s">
        <v>10344</v>
      </c>
      <c r="C1274" s="22">
        <v>43</v>
      </c>
      <c r="D1274" s="23" t="s">
        <v>10475</v>
      </c>
      <c r="E1274" s="22" t="s">
        <v>10551</v>
      </c>
      <c r="F1274" s="22">
        <v>24100</v>
      </c>
      <c r="G1274" s="22" t="s">
        <v>10552</v>
      </c>
      <c r="H1274" s="22">
        <v>2006</v>
      </c>
      <c r="I1274" s="22" t="s">
        <v>10553</v>
      </c>
      <c r="J1274" s="57">
        <v>136705.06</v>
      </c>
      <c r="K1274" s="22" t="s">
        <v>149</v>
      </c>
      <c r="L1274" s="22" t="s">
        <v>10554</v>
      </c>
      <c r="M1274" s="22" t="s">
        <v>10350</v>
      </c>
      <c r="N1274" s="22" t="s">
        <v>10555</v>
      </c>
      <c r="O1274" s="22" t="s">
        <v>10556</v>
      </c>
      <c r="P1274" s="22">
        <v>44876</v>
      </c>
      <c r="Q1274" s="22">
        <v>30</v>
      </c>
      <c r="R1274" s="82">
        <v>0</v>
      </c>
      <c r="S1274" s="82">
        <v>5</v>
      </c>
      <c r="T1274" s="82">
        <v>25</v>
      </c>
      <c r="U1274" s="82">
        <f t="shared" si="87"/>
        <v>30</v>
      </c>
      <c r="V1274" s="421">
        <f t="shared" si="88"/>
        <v>65</v>
      </c>
      <c r="W1274" s="128">
        <v>100</v>
      </c>
      <c r="X1274" s="225" t="s">
        <v>10353</v>
      </c>
      <c r="Y1274" s="22">
        <v>4</v>
      </c>
      <c r="Z1274" s="22">
        <v>5</v>
      </c>
      <c r="AA1274" s="22">
        <v>5</v>
      </c>
      <c r="AB1274" s="22">
        <v>60</v>
      </c>
      <c r="AC1274" s="22">
        <v>12</v>
      </c>
      <c r="AD1274" s="22"/>
      <c r="AE1274" s="22">
        <v>5</v>
      </c>
      <c r="AF1274" s="86">
        <f t="shared" si="89"/>
        <v>65</v>
      </c>
      <c r="AG1274" s="22" t="s">
        <v>10475</v>
      </c>
      <c r="AH1274" s="22" t="s">
        <v>10557</v>
      </c>
      <c r="AI1274" s="22">
        <v>15</v>
      </c>
      <c r="AJ1274" s="22" t="s">
        <v>10386</v>
      </c>
      <c r="AK1274" s="22" t="s">
        <v>10386</v>
      </c>
      <c r="AL1274" s="22">
        <v>10</v>
      </c>
      <c r="AM1274" s="22" t="s">
        <v>10558</v>
      </c>
      <c r="AN1274" s="22" t="s">
        <v>10559</v>
      </c>
      <c r="AO1274" s="22">
        <v>20</v>
      </c>
      <c r="AP1274" s="22" t="s">
        <v>10560</v>
      </c>
      <c r="AQ1274" s="22" t="s">
        <v>10559</v>
      </c>
      <c r="AR1274" s="22">
        <v>20</v>
      </c>
      <c r="AS1274" s="22"/>
      <c r="AT1274" s="22"/>
      <c r="AU1274" s="22"/>
      <c r="AV1274" s="22"/>
      <c r="AW1274" s="22"/>
      <c r="AX1274" s="22"/>
      <c r="AY1274" s="22"/>
      <c r="AZ1274" s="22"/>
      <c r="BA1274" s="85"/>
      <c r="BB1274" s="32"/>
      <c r="BC1274" s="32"/>
      <c r="BD1274" s="32"/>
      <c r="BE1274" s="32"/>
      <c r="BF1274" s="32"/>
      <c r="BG1274" s="32"/>
      <c r="BH1274" s="32"/>
      <c r="BI1274" s="32"/>
      <c r="BJ1274" s="32"/>
      <c r="BK1274" s="32"/>
      <c r="BL1274" s="32"/>
      <c r="BM1274" s="32"/>
    </row>
    <row r="1275" spans="1:65" ht="120" customHeight="1" x14ac:dyDescent="0.25">
      <c r="A1275" s="86">
        <v>795</v>
      </c>
      <c r="B1275" s="22" t="s">
        <v>10344</v>
      </c>
      <c r="C1275" s="22">
        <v>43</v>
      </c>
      <c r="D1275" s="23" t="s">
        <v>10561</v>
      </c>
      <c r="E1275" s="22" t="s">
        <v>10551</v>
      </c>
      <c r="F1275" s="22">
        <v>24100</v>
      </c>
      <c r="G1275" s="22" t="s">
        <v>10562</v>
      </c>
      <c r="H1275" s="22">
        <v>2006</v>
      </c>
      <c r="I1275" s="22" t="s">
        <v>10563</v>
      </c>
      <c r="J1275" s="57">
        <v>69132.47</v>
      </c>
      <c r="K1275" s="22" t="s">
        <v>10524</v>
      </c>
      <c r="L1275" s="22" t="s">
        <v>10554</v>
      </c>
      <c r="M1275" s="22" t="s">
        <v>10564</v>
      </c>
      <c r="N1275" s="22" t="s">
        <v>10565</v>
      </c>
      <c r="O1275" s="22" t="s">
        <v>10566</v>
      </c>
      <c r="P1275" s="22" t="s">
        <v>10567</v>
      </c>
      <c r="Q1275" s="22">
        <v>30</v>
      </c>
      <c r="R1275" s="82">
        <v>0</v>
      </c>
      <c r="S1275" s="82">
        <v>5</v>
      </c>
      <c r="T1275" s="82">
        <v>25</v>
      </c>
      <c r="U1275" s="82">
        <f t="shared" si="87"/>
        <v>30</v>
      </c>
      <c r="V1275" s="421">
        <f t="shared" si="88"/>
        <v>65</v>
      </c>
      <c r="W1275" s="128">
        <v>100</v>
      </c>
      <c r="X1275" s="225" t="s">
        <v>10353</v>
      </c>
      <c r="Y1275" s="22">
        <v>4</v>
      </c>
      <c r="Z1275" s="22">
        <v>5</v>
      </c>
      <c r="AA1275" s="22">
        <v>5</v>
      </c>
      <c r="AB1275" s="22">
        <v>60</v>
      </c>
      <c r="AC1275" s="22"/>
      <c r="AD1275" s="22"/>
      <c r="AE1275" s="22">
        <v>5</v>
      </c>
      <c r="AF1275" s="86">
        <f t="shared" si="89"/>
        <v>65</v>
      </c>
      <c r="AG1275" s="22" t="s">
        <v>10475</v>
      </c>
      <c r="AH1275" s="22" t="s">
        <v>10557</v>
      </c>
      <c r="AI1275" s="22">
        <v>15</v>
      </c>
      <c r="AJ1275" s="22" t="s">
        <v>10386</v>
      </c>
      <c r="AK1275" s="22" t="s">
        <v>10386</v>
      </c>
      <c r="AL1275" s="22">
        <v>10</v>
      </c>
      <c r="AM1275" s="22" t="s">
        <v>10558</v>
      </c>
      <c r="AN1275" s="22" t="s">
        <v>10559</v>
      </c>
      <c r="AO1275" s="22">
        <v>20</v>
      </c>
      <c r="AP1275" s="22" t="s">
        <v>10560</v>
      </c>
      <c r="AQ1275" s="22" t="s">
        <v>10559</v>
      </c>
      <c r="AR1275" s="22">
        <v>20</v>
      </c>
      <c r="AS1275" s="22"/>
      <c r="AT1275" s="22"/>
      <c r="AU1275" s="22"/>
      <c r="AV1275" s="22"/>
      <c r="AW1275" s="22"/>
      <c r="AX1275" s="22"/>
      <c r="AY1275" s="22"/>
      <c r="AZ1275" s="22"/>
      <c r="BA1275" s="85"/>
      <c r="BB1275" s="32"/>
      <c r="BC1275" s="32"/>
      <c r="BD1275" s="32"/>
      <c r="BE1275" s="32"/>
      <c r="BF1275" s="32"/>
      <c r="BG1275" s="32"/>
      <c r="BH1275" s="32"/>
      <c r="BI1275" s="32"/>
      <c r="BJ1275" s="32"/>
      <c r="BK1275" s="32"/>
      <c r="BL1275" s="32"/>
      <c r="BM1275" s="32"/>
    </row>
    <row r="1276" spans="1:65" ht="120" customHeight="1" x14ac:dyDescent="0.25">
      <c r="A1276" s="86">
        <v>795</v>
      </c>
      <c r="B1276" s="22" t="s">
        <v>10344</v>
      </c>
      <c r="C1276" s="22">
        <v>43</v>
      </c>
      <c r="D1276" s="23" t="s">
        <v>10568</v>
      </c>
      <c r="E1276" s="22" t="s">
        <v>10551</v>
      </c>
      <c r="F1276" s="22">
        <v>24100</v>
      </c>
      <c r="G1276" s="22" t="s">
        <v>10569</v>
      </c>
      <c r="H1276" s="22">
        <v>2006</v>
      </c>
      <c r="I1276" s="22" t="s">
        <v>10563</v>
      </c>
      <c r="J1276" s="57">
        <v>30737.33</v>
      </c>
      <c r="K1276" s="22" t="s">
        <v>10524</v>
      </c>
      <c r="L1276" s="22" t="s">
        <v>10554</v>
      </c>
      <c r="M1276" s="22" t="s">
        <v>10564</v>
      </c>
      <c r="N1276" s="22" t="s">
        <v>10565</v>
      </c>
      <c r="O1276" s="22" t="s">
        <v>10566</v>
      </c>
      <c r="P1276" s="22" t="s">
        <v>10570</v>
      </c>
      <c r="Q1276" s="22">
        <v>30</v>
      </c>
      <c r="R1276" s="82">
        <v>0</v>
      </c>
      <c r="S1276" s="82">
        <v>5</v>
      </c>
      <c r="T1276" s="82">
        <v>25</v>
      </c>
      <c r="U1276" s="82">
        <f t="shared" si="87"/>
        <v>30</v>
      </c>
      <c r="V1276" s="421">
        <f t="shared" si="88"/>
        <v>65</v>
      </c>
      <c r="W1276" s="128">
        <v>100</v>
      </c>
      <c r="X1276" s="225" t="s">
        <v>10353</v>
      </c>
      <c r="Y1276" s="22">
        <v>4</v>
      </c>
      <c r="Z1276" s="22">
        <v>5</v>
      </c>
      <c r="AA1276" s="22">
        <v>5</v>
      </c>
      <c r="AB1276" s="22">
        <v>60</v>
      </c>
      <c r="AC1276" s="22"/>
      <c r="AD1276" s="22"/>
      <c r="AE1276" s="22">
        <v>2</v>
      </c>
      <c r="AF1276" s="86">
        <f t="shared" si="89"/>
        <v>65</v>
      </c>
      <c r="AG1276" s="22" t="s">
        <v>10475</v>
      </c>
      <c r="AH1276" s="22" t="s">
        <v>10557</v>
      </c>
      <c r="AI1276" s="22">
        <v>15</v>
      </c>
      <c r="AJ1276" s="22" t="s">
        <v>10386</v>
      </c>
      <c r="AK1276" s="22" t="s">
        <v>10386</v>
      </c>
      <c r="AL1276" s="22">
        <v>10</v>
      </c>
      <c r="AM1276" s="22" t="s">
        <v>10558</v>
      </c>
      <c r="AN1276" s="22" t="s">
        <v>10559</v>
      </c>
      <c r="AO1276" s="22">
        <v>20</v>
      </c>
      <c r="AP1276" s="22" t="s">
        <v>10560</v>
      </c>
      <c r="AQ1276" s="22" t="s">
        <v>10559</v>
      </c>
      <c r="AR1276" s="22">
        <v>20</v>
      </c>
      <c r="AS1276" s="22"/>
      <c r="AT1276" s="22"/>
      <c r="AU1276" s="22"/>
      <c r="AV1276" s="22"/>
      <c r="AW1276" s="22"/>
      <c r="AX1276" s="22"/>
      <c r="AY1276" s="22"/>
      <c r="AZ1276" s="22"/>
      <c r="BA1276" s="85"/>
      <c r="BB1276" s="32"/>
      <c r="BC1276" s="32"/>
      <c r="BD1276" s="32"/>
      <c r="BE1276" s="32"/>
      <c r="BF1276" s="32"/>
      <c r="BG1276" s="32"/>
      <c r="BH1276" s="32"/>
      <c r="BI1276" s="32"/>
      <c r="BJ1276" s="32"/>
      <c r="BK1276" s="32"/>
      <c r="BL1276" s="32"/>
      <c r="BM1276" s="32"/>
    </row>
    <row r="1277" spans="1:65" ht="120" customHeight="1" x14ac:dyDescent="0.25">
      <c r="A1277" s="86">
        <v>795</v>
      </c>
      <c r="B1277" s="22" t="s">
        <v>10344</v>
      </c>
      <c r="C1277" s="22">
        <v>43</v>
      </c>
      <c r="D1277" s="23" t="s">
        <v>10571</v>
      </c>
      <c r="E1277" s="22" t="s">
        <v>10551</v>
      </c>
      <c r="F1277" s="22">
        <v>24100</v>
      </c>
      <c r="G1277" s="22" t="s">
        <v>10572</v>
      </c>
      <c r="H1277" s="22">
        <v>2006</v>
      </c>
      <c r="I1277" s="22" t="s">
        <v>10563</v>
      </c>
      <c r="J1277" s="57">
        <v>30342.880000000001</v>
      </c>
      <c r="K1277" s="22" t="s">
        <v>10524</v>
      </c>
      <c r="L1277" s="22" t="s">
        <v>10554</v>
      </c>
      <c r="M1277" s="22" t="s">
        <v>10564</v>
      </c>
      <c r="N1277" s="22" t="s">
        <v>10565</v>
      </c>
      <c r="O1277" s="22" t="s">
        <v>10566</v>
      </c>
      <c r="P1277" s="22" t="s">
        <v>10573</v>
      </c>
      <c r="Q1277" s="22">
        <v>30</v>
      </c>
      <c r="R1277" s="82">
        <v>0</v>
      </c>
      <c r="S1277" s="82">
        <v>5</v>
      </c>
      <c r="T1277" s="82">
        <v>25</v>
      </c>
      <c r="U1277" s="82">
        <f t="shared" si="87"/>
        <v>30</v>
      </c>
      <c r="V1277" s="421">
        <f t="shared" si="88"/>
        <v>65</v>
      </c>
      <c r="W1277" s="128">
        <v>100</v>
      </c>
      <c r="X1277" s="225" t="s">
        <v>10353</v>
      </c>
      <c r="Y1277" s="22">
        <v>4</v>
      </c>
      <c r="Z1277" s="22">
        <v>5</v>
      </c>
      <c r="AA1277" s="22">
        <v>5</v>
      </c>
      <c r="AB1277" s="22">
        <v>60</v>
      </c>
      <c r="AC1277" s="22"/>
      <c r="AD1277" s="22"/>
      <c r="AE1277" s="22">
        <v>2</v>
      </c>
      <c r="AF1277" s="86">
        <f t="shared" si="89"/>
        <v>65</v>
      </c>
      <c r="AG1277" s="22" t="s">
        <v>10475</v>
      </c>
      <c r="AH1277" s="22" t="s">
        <v>10557</v>
      </c>
      <c r="AI1277" s="22">
        <v>15</v>
      </c>
      <c r="AJ1277" s="22" t="s">
        <v>10386</v>
      </c>
      <c r="AK1277" s="22" t="s">
        <v>10386</v>
      </c>
      <c r="AL1277" s="22">
        <v>10</v>
      </c>
      <c r="AM1277" s="22" t="s">
        <v>10558</v>
      </c>
      <c r="AN1277" s="22" t="s">
        <v>10559</v>
      </c>
      <c r="AO1277" s="22">
        <v>20</v>
      </c>
      <c r="AP1277" s="22" t="s">
        <v>10560</v>
      </c>
      <c r="AQ1277" s="22" t="s">
        <v>10559</v>
      </c>
      <c r="AR1277" s="22">
        <v>20</v>
      </c>
      <c r="AS1277" s="22"/>
      <c r="AT1277" s="22"/>
      <c r="AU1277" s="22"/>
      <c r="AV1277" s="22"/>
      <c r="AW1277" s="22"/>
      <c r="AX1277" s="22"/>
      <c r="AY1277" s="22"/>
      <c r="AZ1277" s="22"/>
      <c r="BA1277" s="85"/>
      <c r="BB1277" s="32"/>
      <c r="BC1277" s="32"/>
      <c r="BD1277" s="32"/>
      <c r="BE1277" s="32"/>
      <c r="BF1277" s="32"/>
      <c r="BG1277" s="32"/>
      <c r="BH1277" s="32"/>
      <c r="BI1277" s="32"/>
      <c r="BJ1277" s="32"/>
      <c r="BK1277" s="32"/>
      <c r="BL1277" s="32"/>
      <c r="BM1277" s="32"/>
    </row>
    <row r="1278" spans="1:65" ht="120" customHeight="1" x14ac:dyDescent="0.25">
      <c r="A1278" s="86">
        <v>795</v>
      </c>
      <c r="B1278" s="22" t="s">
        <v>10344</v>
      </c>
      <c r="C1278" s="22">
        <v>57</v>
      </c>
      <c r="D1278" s="23" t="s">
        <v>10345</v>
      </c>
      <c r="E1278" s="22" t="s">
        <v>10574</v>
      </c>
      <c r="F1278" s="22">
        <v>49115</v>
      </c>
      <c r="G1278" s="22" t="s">
        <v>10575</v>
      </c>
      <c r="H1278" s="22">
        <v>2024</v>
      </c>
      <c r="I1278" s="22" t="s">
        <v>10576</v>
      </c>
      <c r="J1278" s="57">
        <v>28010.68</v>
      </c>
      <c r="K1278" s="22" t="s">
        <v>10364</v>
      </c>
      <c r="L1278" s="22" t="s">
        <v>10577</v>
      </c>
      <c r="M1278" s="22" t="s">
        <v>10408</v>
      </c>
      <c r="N1278" s="22" t="s">
        <v>10578</v>
      </c>
      <c r="O1278" s="22" t="s">
        <v>10579</v>
      </c>
      <c r="P1278" s="22">
        <v>49115</v>
      </c>
      <c r="Q1278" s="22">
        <v>30</v>
      </c>
      <c r="R1278" s="82">
        <v>2.75</v>
      </c>
      <c r="S1278" s="82">
        <v>5</v>
      </c>
      <c r="T1278" s="82">
        <v>25</v>
      </c>
      <c r="U1278" s="82">
        <f t="shared" si="87"/>
        <v>32.75</v>
      </c>
      <c r="V1278" s="421">
        <v>0</v>
      </c>
      <c r="W1278" s="128">
        <v>40</v>
      </c>
      <c r="X1278" s="225" t="s">
        <v>10353</v>
      </c>
      <c r="Y1278" s="22">
        <v>4</v>
      </c>
      <c r="Z1278" s="22">
        <v>5</v>
      </c>
      <c r="AA1278" s="22">
        <v>5</v>
      </c>
      <c r="AB1278" s="22">
        <v>4</v>
      </c>
      <c r="AC1278" s="22"/>
      <c r="AD1278" s="22"/>
      <c r="AE1278" s="22">
        <v>5</v>
      </c>
      <c r="AF1278" s="86">
        <v>0</v>
      </c>
      <c r="AG1278" s="22"/>
      <c r="AH1278" s="22"/>
      <c r="AI1278" s="22"/>
      <c r="AJ1278" s="22"/>
      <c r="AK1278" s="22"/>
      <c r="AL1278" s="22"/>
      <c r="AM1278" s="22"/>
      <c r="AN1278" s="22"/>
      <c r="AO1278" s="22"/>
      <c r="AP1278" s="22"/>
      <c r="AQ1278" s="22"/>
      <c r="AR1278" s="22"/>
      <c r="AS1278" s="22"/>
      <c r="AT1278" s="22"/>
      <c r="AU1278" s="22"/>
      <c r="AV1278" s="22"/>
      <c r="AW1278" s="22"/>
      <c r="AX1278" s="22"/>
      <c r="AY1278" s="22"/>
      <c r="AZ1278" s="22"/>
      <c r="BA1278" s="85"/>
      <c r="BB1278" s="32"/>
      <c r="BC1278" s="32"/>
      <c r="BD1278" s="32"/>
      <c r="BE1278" s="32"/>
      <c r="BF1278" s="32"/>
      <c r="BG1278" s="32"/>
      <c r="BH1278" s="32"/>
      <c r="BI1278" s="32"/>
      <c r="BJ1278" s="32"/>
      <c r="BK1278" s="32"/>
      <c r="BL1278" s="32"/>
      <c r="BM1278" s="32"/>
    </row>
    <row r="1279" spans="1:65" ht="120" customHeight="1" x14ac:dyDescent="0.25">
      <c r="A1279" s="86">
        <v>795</v>
      </c>
      <c r="B1279" s="22" t="s">
        <v>10344</v>
      </c>
      <c r="C1279" s="22">
        <v>57</v>
      </c>
      <c r="D1279" s="23" t="s">
        <v>10345</v>
      </c>
      <c r="E1279" s="22" t="s">
        <v>10580</v>
      </c>
      <c r="F1279" s="22">
        <v>34083</v>
      </c>
      <c r="G1279" s="22" t="s">
        <v>10581</v>
      </c>
      <c r="H1279" s="22">
        <v>2008</v>
      </c>
      <c r="I1279" s="22" t="s">
        <v>10582</v>
      </c>
      <c r="J1279" s="57">
        <v>20463.3</v>
      </c>
      <c r="K1279" s="22" t="s">
        <v>10364</v>
      </c>
      <c r="L1279" s="22" t="s">
        <v>10577</v>
      </c>
      <c r="M1279" s="22" t="s">
        <v>10408</v>
      </c>
      <c r="N1279" s="22" t="s">
        <v>10583</v>
      </c>
      <c r="O1279" s="22" t="s">
        <v>10584</v>
      </c>
      <c r="P1279" s="22">
        <v>45399</v>
      </c>
      <c r="Q1279" s="22">
        <v>29.3</v>
      </c>
      <c r="R1279" s="82">
        <v>0</v>
      </c>
      <c r="S1279" s="82">
        <v>2.9</v>
      </c>
      <c r="T1279" s="82">
        <v>26.4</v>
      </c>
      <c r="U1279" s="82">
        <f t="shared" si="87"/>
        <v>29.299999999999997</v>
      </c>
      <c r="V1279" s="421">
        <f>AF1279</f>
        <v>20</v>
      </c>
      <c r="W1279" s="128">
        <v>100</v>
      </c>
      <c r="X1279" s="225" t="s">
        <v>10353</v>
      </c>
      <c r="Y1279" s="22">
        <v>3</v>
      </c>
      <c r="Z1279" s="22">
        <v>3</v>
      </c>
      <c r="AA1279" s="22">
        <v>3</v>
      </c>
      <c r="AB1279" s="22">
        <v>4</v>
      </c>
      <c r="AC1279" s="22"/>
      <c r="AD1279" s="22"/>
      <c r="AE1279" s="22">
        <v>5</v>
      </c>
      <c r="AF1279" s="86">
        <v>20</v>
      </c>
      <c r="AG1279" s="22" t="s">
        <v>10345</v>
      </c>
      <c r="AH1279" s="22" t="s">
        <v>10585</v>
      </c>
      <c r="AI1279" s="22">
        <v>20</v>
      </c>
      <c r="AJ1279" s="22" t="s">
        <v>10586</v>
      </c>
      <c r="AK1279" s="22" t="s">
        <v>10587</v>
      </c>
      <c r="AL1279" s="22">
        <v>0</v>
      </c>
      <c r="AM1279" s="22"/>
      <c r="AN1279" s="22"/>
      <c r="AO1279" s="22"/>
      <c r="AP1279" s="22"/>
      <c r="AQ1279" s="22"/>
      <c r="AR1279" s="22"/>
      <c r="AS1279" s="22"/>
      <c r="AT1279" s="22"/>
      <c r="AU1279" s="22"/>
      <c r="AV1279" s="22"/>
      <c r="AW1279" s="22"/>
      <c r="AX1279" s="22"/>
      <c r="AY1279" s="22"/>
      <c r="AZ1279" s="22"/>
      <c r="BA1279" s="85"/>
      <c r="BB1279" s="32"/>
      <c r="BC1279" s="32"/>
      <c r="BD1279" s="32"/>
      <c r="BE1279" s="32"/>
      <c r="BF1279" s="32"/>
      <c r="BG1279" s="32"/>
      <c r="BH1279" s="32"/>
      <c r="BI1279" s="32"/>
      <c r="BJ1279" s="32"/>
      <c r="BK1279" s="32"/>
      <c r="BL1279" s="32"/>
      <c r="BM1279" s="32"/>
    </row>
    <row r="1280" spans="1:65" ht="120" customHeight="1" x14ac:dyDescent="0.25">
      <c r="A1280" s="86">
        <v>795</v>
      </c>
      <c r="B1280" s="22" t="s">
        <v>10344</v>
      </c>
      <c r="C1280" s="22">
        <v>63</v>
      </c>
      <c r="D1280" s="23" t="s">
        <v>10486</v>
      </c>
      <c r="E1280" s="22" t="s">
        <v>10588</v>
      </c>
      <c r="F1280" s="22">
        <v>8584</v>
      </c>
      <c r="G1280" s="22" t="s">
        <v>10589</v>
      </c>
      <c r="H1280" s="22">
        <v>2002</v>
      </c>
      <c r="I1280" s="22" t="s">
        <v>10590</v>
      </c>
      <c r="J1280" s="57">
        <v>28504.74</v>
      </c>
      <c r="K1280" s="22" t="s">
        <v>10364</v>
      </c>
      <c r="L1280" s="22" t="s">
        <v>10365</v>
      </c>
      <c r="M1280" s="22" t="s">
        <v>10350</v>
      </c>
      <c r="N1280" s="22" t="s">
        <v>10591</v>
      </c>
      <c r="O1280" s="22" t="s">
        <v>10592</v>
      </c>
      <c r="P1280" s="22" t="s">
        <v>10593</v>
      </c>
      <c r="Q1280" s="22">
        <v>24.6</v>
      </c>
      <c r="R1280" s="82">
        <v>0</v>
      </c>
      <c r="S1280" s="82">
        <v>2.15</v>
      </c>
      <c r="T1280" s="82">
        <v>22.35</v>
      </c>
      <c r="U1280" s="82">
        <f t="shared" si="87"/>
        <v>24.5</v>
      </c>
      <c r="V1280" s="421">
        <f t="shared" si="88"/>
        <v>100</v>
      </c>
      <c r="W1280" s="128">
        <v>100</v>
      </c>
      <c r="X1280" s="225" t="s">
        <v>10353</v>
      </c>
      <c r="Y1280" s="22">
        <v>4</v>
      </c>
      <c r="Z1280" s="22">
        <v>3</v>
      </c>
      <c r="AA1280" s="22">
        <v>4</v>
      </c>
      <c r="AB1280" s="22">
        <v>46</v>
      </c>
      <c r="AC1280" s="22"/>
      <c r="AD1280" s="22"/>
      <c r="AE1280" s="22">
        <v>5</v>
      </c>
      <c r="AF1280" s="86">
        <f t="shared" si="89"/>
        <v>100</v>
      </c>
      <c r="AG1280" s="22" t="s">
        <v>10486</v>
      </c>
      <c r="AH1280" s="22" t="s">
        <v>10594</v>
      </c>
      <c r="AI1280" s="22">
        <v>80</v>
      </c>
      <c r="AJ1280" s="22" t="s">
        <v>10386</v>
      </c>
      <c r="AK1280" s="22" t="s">
        <v>10386</v>
      </c>
      <c r="AL1280" s="22">
        <v>20</v>
      </c>
      <c r="AM1280" s="22"/>
      <c r="AN1280" s="22"/>
      <c r="AO1280" s="22"/>
      <c r="AP1280" s="22"/>
      <c r="AQ1280" s="22"/>
      <c r="AR1280" s="22"/>
      <c r="AS1280" s="22"/>
      <c r="AT1280" s="22"/>
      <c r="AU1280" s="22"/>
      <c r="AV1280" s="22"/>
      <c r="AW1280" s="22"/>
      <c r="AX1280" s="22"/>
      <c r="AY1280" s="22"/>
      <c r="AZ1280" s="22"/>
      <c r="BA1280" s="85"/>
      <c r="BB1280" s="32"/>
      <c r="BC1280" s="32"/>
      <c r="BD1280" s="32"/>
      <c r="BE1280" s="32"/>
      <c r="BF1280" s="32"/>
      <c r="BG1280" s="32"/>
      <c r="BH1280" s="32"/>
      <c r="BI1280" s="32"/>
      <c r="BJ1280" s="32"/>
      <c r="BK1280" s="32"/>
      <c r="BL1280" s="32"/>
      <c r="BM1280" s="32"/>
    </row>
    <row r="1281" spans="1:65" ht="120" customHeight="1" x14ac:dyDescent="0.25">
      <c r="A1281" s="86">
        <v>795</v>
      </c>
      <c r="B1281" s="22" t="s">
        <v>10344</v>
      </c>
      <c r="C1281" s="22">
        <v>63</v>
      </c>
      <c r="D1281" s="23" t="s">
        <v>10486</v>
      </c>
      <c r="E1281" s="22" t="s">
        <v>10588</v>
      </c>
      <c r="F1281" s="22">
        <v>8584</v>
      </c>
      <c r="G1281" s="22" t="s">
        <v>10595</v>
      </c>
      <c r="H1281" s="22">
        <v>2002</v>
      </c>
      <c r="I1281" s="22" t="s">
        <v>10596</v>
      </c>
      <c r="J1281" s="57">
        <v>25436.19</v>
      </c>
      <c r="K1281" s="22" t="s">
        <v>10364</v>
      </c>
      <c r="L1281" s="22" t="s">
        <v>10365</v>
      </c>
      <c r="M1281" s="22" t="s">
        <v>10350</v>
      </c>
      <c r="N1281" s="22" t="s">
        <v>10591</v>
      </c>
      <c r="O1281" s="22" t="s">
        <v>10592</v>
      </c>
      <c r="P1281" s="22" t="s">
        <v>10597</v>
      </c>
      <c r="Q1281" s="22">
        <v>24.9</v>
      </c>
      <c r="R1281" s="82">
        <v>0</v>
      </c>
      <c r="S1281" s="82">
        <v>2.5</v>
      </c>
      <c r="T1281" s="82">
        <v>22.35</v>
      </c>
      <c r="U1281" s="82">
        <f t="shared" si="87"/>
        <v>24.85</v>
      </c>
      <c r="V1281" s="421">
        <f t="shared" si="88"/>
        <v>100</v>
      </c>
      <c r="W1281" s="128">
        <v>100</v>
      </c>
      <c r="X1281" s="225" t="s">
        <v>10353</v>
      </c>
      <c r="Y1281" s="22">
        <v>4</v>
      </c>
      <c r="Z1281" s="22">
        <v>3</v>
      </c>
      <c r="AA1281" s="22">
        <v>4</v>
      </c>
      <c r="AB1281" s="22">
        <v>46</v>
      </c>
      <c r="AC1281" s="22"/>
      <c r="AD1281" s="22"/>
      <c r="AE1281" s="22">
        <v>5</v>
      </c>
      <c r="AF1281" s="86">
        <f t="shared" si="89"/>
        <v>100</v>
      </c>
      <c r="AG1281" s="22" t="s">
        <v>10486</v>
      </c>
      <c r="AH1281" s="22" t="s">
        <v>10594</v>
      </c>
      <c r="AI1281" s="22">
        <v>75</v>
      </c>
      <c r="AJ1281" s="22" t="s">
        <v>10386</v>
      </c>
      <c r="AK1281" s="22" t="s">
        <v>10386</v>
      </c>
      <c r="AL1281" s="22">
        <v>25</v>
      </c>
      <c r="AM1281" s="22"/>
      <c r="AN1281" s="22"/>
      <c r="AO1281" s="22"/>
      <c r="AP1281" s="22"/>
      <c r="AQ1281" s="22"/>
      <c r="AR1281" s="22"/>
      <c r="AS1281" s="22"/>
      <c r="AT1281" s="22"/>
      <c r="AU1281" s="22"/>
      <c r="AV1281" s="22"/>
      <c r="AW1281" s="22"/>
      <c r="AX1281" s="22"/>
      <c r="AY1281" s="22"/>
      <c r="AZ1281" s="22"/>
      <c r="BA1281" s="85"/>
      <c r="BB1281" s="32"/>
      <c r="BC1281" s="32"/>
      <c r="BD1281" s="32"/>
      <c r="BE1281" s="32"/>
      <c r="BF1281" s="32"/>
      <c r="BG1281" s="32"/>
      <c r="BH1281" s="32"/>
      <c r="BI1281" s="32"/>
      <c r="BJ1281" s="32"/>
      <c r="BK1281" s="32"/>
      <c r="BL1281" s="32"/>
      <c r="BM1281" s="32"/>
    </row>
    <row r="1282" spans="1:65" ht="120" customHeight="1" x14ac:dyDescent="0.25">
      <c r="A1282" s="86">
        <v>795</v>
      </c>
      <c r="B1282" s="22" t="s">
        <v>10344</v>
      </c>
      <c r="C1282" s="22">
        <v>63</v>
      </c>
      <c r="D1282" s="23" t="s">
        <v>10486</v>
      </c>
      <c r="E1282" s="22" t="s">
        <v>10598</v>
      </c>
      <c r="F1282" s="22">
        <v>25797</v>
      </c>
      <c r="G1282" s="22" t="s">
        <v>5892</v>
      </c>
      <c r="H1282" s="22">
        <v>2016</v>
      </c>
      <c r="I1282" s="22" t="s">
        <v>10599</v>
      </c>
      <c r="J1282" s="57">
        <v>45236</v>
      </c>
      <c r="K1282" s="22" t="s">
        <v>244</v>
      </c>
      <c r="L1282" s="22" t="s">
        <v>10365</v>
      </c>
      <c r="M1282" s="22" t="s">
        <v>10350</v>
      </c>
      <c r="N1282" s="22" t="s">
        <v>10600</v>
      </c>
      <c r="O1282" s="22" t="s">
        <v>10601</v>
      </c>
      <c r="P1282" s="22">
        <v>47261</v>
      </c>
      <c r="Q1282" s="22">
        <v>35</v>
      </c>
      <c r="R1282" s="82">
        <v>0</v>
      </c>
      <c r="S1282" s="82">
        <v>5</v>
      </c>
      <c r="T1282" s="82">
        <v>25</v>
      </c>
      <c r="U1282" s="82">
        <f t="shared" si="87"/>
        <v>30</v>
      </c>
      <c r="V1282" s="421">
        <f t="shared" si="88"/>
        <v>100</v>
      </c>
      <c r="W1282" s="128">
        <v>100</v>
      </c>
      <c r="X1282" s="225" t="s">
        <v>10353</v>
      </c>
      <c r="Y1282" s="22">
        <v>1</v>
      </c>
      <c r="Z1282" s="22">
        <v>4</v>
      </c>
      <c r="AA1282" s="22">
        <v>4</v>
      </c>
      <c r="AB1282" s="22">
        <v>46</v>
      </c>
      <c r="AC1282" s="22">
        <v>16</v>
      </c>
      <c r="AD1282" s="22">
        <v>40</v>
      </c>
      <c r="AE1282" s="22">
        <v>5</v>
      </c>
      <c r="AF1282" s="86">
        <f t="shared" si="89"/>
        <v>100</v>
      </c>
      <c r="AG1282" s="22" t="s">
        <v>10486</v>
      </c>
      <c r="AH1282" s="22" t="s">
        <v>10594</v>
      </c>
      <c r="AI1282" s="22">
        <v>20</v>
      </c>
      <c r="AJ1282" s="22" t="s">
        <v>10602</v>
      </c>
      <c r="AK1282" s="22" t="s">
        <v>10603</v>
      </c>
      <c r="AL1282" s="22">
        <v>80</v>
      </c>
      <c r="AM1282" s="22"/>
      <c r="AN1282" s="22"/>
      <c r="AO1282" s="22"/>
      <c r="AP1282" s="22"/>
      <c r="AQ1282" s="22"/>
      <c r="AR1282" s="22"/>
      <c r="AS1282" s="22"/>
      <c r="AT1282" s="22"/>
      <c r="AU1282" s="22"/>
      <c r="AV1282" s="22"/>
      <c r="AW1282" s="22"/>
      <c r="AX1282" s="22"/>
      <c r="AY1282" s="22"/>
      <c r="AZ1282" s="22"/>
      <c r="BA1282" s="85"/>
      <c r="BB1282" s="32"/>
      <c r="BC1282" s="32"/>
      <c r="BD1282" s="32"/>
      <c r="BE1282" s="32"/>
      <c r="BF1282" s="32"/>
      <c r="BG1282" s="32"/>
      <c r="BH1282" s="32"/>
      <c r="BI1282" s="32"/>
      <c r="BJ1282" s="32"/>
      <c r="BK1282" s="32"/>
      <c r="BL1282" s="32"/>
      <c r="BM1282" s="32"/>
    </row>
    <row r="1283" spans="1:65" ht="120" customHeight="1" x14ac:dyDescent="0.25">
      <c r="A1283" s="86">
        <v>795</v>
      </c>
      <c r="B1283" s="22" t="s">
        <v>10344</v>
      </c>
      <c r="C1283" s="22">
        <v>63</v>
      </c>
      <c r="D1283" s="23" t="s">
        <v>10486</v>
      </c>
      <c r="E1283" s="22" t="s">
        <v>10598</v>
      </c>
      <c r="F1283" s="22">
        <v>25797</v>
      </c>
      <c r="G1283" s="22" t="s">
        <v>10604</v>
      </c>
      <c r="H1283" s="22">
        <v>2021</v>
      </c>
      <c r="I1283" s="22" t="s">
        <v>10605</v>
      </c>
      <c r="J1283" s="57">
        <v>33474.86</v>
      </c>
      <c r="K1283" s="22" t="s">
        <v>312</v>
      </c>
      <c r="L1283" s="22" t="s">
        <v>10600</v>
      </c>
      <c r="M1283" s="22" t="s">
        <v>10601</v>
      </c>
      <c r="N1283" s="22" t="s">
        <v>10606</v>
      </c>
      <c r="O1283" s="22" t="s">
        <v>10607</v>
      </c>
      <c r="P1283" s="22">
        <v>48275</v>
      </c>
      <c r="Q1283" s="22">
        <v>60</v>
      </c>
      <c r="R1283" s="82">
        <v>4</v>
      </c>
      <c r="S1283" s="82">
        <v>5</v>
      </c>
      <c r="T1283" s="82">
        <v>50</v>
      </c>
      <c r="U1283" s="82">
        <f t="shared" si="87"/>
        <v>59</v>
      </c>
      <c r="V1283" s="421">
        <f t="shared" si="88"/>
        <v>70</v>
      </c>
      <c r="W1283" s="128">
        <v>90</v>
      </c>
      <c r="X1283" s="225" t="s">
        <v>10608</v>
      </c>
      <c r="Y1283" s="22">
        <v>3</v>
      </c>
      <c r="Z1283" s="22">
        <v>12</v>
      </c>
      <c r="AA1283" s="22">
        <v>1</v>
      </c>
      <c r="AB1283" s="22">
        <v>4</v>
      </c>
      <c r="AC1283" s="22">
        <v>19</v>
      </c>
      <c r="AD1283" s="22">
        <v>40</v>
      </c>
      <c r="AE1283" s="22">
        <v>5</v>
      </c>
      <c r="AF1283" s="86">
        <f t="shared" si="89"/>
        <v>70</v>
      </c>
      <c r="AG1283" s="22" t="s">
        <v>10486</v>
      </c>
      <c r="AH1283" s="22" t="s">
        <v>10594</v>
      </c>
      <c r="AI1283" s="22">
        <v>20</v>
      </c>
      <c r="AJ1283" s="22" t="s">
        <v>10602</v>
      </c>
      <c r="AK1283" s="22" t="s">
        <v>10609</v>
      </c>
      <c r="AL1283" s="22">
        <v>50</v>
      </c>
      <c r="AM1283" s="22"/>
      <c r="AN1283" s="22"/>
      <c r="AO1283" s="22"/>
      <c r="AP1283" s="22"/>
      <c r="AQ1283" s="22"/>
      <c r="AR1283" s="22"/>
      <c r="AS1283" s="22"/>
      <c r="AT1283" s="22"/>
      <c r="AU1283" s="22"/>
      <c r="AV1283" s="22"/>
      <c r="AW1283" s="22"/>
      <c r="AX1283" s="22"/>
      <c r="AY1283" s="22"/>
      <c r="AZ1283" s="22"/>
      <c r="BA1283" s="85"/>
      <c r="BB1283" s="32"/>
      <c r="BC1283" s="32"/>
      <c r="BD1283" s="32"/>
      <c r="BE1283" s="32"/>
      <c r="BF1283" s="32"/>
      <c r="BG1283" s="32"/>
      <c r="BH1283" s="32"/>
      <c r="BI1283" s="32"/>
      <c r="BJ1283" s="32"/>
      <c r="BK1283" s="32"/>
      <c r="BL1283" s="32"/>
      <c r="BM1283" s="32"/>
    </row>
    <row r="1284" spans="1:65" ht="120" customHeight="1" x14ac:dyDescent="0.25">
      <c r="A1284" s="86">
        <v>795</v>
      </c>
      <c r="B1284" s="22" t="s">
        <v>10344</v>
      </c>
      <c r="C1284" s="22">
        <v>63</v>
      </c>
      <c r="D1284" s="23" t="s">
        <v>10486</v>
      </c>
      <c r="E1284" s="22" t="s">
        <v>10610</v>
      </c>
      <c r="F1284" s="22">
        <v>29573</v>
      </c>
      <c r="G1284" s="22" t="s">
        <v>10611</v>
      </c>
      <c r="H1284" s="22">
        <v>2016</v>
      </c>
      <c r="I1284" s="22" t="s">
        <v>10612</v>
      </c>
      <c r="J1284" s="57">
        <v>41345</v>
      </c>
      <c r="K1284" s="22" t="s">
        <v>244</v>
      </c>
      <c r="L1284" s="22" t="s">
        <v>10365</v>
      </c>
      <c r="M1284" s="22" t="s">
        <v>10350</v>
      </c>
      <c r="N1284" s="22" t="s">
        <v>10613</v>
      </c>
      <c r="O1284" s="22" t="s">
        <v>10614</v>
      </c>
      <c r="P1284" s="22" t="s">
        <v>10615</v>
      </c>
      <c r="Q1284" s="22">
        <v>28.86</v>
      </c>
      <c r="R1284" s="82">
        <v>0</v>
      </c>
      <c r="S1284" s="82">
        <v>2.5</v>
      </c>
      <c r="T1284" s="82">
        <v>22.4</v>
      </c>
      <c r="U1284" s="82">
        <f t="shared" si="87"/>
        <v>24.9</v>
      </c>
      <c r="V1284" s="421">
        <f t="shared" si="88"/>
        <v>100</v>
      </c>
      <c r="W1284" s="128">
        <v>100</v>
      </c>
      <c r="X1284" s="225" t="s">
        <v>10353</v>
      </c>
      <c r="Y1284" s="22">
        <v>3</v>
      </c>
      <c r="Z1284" s="22">
        <v>1</v>
      </c>
      <c r="AA1284" s="22">
        <v>2</v>
      </c>
      <c r="AB1284" s="22">
        <v>46</v>
      </c>
      <c r="AC1284" s="22">
        <v>16</v>
      </c>
      <c r="AD1284" s="22">
        <v>22.4</v>
      </c>
      <c r="AE1284" s="22">
        <v>5</v>
      </c>
      <c r="AF1284" s="86">
        <f t="shared" si="89"/>
        <v>100</v>
      </c>
      <c r="AG1284" s="22" t="s">
        <v>10486</v>
      </c>
      <c r="AH1284" s="22" t="s">
        <v>10594</v>
      </c>
      <c r="AI1284" s="22">
        <v>80</v>
      </c>
      <c r="AJ1284" s="22" t="s">
        <v>10386</v>
      </c>
      <c r="AK1284" s="22" t="s">
        <v>10386</v>
      </c>
      <c r="AL1284" s="22">
        <v>20</v>
      </c>
      <c r="AM1284" s="22"/>
      <c r="AN1284" s="22"/>
      <c r="AO1284" s="22"/>
      <c r="AP1284" s="22"/>
      <c r="AQ1284" s="22"/>
      <c r="AR1284" s="22"/>
      <c r="AS1284" s="22"/>
      <c r="AT1284" s="22"/>
      <c r="AU1284" s="22"/>
      <c r="AV1284" s="22"/>
      <c r="AW1284" s="22"/>
      <c r="AX1284" s="22"/>
      <c r="AY1284" s="22"/>
      <c r="AZ1284" s="22"/>
      <c r="BA1284" s="85"/>
      <c r="BB1284" s="32"/>
      <c r="BC1284" s="32"/>
      <c r="BD1284" s="32"/>
      <c r="BE1284" s="32"/>
      <c r="BF1284" s="32"/>
      <c r="BG1284" s="32"/>
      <c r="BH1284" s="32"/>
      <c r="BI1284" s="32"/>
      <c r="BJ1284" s="32"/>
      <c r="BK1284" s="32"/>
      <c r="BL1284" s="32"/>
      <c r="BM1284" s="32"/>
    </row>
    <row r="1285" spans="1:65" ht="120" customHeight="1" x14ac:dyDescent="0.25">
      <c r="A1285" s="86">
        <v>795</v>
      </c>
      <c r="B1285" s="22" t="s">
        <v>10344</v>
      </c>
      <c r="C1285" s="22">
        <v>59</v>
      </c>
      <c r="D1285" s="23" t="s">
        <v>10424</v>
      </c>
      <c r="E1285" s="22" t="s">
        <v>10616</v>
      </c>
      <c r="F1285" s="22">
        <v>10369</v>
      </c>
      <c r="G1285" s="22" t="s">
        <v>10617</v>
      </c>
      <c r="H1285" s="22">
        <v>2003</v>
      </c>
      <c r="I1285" s="22" t="s">
        <v>10618</v>
      </c>
      <c r="J1285" s="57">
        <v>23994</v>
      </c>
      <c r="K1285" s="22" t="s">
        <v>155</v>
      </c>
      <c r="L1285" s="22" t="s">
        <v>10554</v>
      </c>
      <c r="M1285" s="22" t="s">
        <v>10350</v>
      </c>
      <c r="N1285" s="22" t="s">
        <v>10619</v>
      </c>
      <c r="O1285" s="22" t="s">
        <v>10620</v>
      </c>
      <c r="P1285" s="22">
        <v>42815</v>
      </c>
      <c r="Q1285" s="22">
        <v>26.6</v>
      </c>
      <c r="R1285" s="82">
        <v>0</v>
      </c>
      <c r="S1285" s="82">
        <v>4.2</v>
      </c>
      <c r="T1285" s="82">
        <v>22.4</v>
      </c>
      <c r="U1285" s="82">
        <f t="shared" si="87"/>
        <v>26.599999999999998</v>
      </c>
      <c r="V1285" s="421">
        <f t="shared" si="88"/>
        <v>100</v>
      </c>
      <c r="W1285" s="128">
        <v>100</v>
      </c>
      <c r="X1285" s="225" t="s">
        <v>10353</v>
      </c>
      <c r="Y1285" s="22">
        <v>3</v>
      </c>
      <c r="Z1285" s="22">
        <v>4</v>
      </c>
      <c r="AA1285" s="22">
        <v>4</v>
      </c>
      <c r="AB1285" s="22">
        <v>44</v>
      </c>
      <c r="AC1285" s="22">
        <v>11</v>
      </c>
      <c r="AD1285" s="22"/>
      <c r="AE1285" s="22">
        <v>5</v>
      </c>
      <c r="AF1285" s="86">
        <f t="shared" si="89"/>
        <v>100</v>
      </c>
      <c r="AG1285" s="22" t="s">
        <v>10424</v>
      </c>
      <c r="AH1285" s="22" t="s">
        <v>10621</v>
      </c>
      <c r="AI1285" s="22">
        <v>60</v>
      </c>
      <c r="AJ1285" s="22" t="s">
        <v>10622</v>
      </c>
      <c r="AK1285" s="22" t="s">
        <v>10623</v>
      </c>
      <c r="AL1285" s="22">
        <v>25</v>
      </c>
      <c r="AM1285" s="22" t="s">
        <v>10624</v>
      </c>
      <c r="AN1285" s="22" t="s">
        <v>10624</v>
      </c>
      <c r="AO1285" s="22">
        <v>15</v>
      </c>
      <c r="AP1285" s="22"/>
      <c r="AQ1285" s="22"/>
      <c r="AR1285" s="22"/>
      <c r="AS1285" s="22"/>
      <c r="AT1285" s="22"/>
      <c r="AU1285" s="22"/>
      <c r="AV1285" s="22"/>
      <c r="AW1285" s="22"/>
      <c r="AX1285" s="22"/>
      <c r="AY1285" s="22"/>
      <c r="AZ1285" s="22"/>
      <c r="BA1285" s="85"/>
      <c r="BB1285" s="32"/>
      <c r="BC1285" s="32"/>
      <c r="BD1285" s="32"/>
      <c r="BE1285" s="32"/>
      <c r="BF1285" s="32"/>
      <c r="BG1285" s="32"/>
      <c r="BH1285" s="32"/>
      <c r="BI1285" s="32"/>
      <c r="BJ1285" s="32"/>
      <c r="BK1285" s="32"/>
      <c r="BL1285" s="32"/>
      <c r="BM1285" s="32"/>
    </row>
    <row r="1286" spans="1:65" ht="120" customHeight="1" x14ac:dyDescent="0.25">
      <c r="A1286" s="86">
        <v>795</v>
      </c>
      <c r="B1286" s="22" t="s">
        <v>10344</v>
      </c>
      <c r="C1286" s="22">
        <v>59</v>
      </c>
      <c r="D1286" s="23" t="s">
        <v>10424</v>
      </c>
      <c r="E1286" s="22" t="s">
        <v>10616</v>
      </c>
      <c r="F1286" s="22">
        <v>10369</v>
      </c>
      <c r="G1286" s="22" t="s">
        <v>10625</v>
      </c>
      <c r="H1286" s="22"/>
      <c r="I1286" s="22" t="s">
        <v>10626</v>
      </c>
      <c r="J1286" s="57">
        <v>37295.300000000003</v>
      </c>
      <c r="K1286" s="22" t="s">
        <v>125</v>
      </c>
      <c r="L1286" s="22" t="s">
        <v>10554</v>
      </c>
      <c r="M1286" s="22" t="s">
        <v>10350</v>
      </c>
      <c r="N1286" s="22" t="s">
        <v>10619</v>
      </c>
      <c r="O1286" s="22" t="s">
        <v>10620</v>
      </c>
      <c r="P1286" s="22">
        <v>40451</v>
      </c>
      <c r="Q1286" s="22">
        <v>8.5</v>
      </c>
      <c r="R1286" s="82">
        <v>0</v>
      </c>
      <c r="S1286" s="82">
        <v>4.5</v>
      </c>
      <c r="T1286" s="82">
        <v>27</v>
      </c>
      <c r="U1286" s="82">
        <f t="shared" si="87"/>
        <v>31.5</v>
      </c>
      <c r="V1286" s="421">
        <f t="shared" si="88"/>
        <v>100</v>
      </c>
      <c r="W1286" s="128">
        <v>100</v>
      </c>
      <c r="X1286" s="225" t="s">
        <v>10627</v>
      </c>
      <c r="Y1286" s="22">
        <v>3</v>
      </c>
      <c r="Z1286" s="22">
        <v>4</v>
      </c>
      <c r="AA1286" s="22">
        <v>4</v>
      </c>
      <c r="AB1286" s="22">
        <v>44</v>
      </c>
      <c r="AC1286" s="22"/>
      <c r="AD1286" s="22"/>
      <c r="AE1286" s="22">
        <v>5</v>
      </c>
      <c r="AF1286" s="86">
        <f t="shared" si="89"/>
        <v>100</v>
      </c>
      <c r="AG1286" s="22" t="s">
        <v>10424</v>
      </c>
      <c r="AH1286" s="22" t="s">
        <v>10621</v>
      </c>
      <c r="AI1286" s="22">
        <v>60</v>
      </c>
      <c r="AJ1286" s="22" t="s">
        <v>10624</v>
      </c>
      <c r="AK1286" s="22" t="s">
        <v>10624</v>
      </c>
      <c r="AL1286" s="22">
        <v>40</v>
      </c>
      <c r="AM1286" s="22"/>
      <c r="AN1286" s="22"/>
      <c r="AO1286" s="22"/>
      <c r="AP1286" s="22"/>
      <c r="AQ1286" s="22"/>
      <c r="AR1286" s="22"/>
      <c r="AS1286" s="22"/>
      <c r="AT1286" s="22"/>
      <c r="AU1286" s="22"/>
      <c r="AV1286" s="22"/>
      <c r="AW1286" s="22"/>
      <c r="AX1286" s="22"/>
      <c r="AY1286" s="22"/>
      <c r="AZ1286" s="22"/>
      <c r="BA1286" s="85"/>
      <c r="BB1286" s="32"/>
      <c r="BC1286" s="32"/>
      <c r="BD1286" s="32"/>
      <c r="BE1286" s="32"/>
      <c r="BF1286" s="32"/>
      <c r="BG1286" s="32"/>
      <c r="BH1286" s="32"/>
      <c r="BI1286" s="32"/>
      <c r="BJ1286" s="32"/>
      <c r="BK1286" s="32"/>
      <c r="BL1286" s="32"/>
      <c r="BM1286" s="32"/>
    </row>
    <row r="1287" spans="1:65" ht="120" customHeight="1" x14ac:dyDescent="0.25">
      <c r="A1287" s="86">
        <v>795</v>
      </c>
      <c r="B1287" s="22" t="s">
        <v>10344</v>
      </c>
      <c r="C1287" s="22">
        <v>59</v>
      </c>
      <c r="D1287" s="23" t="s">
        <v>10424</v>
      </c>
      <c r="E1287" s="22" t="s">
        <v>10616</v>
      </c>
      <c r="F1287" s="22">
        <v>10369</v>
      </c>
      <c r="G1287" s="22" t="s">
        <v>10628</v>
      </c>
      <c r="H1287" s="22">
        <v>2016</v>
      </c>
      <c r="I1287" s="22" t="s">
        <v>10629</v>
      </c>
      <c r="J1287" s="57">
        <v>328.86</v>
      </c>
      <c r="K1287" s="22" t="s">
        <v>125</v>
      </c>
      <c r="L1287" s="22" t="s">
        <v>10554</v>
      </c>
      <c r="M1287" s="22" t="s">
        <v>10350</v>
      </c>
      <c r="N1287" s="22" t="s">
        <v>10619</v>
      </c>
      <c r="O1287" s="22" t="s">
        <v>10620</v>
      </c>
      <c r="P1287" s="22">
        <v>47324</v>
      </c>
      <c r="Q1287" s="22">
        <v>8.5</v>
      </c>
      <c r="R1287" s="82">
        <v>0</v>
      </c>
      <c r="S1287" s="82">
        <v>0</v>
      </c>
      <c r="T1287" s="82">
        <v>0</v>
      </c>
      <c r="U1287" s="82">
        <f t="shared" si="87"/>
        <v>0</v>
      </c>
      <c r="V1287" s="421">
        <f t="shared" si="88"/>
        <v>100</v>
      </c>
      <c r="W1287" s="128">
        <v>100</v>
      </c>
      <c r="X1287" s="225" t="s">
        <v>10627</v>
      </c>
      <c r="Y1287" s="22">
        <v>3</v>
      </c>
      <c r="Z1287" s="22">
        <v>4</v>
      </c>
      <c r="AA1287" s="22">
        <v>4</v>
      </c>
      <c r="AB1287" s="22">
        <v>44</v>
      </c>
      <c r="AC1287" s="22"/>
      <c r="AD1287" s="22"/>
      <c r="AE1287" s="22">
        <v>5</v>
      </c>
      <c r="AF1287" s="86">
        <f t="shared" si="89"/>
        <v>100</v>
      </c>
      <c r="AG1287" s="22" t="s">
        <v>10424</v>
      </c>
      <c r="AH1287" s="22" t="s">
        <v>10621</v>
      </c>
      <c r="AI1287" s="22">
        <v>60</v>
      </c>
      <c r="AJ1287" s="22" t="s">
        <v>10624</v>
      </c>
      <c r="AK1287" s="22" t="s">
        <v>10624</v>
      </c>
      <c r="AL1287" s="22">
        <v>40</v>
      </c>
      <c r="AM1287" s="22"/>
      <c r="AN1287" s="22"/>
      <c r="AO1287" s="22"/>
      <c r="AP1287" s="22"/>
      <c r="AQ1287" s="22"/>
      <c r="AR1287" s="22"/>
      <c r="AS1287" s="22"/>
      <c r="AT1287" s="22"/>
      <c r="AU1287" s="22"/>
      <c r="AV1287" s="22"/>
      <c r="AW1287" s="22"/>
      <c r="AX1287" s="22"/>
      <c r="AY1287" s="22"/>
      <c r="AZ1287" s="22"/>
      <c r="BA1287" s="85"/>
      <c r="BB1287" s="32"/>
      <c r="BC1287" s="32"/>
      <c r="BD1287" s="32"/>
      <c r="BE1287" s="32"/>
      <c r="BF1287" s="32"/>
      <c r="BG1287" s="32"/>
      <c r="BH1287" s="32"/>
      <c r="BI1287" s="32"/>
      <c r="BJ1287" s="32"/>
      <c r="BK1287" s="32"/>
      <c r="BL1287" s="32"/>
      <c r="BM1287" s="32"/>
    </row>
    <row r="1288" spans="1:65" ht="120" customHeight="1" x14ac:dyDescent="0.25">
      <c r="A1288" s="86">
        <v>795</v>
      </c>
      <c r="B1288" s="22" t="s">
        <v>10344</v>
      </c>
      <c r="C1288" s="22">
        <v>59</v>
      </c>
      <c r="D1288" s="23" t="s">
        <v>10424</v>
      </c>
      <c r="E1288" s="22" t="s">
        <v>10616</v>
      </c>
      <c r="F1288" s="22">
        <v>10369</v>
      </c>
      <c r="G1288" s="22" t="s">
        <v>10630</v>
      </c>
      <c r="H1288" s="22">
        <v>2024</v>
      </c>
      <c r="I1288" s="22" t="s">
        <v>10631</v>
      </c>
      <c r="J1288" s="57">
        <v>36686.519999999997</v>
      </c>
      <c r="K1288" s="22" t="s">
        <v>7138</v>
      </c>
      <c r="L1288" s="22" t="s">
        <v>10554</v>
      </c>
      <c r="M1288" s="22" t="s">
        <v>10350</v>
      </c>
      <c r="N1288" s="22" t="s">
        <v>10619</v>
      </c>
      <c r="O1288" s="22" t="s">
        <v>10620</v>
      </c>
      <c r="P1288" s="22">
        <v>49123</v>
      </c>
      <c r="Q1288" s="22">
        <v>8.5</v>
      </c>
      <c r="R1288" s="82">
        <v>3.6</v>
      </c>
      <c r="S1288" s="82">
        <v>4.9000000000000004</v>
      </c>
      <c r="T1288" s="82">
        <v>35</v>
      </c>
      <c r="U1288" s="82">
        <f t="shared" si="87"/>
        <v>43.5</v>
      </c>
      <c r="V1288" s="421">
        <f t="shared" si="88"/>
        <v>100</v>
      </c>
      <c r="W1288" s="128">
        <v>30</v>
      </c>
      <c r="X1288" s="225" t="s">
        <v>10627</v>
      </c>
      <c r="Y1288" s="22">
        <v>1</v>
      </c>
      <c r="Z1288" s="22">
        <v>4</v>
      </c>
      <c r="AA1288" s="22">
        <v>1</v>
      </c>
      <c r="AB1288" s="22">
        <v>44</v>
      </c>
      <c r="AC1288" s="22" t="s">
        <v>10632</v>
      </c>
      <c r="AD1288" s="22"/>
      <c r="AE1288" s="22">
        <v>5</v>
      </c>
      <c r="AF1288" s="86">
        <f t="shared" si="89"/>
        <v>100</v>
      </c>
      <c r="AG1288" s="22" t="s">
        <v>10424</v>
      </c>
      <c r="AH1288" s="22" t="s">
        <v>10621</v>
      </c>
      <c r="AI1288" s="22">
        <v>60</v>
      </c>
      <c r="AJ1288" s="22" t="s">
        <v>10624</v>
      </c>
      <c r="AK1288" s="22" t="s">
        <v>10624</v>
      </c>
      <c r="AL1288" s="22">
        <v>40</v>
      </c>
      <c r="AM1288" s="22"/>
      <c r="AN1288" s="22"/>
      <c r="AO1288" s="22"/>
      <c r="AP1288" s="22"/>
      <c r="AQ1288" s="22"/>
      <c r="AR1288" s="22"/>
      <c r="AS1288" s="22"/>
      <c r="AT1288" s="22"/>
      <c r="AU1288" s="22"/>
      <c r="AV1288" s="22"/>
      <c r="AW1288" s="22"/>
      <c r="AX1288" s="22"/>
      <c r="AY1288" s="22"/>
      <c r="AZ1288" s="22"/>
      <c r="BA1288" s="85"/>
      <c r="BB1288" s="32"/>
      <c r="BC1288" s="32"/>
      <c r="BD1288" s="32"/>
      <c r="BE1288" s="32"/>
      <c r="BF1288" s="32"/>
      <c r="BG1288" s="32"/>
      <c r="BH1288" s="32"/>
      <c r="BI1288" s="32"/>
      <c r="BJ1288" s="32"/>
      <c r="BK1288" s="32"/>
      <c r="BL1288" s="32"/>
      <c r="BM1288" s="32"/>
    </row>
    <row r="1289" spans="1:65" ht="120" customHeight="1" x14ac:dyDescent="0.25">
      <c r="A1289" s="86">
        <v>795</v>
      </c>
      <c r="B1289" s="22" t="s">
        <v>10344</v>
      </c>
      <c r="C1289" s="22">
        <v>59</v>
      </c>
      <c r="D1289" s="23" t="s">
        <v>10424</v>
      </c>
      <c r="E1289" s="22" t="s">
        <v>10633</v>
      </c>
      <c r="F1289" s="22">
        <v>12295</v>
      </c>
      <c r="G1289" s="22" t="s">
        <v>10634</v>
      </c>
      <c r="H1289" s="22">
        <v>2005</v>
      </c>
      <c r="I1289" s="22" t="s">
        <v>10635</v>
      </c>
      <c r="J1289" s="57">
        <v>296952.18</v>
      </c>
      <c r="K1289" s="22" t="s">
        <v>149</v>
      </c>
      <c r="L1289" s="22" t="s">
        <v>10636</v>
      </c>
      <c r="M1289" s="22" t="s">
        <v>10350</v>
      </c>
      <c r="N1289" s="22" t="s">
        <v>10637</v>
      </c>
      <c r="O1289" s="22" t="s">
        <v>10638</v>
      </c>
      <c r="P1289" s="22" t="s">
        <v>10639</v>
      </c>
      <c r="Q1289" s="22">
        <v>47.4</v>
      </c>
      <c r="R1289" s="82">
        <v>0</v>
      </c>
      <c r="S1289" s="82">
        <v>25</v>
      </c>
      <c r="T1289" s="82">
        <v>22.4</v>
      </c>
      <c r="U1289" s="82">
        <f t="shared" si="87"/>
        <v>47.4</v>
      </c>
      <c r="V1289" s="421">
        <f t="shared" si="88"/>
        <v>100</v>
      </c>
      <c r="W1289" s="128">
        <v>100</v>
      </c>
      <c r="X1289" s="225" t="s">
        <v>10353</v>
      </c>
      <c r="Y1289" s="22">
        <v>3</v>
      </c>
      <c r="Z1289" s="22">
        <v>4</v>
      </c>
      <c r="AA1289" s="22">
        <v>4</v>
      </c>
      <c r="AB1289" s="22">
        <v>44</v>
      </c>
      <c r="AC1289" s="22">
        <v>12</v>
      </c>
      <c r="AD1289" s="22"/>
      <c r="AE1289" s="22">
        <v>5</v>
      </c>
      <c r="AF1289" s="86">
        <f t="shared" si="89"/>
        <v>100</v>
      </c>
      <c r="AG1289" s="22" t="s">
        <v>10424</v>
      </c>
      <c r="AH1289" s="22" t="s">
        <v>10640</v>
      </c>
      <c r="AI1289" s="22">
        <v>40</v>
      </c>
      <c r="AJ1289" s="22" t="s">
        <v>10622</v>
      </c>
      <c r="AK1289" s="22" t="s">
        <v>10623</v>
      </c>
      <c r="AL1289" s="22">
        <v>15</v>
      </c>
      <c r="AM1289" s="22" t="s">
        <v>10386</v>
      </c>
      <c r="AN1289" s="22" t="s">
        <v>10386</v>
      </c>
      <c r="AO1289" s="22">
        <v>15</v>
      </c>
      <c r="AP1289" s="22" t="s">
        <v>10641</v>
      </c>
      <c r="AQ1289" s="22" t="s">
        <v>10642</v>
      </c>
      <c r="AR1289" s="22">
        <v>30</v>
      </c>
      <c r="AS1289" s="22"/>
      <c r="AT1289" s="22"/>
      <c r="AU1289" s="22"/>
      <c r="AV1289" s="22"/>
      <c r="AW1289" s="22"/>
      <c r="AX1289" s="22"/>
      <c r="AY1289" s="22"/>
      <c r="AZ1289" s="22"/>
      <c r="BA1289" s="85"/>
      <c r="BB1289" s="32"/>
      <c r="BC1289" s="32"/>
      <c r="BD1289" s="32"/>
      <c r="BE1289" s="32"/>
      <c r="BF1289" s="32"/>
      <c r="BG1289" s="32"/>
      <c r="BH1289" s="32"/>
      <c r="BI1289" s="32"/>
      <c r="BJ1289" s="32"/>
      <c r="BK1289" s="32"/>
      <c r="BL1289" s="32"/>
      <c r="BM1289" s="32"/>
    </row>
    <row r="1290" spans="1:65" ht="120" customHeight="1" x14ac:dyDescent="0.25">
      <c r="A1290" s="86">
        <v>795</v>
      </c>
      <c r="B1290" s="22" t="s">
        <v>10344</v>
      </c>
      <c r="C1290" s="22">
        <v>59</v>
      </c>
      <c r="D1290" s="23" t="s">
        <v>10424</v>
      </c>
      <c r="E1290" s="22" t="s">
        <v>10633</v>
      </c>
      <c r="F1290" s="22">
        <v>12295</v>
      </c>
      <c r="G1290" s="22" t="s">
        <v>10643</v>
      </c>
      <c r="H1290" s="22">
        <v>2005</v>
      </c>
      <c r="I1290" s="22" t="s">
        <v>10644</v>
      </c>
      <c r="J1290" s="57">
        <v>296952.18</v>
      </c>
      <c r="K1290" s="22" t="s">
        <v>149</v>
      </c>
      <c r="L1290" s="22" t="s">
        <v>10645</v>
      </c>
      <c r="M1290" s="22" t="s">
        <v>10350</v>
      </c>
      <c r="N1290" s="22" t="s">
        <v>10646</v>
      </c>
      <c r="O1290" s="22" t="s">
        <v>10647</v>
      </c>
      <c r="P1290" s="22" t="s">
        <v>10648</v>
      </c>
      <c r="Q1290" s="22">
        <v>47.4</v>
      </c>
      <c r="R1290" s="82">
        <v>0</v>
      </c>
      <c r="S1290" s="82">
        <v>25</v>
      </c>
      <c r="T1290" s="82">
        <v>22.4</v>
      </c>
      <c r="U1290" s="82">
        <f t="shared" si="87"/>
        <v>47.4</v>
      </c>
      <c r="V1290" s="421">
        <f>AF1290</f>
        <v>100</v>
      </c>
      <c r="W1290" s="128">
        <v>100</v>
      </c>
      <c r="X1290" s="225" t="s">
        <v>10353</v>
      </c>
      <c r="Y1290" s="22">
        <v>3</v>
      </c>
      <c r="Z1290" s="22">
        <v>4</v>
      </c>
      <c r="AA1290" s="22">
        <v>4</v>
      </c>
      <c r="AB1290" s="22">
        <v>44</v>
      </c>
      <c r="AC1290" s="22">
        <v>12</v>
      </c>
      <c r="AD1290" s="22"/>
      <c r="AE1290" s="22">
        <v>5</v>
      </c>
      <c r="AF1290" s="86">
        <f>SUM(AI1290,AL1290,AO1290,AR1290,AU1290,AX1290,BA1290)</f>
        <v>100</v>
      </c>
      <c r="AG1290" s="22" t="s">
        <v>10424</v>
      </c>
      <c r="AH1290" s="22" t="s">
        <v>10640</v>
      </c>
      <c r="AI1290" s="22">
        <v>20</v>
      </c>
      <c r="AJ1290" s="22" t="s">
        <v>10386</v>
      </c>
      <c r="AK1290" s="22" t="s">
        <v>10386</v>
      </c>
      <c r="AL1290" s="22">
        <v>20</v>
      </c>
      <c r="AM1290" s="22" t="s">
        <v>10622</v>
      </c>
      <c r="AN1290" s="22" t="s">
        <v>10623</v>
      </c>
      <c r="AO1290" s="22">
        <v>30</v>
      </c>
      <c r="AP1290" s="22" t="s">
        <v>10641</v>
      </c>
      <c r="AQ1290" s="22" t="s">
        <v>10642</v>
      </c>
      <c r="AR1290" s="22">
        <v>30</v>
      </c>
      <c r="AS1290" s="22"/>
      <c r="AT1290" s="22"/>
      <c r="AU1290" s="22"/>
      <c r="AV1290" s="22"/>
      <c r="AW1290" s="22"/>
      <c r="AX1290" s="22"/>
      <c r="AY1290" s="22"/>
      <c r="AZ1290" s="22"/>
      <c r="BA1290" s="85"/>
      <c r="BB1290" s="32"/>
      <c r="BC1290" s="32"/>
      <c r="BD1290" s="32"/>
      <c r="BE1290" s="32"/>
      <c r="BF1290" s="32"/>
      <c r="BG1290" s="32"/>
      <c r="BH1290" s="32"/>
      <c r="BI1290" s="32"/>
      <c r="BJ1290" s="32"/>
      <c r="BK1290" s="32"/>
      <c r="BL1290" s="32"/>
      <c r="BM1290" s="32"/>
    </row>
    <row r="1291" spans="1:65" ht="120" customHeight="1" x14ac:dyDescent="0.25">
      <c r="A1291" s="86">
        <v>795</v>
      </c>
      <c r="B1291" s="22" t="s">
        <v>10344</v>
      </c>
      <c r="C1291" s="22">
        <v>43</v>
      </c>
      <c r="D1291" s="23" t="s">
        <v>9453</v>
      </c>
      <c r="E1291" s="22" t="s">
        <v>10649</v>
      </c>
      <c r="F1291" s="22">
        <v>20231</v>
      </c>
      <c r="G1291" s="22" t="s">
        <v>10650</v>
      </c>
      <c r="H1291" s="22">
        <v>2014</v>
      </c>
      <c r="I1291" s="22" t="s">
        <v>10651</v>
      </c>
      <c r="J1291" s="57">
        <v>62884.480000000003</v>
      </c>
      <c r="K1291" s="22" t="s">
        <v>10364</v>
      </c>
      <c r="L1291" s="22" t="s">
        <v>10652</v>
      </c>
      <c r="M1291" s="22" t="s">
        <v>10653</v>
      </c>
      <c r="N1291" s="22" t="s">
        <v>10654</v>
      </c>
      <c r="O1291" s="22" t="s">
        <v>10655</v>
      </c>
      <c r="P1291" s="22" t="s">
        <v>10656</v>
      </c>
      <c r="Q1291" s="22">
        <v>42.5</v>
      </c>
      <c r="R1291" s="82">
        <v>6</v>
      </c>
      <c r="S1291" s="82">
        <v>6</v>
      </c>
      <c r="T1291" s="82">
        <v>50</v>
      </c>
      <c r="U1291" s="82">
        <f t="shared" si="87"/>
        <v>62</v>
      </c>
      <c r="V1291" s="421">
        <f t="shared" ref="V1291:V1302" si="90">AF1291</f>
        <v>75</v>
      </c>
      <c r="W1291" s="128">
        <v>100</v>
      </c>
      <c r="X1291" s="225" t="s">
        <v>10353</v>
      </c>
      <c r="Y1291" s="22">
        <v>6</v>
      </c>
      <c r="Z1291" s="22">
        <v>3</v>
      </c>
      <c r="AA1291" s="22">
        <v>1</v>
      </c>
      <c r="AB1291" s="22">
        <v>46</v>
      </c>
      <c r="AC1291" s="22"/>
      <c r="AD1291" s="22">
        <v>50</v>
      </c>
      <c r="AE1291" s="22">
        <v>5</v>
      </c>
      <c r="AF1291" s="86">
        <f t="shared" si="89"/>
        <v>75</v>
      </c>
      <c r="AG1291" s="22" t="s">
        <v>9453</v>
      </c>
      <c r="AH1291" s="22" t="s">
        <v>10657</v>
      </c>
      <c r="AI1291" s="22">
        <v>25</v>
      </c>
      <c r="AJ1291" s="22" t="s">
        <v>10386</v>
      </c>
      <c r="AK1291" s="22" t="s">
        <v>10386</v>
      </c>
      <c r="AL1291" s="22">
        <v>50</v>
      </c>
      <c r="AM1291" s="22"/>
      <c r="AN1291" s="22"/>
      <c r="AO1291" s="22"/>
      <c r="AP1291" s="22"/>
      <c r="AQ1291" s="22"/>
      <c r="AR1291" s="22"/>
      <c r="AS1291" s="22"/>
      <c r="AT1291" s="22"/>
      <c r="AU1291" s="22"/>
      <c r="AV1291" s="22"/>
      <c r="AW1291" s="22"/>
      <c r="AX1291" s="22"/>
      <c r="AY1291" s="22"/>
      <c r="AZ1291" s="22"/>
      <c r="BA1291" s="85"/>
      <c r="BB1291" s="32"/>
      <c r="BC1291" s="32"/>
      <c r="BD1291" s="32"/>
      <c r="BE1291" s="32"/>
      <c r="BF1291" s="32"/>
      <c r="BG1291" s="32"/>
      <c r="BH1291" s="32"/>
      <c r="BI1291" s="32"/>
      <c r="BJ1291" s="32"/>
      <c r="BK1291" s="32"/>
      <c r="BL1291" s="32"/>
      <c r="BM1291" s="32"/>
    </row>
    <row r="1292" spans="1:65" ht="120" customHeight="1" x14ac:dyDescent="0.25">
      <c r="A1292" s="86">
        <v>795</v>
      </c>
      <c r="B1292" s="22" t="s">
        <v>10344</v>
      </c>
      <c r="C1292" s="22">
        <v>47</v>
      </c>
      <c r="D1292" s="23" t="s">
        <v>10475</v>
      </c>
      <c r="E1292" s="22" t="s">
        <v>10658</v>
      </c>
      <c r="F1292" s="22">
        <v>13068</v>
      </c>
      <c r="G1292" s="22" t="s">
        <v>10659</v>
      </c>
      <c r="H1292" s="22">
        <v>2023</v>
      </c>
      <c r="I1292" s="22" t="s">
        <v>10660</v>
      </c>
      <c r="J1292" s="57">
        <v>141118.42000000001</v>
      </c>
      <c r="K1292" s="22" t="s">
        <v>7381</v>
      </c>
      <c r="L1292" s="22" t="s">
        <v>10661</v>
      </c>
      <c r="M1292" s="22" t="s">
        <v>10662</v>
      </c>
      <c r="N1292" s="22" t="s">
        <v>10663</v>
      </c>
      <c r="O1292" s="22" t="s">
        <v>10664</v>
      </c>
      <c r="P1292" s="22">
        <v>48861</v>
      </c>
      <c r="Q1292" s="22">
        <v>31</v>
      </c>
      <c r="R1292" s="82">
        <v>13.84</v>
      </c>
      <c r="S1292" s="82">
        <v>10</v>
      </c>
      <c r="T1292" s="82">
        <v>30</v>
      </c>
      <c r="U1292" s="82">
        <v>54</v>
      </c>
      <c r="V1292" s="421">
        <f t="shared" si="90"/>
        <v>65</v>
      </c>
      <c r="W1292" s="128">
        <v>60</v>
      </c>
      <c r="X1292" s="225" t="s">
        <v>10665</v>
      </c>
      <c r="Y1292" s="22">
        <v>3</v>
      </c>
      <c r="Z1292" s="22">
        <v>10</v>
      </c>
      <c r="AA1292" s="22">
        <v>4</v>
      </c>
      <c r="AB1292" s="22">
        <v>46</v>
      </c>
      <c r="AC1292" s="22">
        <v>21</v>
      </c>
      <c r="AD1292" s="22">
        <v>60</v>
      </c>
      <c r="AE1292" s="22">
        <v>5</v>
      </c>
      <c r="AF1292" s="86">
        <v>65</v>
      </c>
      <c r="AG1292" s="22" t="s">
        <v>10475</v>
      </c>
      <c r="AH1292" s="22" t="s">
        <v>10666</v>
      </c>
      <c r="AI1292" s="22">
        <v>50</v>
      </c>
      <c r="AJ1292" s="22" t="s">
        <v>10488</v>
      </c>
      <c r="AK1292" s="22" t="s">
        <v>10666</v>
      </c>
      <c r="AL1292" s="22">
        <v>5</v>
      </c>
      <c r="AM1292" s="22" t="s">
        <v>10667</v>
      </c>
      <c r="AN1292" s="22" t="s">
        <v>10666</v>
      </c>
      <c r="AO1292" s="22">
        <v>10</v>
      </c>
      <c r="AP1292" s="22"/>
      <c r="AQ1292" s="22"/>
      <c r="AR1292" s="22"/>
      <c r="AS1292" s="22"/>
      <c r="AT1292" s="22"/>
      <c r="AU1292" s="22"/>
      <c r="AV1292" s="22"/>
      <c r="AW1292" s="22"/>
      <c r="AX1292" s="22"/>
      <c r="AY1292" s="22"/>
      <c r="AZ1292" s="22"/>
      <c r="BA1292" s="85"/>
      <c r="BB1292" s="32"/>
      <c r="BC1292" s="32"/>
      <c r="BD1292" s="32"/>
      <c r="BE1292" s="32"/>
      <c r="BF1292" s="32"/>
      <c r="BG1292" s="32"/>
      <c r="BH1292" s="32"/>
      <c r="BI1292" s="32"/>
      <c r="BJ1292" s="32"/>
      <c r="BK1292" s="32"/>
      <c r="BL1292" s="32"/>
      <c r="BM1292" s="32"/>
    </row>
    <row r="1293" spans="1:65" ht="120" customHeight="1" x14ac:dyDescent="0.25">
      <c r="A1293" s="86">
        <v>795</v>
      </c>
      <c r="B1293" s="22" t="s">
        <v>10344</v>
      </c>
      <c r="C1293" s="22">
        <v>47</v>
      </c>
      <c r="D1293" s="23" t="s">
        <v>10475</v>
      </c>
      <c r="E1293" s="22" t="s">
        <v>10658</v>
      </c>
      <c r="F1293" s="22">
        <v>13068</v>
      </c>
      <c r="G1293" s="22" t="s">
        <v>10668</v>
      </c>
      <c r="H1293" s="22">
        <v>2024</v>
      </c>
      <c r="I1293" s="22" t="s">
        <v>10669</v>
      </c>
      <c r="J1293" s="57">
        <v>108593.77</v>
      </c>
      <c r="K1293" s="22" t="s">
        <v>7138</v>
      </c>
      <c r="L1293" s="22" t="s">
        <v>10661</v>
      </c>
      <c r="M1293" s="22" t="s">
        <v>10662</v>
      </c>
      <c r="N1293" s="22" t="s">
        <v>10670</v>
      </c>
      <c r="O1293" s="22" t="s">
        <v>10671</v>
      </c>
      <c r="P1293" s="22">
        <v>49233</v>
      </c>
      <c r="Q1293" s="22">
        <v>25</v>
      </c>
      <c r="R1293" s="82">
        <v>10.67</v>
      </c>
      <c r="S1293" s="82">
        <v>10</v>
      </c>
      <c r="T1293" s="82">
        <v>30</v>
      </c>
      <c r="U1293" s="82">
        <v>50</v>
      </c>
      <c r="V1293" s="421">
        <f t="shared" si="90"/>
        <v>30</v>
      </c>
      <c r="W1293" s="128">
        <v>30</v>
      </c>
      <c r="X1293" s="225" t="s">
        <v>10665</v>
      </c>
      <c r="Y1293" s="22">
        <v>3</v>
      </c>
      <c r="Z1293" s="22">
        <v>10</v>
      </c>
      <c r="AA1293" s="22">
        <v>6</v>
      </c>
      <c r="AB1293" s="22">
        <v>46</v>
      </c>
      <c r="AC1293" s="22">
        <v>22</v>
      </c>
      <c r="AD1293" s="22">
        <v>50</v>
      </c>
      <c r="AE1293" s="22">
        <v>5</v>
      </c>
      <c r="AF1293" s="86">
        <f t="shared" si="89"/>
        <v>30</v>
      </c>
      <c r="AG1293" s="22" t="s">
        <v>10475</v>
      </c>
      <c r="AH1293" s="22" t="s">
        <v>10672</v>
      </c>
      <c r="AI1293" s="22">
        <v>30</v>
      </c>
      <c r="AJ1293" s="22"/>
      <c r="AK1293" s="22"/>
      <c r="AL1293" s="22"/>
      <c r="AM1293" s="22"/>
      <c r="AN1293" s="22"/>
      <c r="AO1293" s="22"/>
      <c r="AP1293" s="22"/>
      <c r="AQ1293" s="22"/>
      <c r="AR1293" s="22"/>
      <c r="AS1293" s="22"/>
      <c r="AT1293" s="22"/>
      <c r="AU1293" s="22"/>
      <c r="AV1293" s="22"/>
      <c r="AW1293" s="22"/>
      <c r="AX1293" s="22"/>
      <c r="AY1293" s="22"/>
      <c r="AZ1293" s="22"/>
      <c r="BA1293" s="85"/>
      <c r="BB1293" s="32"/>
      <c r="BC1293" s="32"/>
      <c r="BD1293" s="32"/>
      <c r="BE1293" s="32"/>
      <c r="BF1293" s="32"/>
      <c r="BG1293" s="32"/>
      <c r="BH1293" s="32"/>
      <c r="BI1293" s="32"/>
      <c r="BJ1293" s="32"/>
      <c r="BK1293" s="32"/>
      <c r="BL1293" s="32"/>
      <c r="BM1293" s="32"/>
    </row>
    <row r="1294" spans="1:65" ht="120" customHeight="1" x14ac:dyDescent="0.25">
      <c r="A1294" s="86">
        <v>795</v>
      </c>
      <c r="B1294" s="22" t="s">
        <v>10344</v>
      </c>
      <c r="C1294" s="22">
        <v>54</v>
      </c>
      <c r="D1294" s="23" t="s">
        <v>10345</v>
      </c>
      <c r="E1294" s="22" t="s">
        <v>10673</v>
      </c>
      <c r="F1294" s="22">
        <v>22407</v>
      </c>
      <c r="G1294" s="22" t="s">
        <v>10674</v>
      </c>
      <c r="H1294" s="22">
        <v>2023</v>
      </c>
      <c r="I1294" s="22" t="s">
        <v>10675</v>
      </c>
      <c r="J1294" s="57">
        <v>44432.28</v>
      </c>
      <c r="K1294" s="22" t="s">
        <v>10364</v>
      </c>
      <c r="L1294" s="22" t="s">
        <v>10661</v>
      </c>
      <c r="M1294" s="22" t="s">
        <v>10662</v>
      </c>
      <c r="N1294" s="22" t="s">
        <v>10676</v>
      </c>
      <c r="O1294" s="22" t="s">
        <v>10677</v>
      </c>
      <c r="P1294" s="22">
        <v>48866</v>
      </c>
      <c r="Q1294" s="22">
        <v>35</v>
      </c>
      <c r="R1294" s="82">
        <v>5.23</v>
      </c>
      <c r="S1294" s="82">
        <v>2.52</v>
      </c>
      <c r="T1294" s="82">
        <v>15.29</v>
      </c>
      <c r="U1294" s="82">
        <f t="shared" si="87"/>
        <v>23.04</v>
      </c>
      <c r="V1294" s="421">
        <f t="shared" si="90"/>
        <v>5</v>
      </c>
      <c r="W1294" s="128">
        <v>60</v>
      </c>
      <c r="X1294" s="225" t="s">
        <v>10353</v>
      </c>
      <c r="Y1294" s="22">
        <v>3</v>
      </c>
      <c r="Z1294" s="22">
        <v>2</v>
      </c>
      <c r="AA1294" s="22">
        <v>1</v>
      </c>
      <c r="AB1294" s="22">
        <v>4</v>
      </c>
      <c r="AC1294" s="22"/>
      <c r="AD1294" s="22"/>
      <c r="AE1294" s="22">
        <v>5</v>
      </c>
      <c r="AF1294" s="86">
        <f t="shared" si="89"/>
        <v>5</v>
      </c>
      <c r="AG1294" s="22" t="s">
        <v>10678</v>
      </c>
      <c r="AH1294" s="22" t="s">
        <v>10679</v>
      </c>
      <c r="AI1294" s="22">
        <v>3</v>
      </c>
      <c r="AJ1294" s="22" t="s">
        <v>10386</v>
      </c>
      <c r="AK1294" s="22" t="s">
        <v>10386</v>
      </c>
      <c r="AL1294" s="22">
        <v>1.5</v>
      </c>
      <c r="AM1294" s="22" t="s">
        <v>10680</v>
      </c>
      <c r="AN1294" s="22" t="s">
        <v>10681</v>
      </c>
      <c r="AO1294" s="22">
        <v>0.5</v>
      </c>
      <c r="AP1294" s="22"/>
      <c r="AQ1294" s="22"/>
      <c r="AR1294" s="22"/>
      <c r="AS1294" s="22"/>
      <c r="AT1294" s="22"/>
      <c r="AU1294" s="22"/>
      <c r="AV1294" s="22"/>
      <c r="AW1294" s="22"/>
      <c r="AX1294" s="22"/>
      <c r="AY1294" s="22"/>
      <c r="AZ1294" s="22"/>
      <c r="BA1294" s="85"/>
      <c r="BB1294" s="32"/>
      <c r="BC1294" s="32"/>
      <c r="BD1294" s="32"/>
      <c r="BE1294" s="32"/>
      <c r="BF1294" s="32"/>
      <c r="BG1294" s="32"/>
      <c r="BH1294" s="32"/>
      <c r="BI1294" s="32"/>
      <c r="BJ1294" s="32"/>
      <c r="BK1294" s="32"/>
      <c r="BL1294" s="32"/>
      <c r="BM1294" s="32"/>
    </row>
    <row r="1295" spans="1:65" ht="120" customHeight="1" x14ac:dyDescent="0.25">
      <c r="A1295" s="86">
        <v>795</v>
      </c>
      <c r="B1295" s="22" t="s">
        <v>10344</v>
      </c>
      <c r="C1295" s="22">
        <v>63</v>
      </c>
      <c r="D1295" s="23"/>
      <c r="E1295" s="22" t="s">
        <v>10682</v>
      </c>
      <c r="F1295" s="22">
        <v>20234</v>
      </c>
      <c r="G1295" s="22" t="s">
        <v>10683</v>
      </c>
      <c r="H1295" s="22">
        <v>2025</v>
      </c>
      <c r="I1295" s="22" t="s">
        <v>10684</v>
      </c>
      <c r="J1295" s="57">
        <v>28591.68</v>
      </c>
      <c r="K1295" s="22" t="s">
        <v>10685</v>
      </c>
      <c r="L1295" s="22" t="s">
        <v>10661</v>
      </c>
      <c r="M1295" s="22" t="s">
        <v>10662</v>
      </c>
      <c r="N1295" s="22" t="s">
        <v>10686</v>
      </c>
      <c r="O1295" s="22" t="s">
        <v>10687</v>
      </c>
      <c r="P1295" s="22">
        <v>49330</v>
      </c>
      <c r="Q1295" s="22">
        <v>7959.41</v>
      </c>
      <c r="R1295" s="82">
        <v>2.82</v>
      </c>
      <c r="S1295" s="22">
        <v>0.23</v>
      </c>
      <c r="T1295" s="22">
        <v>0.76</v>
      </c>
      <c r="U1295" s="82">
        <f t="shared" si="87"/>
        <v>3.8099999999999996</v>
      </c>
      <c r="V1295" s="421">
        <f t="shared" si="90"/>
        <v>100</v>
      </c>
      <c r="W1295" s="128">
        <v>15</v>
      </c>
      <c r="X1295" s="225" t="s">
        <v>10353</v>
      </c>
      <c r="Y1295" s="22">
        <v>6</v>
      </c>
      <c r="Z1295" s="22">
        <v>2</v>
      </c>
      <c r="AA1295" s="22">
        <v>1</v>
      </c>
      <c r="AB1295" s="22">
        <v>46</v>
      </c>
      <c r="AC1295" s="22"/>
      <c r="AD1295" s="22"/>
      <c r="AE1295" s="22">
        <v>5</v>
      </c>
      <c r="AF1295" s="86">
        <f t="shared" si="89"/>
        <v>100</v>
      </c>
      <c r="AG1295" s="22" t="s">
        <v>10486</v>
      </c>
      <c r="AH1295" s="22" t="s">
        <v>10688</v>
      </c>
      <c r="AI1295" s="22">
        <v>100</v>
      </c>
      <c r="AJ1295" s="22"/>
      <c r="AK1295" s="22"/>
      <c r="AL1295" s="22"/>
      <c r="AM1295" s="22"/>
      <c r="AN1295" s="22"/>
      <c r="AO1295" s="22"/>
      <c r="AP1295" s="22"/>
      <c r="AQ1295" s="22"/>
      <c r="AR1295" s="22"/>
      <c r="AS1295" s="22"/>
      <c r="AT1295" s="22"/>
      <c r="AU1295" s="22"/>
      <c r="AV1295" s="22"/>
      <c r="AW1295" s="22"/>
      <c r="AX1295" s="22"/>
      <c r="AY1295" s="22"/>
      <c r="AZ1295" s="22"/>
      <c r="BA1295" s="85"/>
      <c r="BB1295" s="32"/>
      <c r="BC1295" s="32"/>
      <c r="BD1295" s="32"/>
      <c r="BE1295" s="32"/>
      <c r="BF1295" s="32"/>
      <c r="BG1295" s="32"/>
      <c r="BH1295" s="32"/>
      <c r="BI1295" s="32"/>
      <c r="BJ1295" s="32"/>
      <c r="BK1295" s="32"/>
      <c r="BL1295" s="32"/>
      <c r="BM1295" s="32"/>
    </row>
    <row r="1296" spans="1:65" ht="120" customHeight="1" x14ac:dyDescent="0.25">
      <c r="A1296" s="86">
        <v>795</v>
      </c>
      <c r="B1296" s="22" t="s">
        <v>10344</v>
      </c>
      <c r="C1296" s="22">
        <v>46</v>
      </c>
      <c r="D1296" s="23"/>
      <c r="E1296" s="22" t="s">
        <v>10689</v>
      </c>
      <c r="F1296" s="22">
        <v>33256</v>
      </c>
      <c r="G1296" s="22" t="s">
        <v>10690</v>
      </c>
      <c r="H1296" s="22">
        <v>2025</v>
      </c>
      <c r="I1296" s="22" t="s">
        <v>10691</v>
      </c>
      <c r="J1296" s="57">
        <v>21454.18</v>
      </c>
      <c r="K1296" s="22" t="s">
        <v>10364</v>
      </c>
      <c r="L1296" s="22" t="s">
        <v>10661</v>
      </c>
      <c r="M1296" s="22" t="s">
        <v>10662</v>
      </c>
      <c r="N1296" s="22" t="s">
        <v>10692</v>
      </c>
      <c r="O1296" s="22" t="s">
        <v>10693</v>
      </c>
      <c r="P1296" s="22">
        <v>49377</v>
      </c>
      <c r="Q1296" s="22">
        <v>30</v>
      </c>
      <c r="R1296" s="82">
        <v>0</v>
      </c>
      <c r="S1296" s="22">
        <v>150</v>
      </c>
      <c r="T1296" s="22">
        <v>22.4</v>
      </c>
      <c r="U1296" s="82">
        <f t="shared" si="87"/>
        <v>172.4</v>
      </c>
      <c r="V1296" s="421">
        <f t="shared" si="90"/>
        <v>100</v>
      </c>
      <c r="W1296" s="128">
        <v>15</v>
      </c>
      <c r="X1296" s="225" t="s">
        <v>10353</v>
      </c>
      <c r="Y1296" s="22">
        <v>6</v>
      </c>
      <c r="Z1296" s="22">
        <v>3</v>
      </c>
      <c r="AA1296" s="22">
        <v>1</v>
      </c>
      <c r="AB1296" s="22">
        <v>46</v>
      </c>
      <c r="AC1296" s="22"/>
      <c r="AD1296" s="22">
        <v>25</v>
      </c>
      <c r="AE1296" s="22">
        <v>5</v>
      </c>
      <c r="AF1296" s="86">
        <f t="shared" si="89"/>
        <v>100</v>
      </c>
      <c r="AG1296" s="22"/>
      <c r="AH1296" s="22"/>
      <c r="AI1296" s="22"/>
      <c r="AJ1296" s="22" t="s">
        <v>10475</v>
      </c>
      <c r="AK1296" s="22" t="s">
        <v>10694</v>
      </c>
      <c r="AL1296" s="22">
        <v>50</v>
      </c>
      <c r="AM1296" s="22"/>
      <c r="AN1296" s="22"/>
      <c r="AO1296" s="22"/>
      <c r="AP1296" s="22"/>
      <c r="AQ1296" s="22"/>
      <c r="AR1296" s="22"/>
      <c r="AS1296" s="22"/>
      <c r="AT1296" s="22"/>
      <c r="AU1296" s="22"/>
      <c r="AV1296" s="22" t="s">
        <v>10695</v>
      </c>
      <c r="AW1296" s="22" t="s">
        <v>10694</v>
      </c>
      <c r="AX1296" s="22">
        <v>50</v>
      </c>
      <c r="AY1296" s="22"/>
      <c r="AZ1296" s="22"/>
      <c r="BA1296" s="85"/>
      <c r="BB1296" s="32"/>
      <c r="BC1296" s="32"/>
      <c r="BD1296" s="32"/>
      <c r="BE1296" s="32"/>
      <c r="BF1296" s="32"/>
      <c r="BG1296" s="32"/>
      <c r="BH1296" s="32"/>
      <c r="BI1296" s="32"/>
      <c r="BJ1296" s="32"/>
      <c r="BK1296" s="32"/>
      <c r="BL1296" s="32"/>
      <c r="BM1296" s="32"/>
    </row>
    <row r="1297" spans="1:65" ht="120" customHeight="1" x14ac:dyDescent="0.25">
      <c r="A1297" s="86">
        <v>795</v>
      </c>
      <c r="B1297" s="22" t="s">
        <v>10344</v>
      </c>
      <c r="C1297" s="22">
        <v>46</v>
      </c>
      <c r="D1297" s="23"/>
      <c r="E1297" s="22" t="s">
        <v>10696</v>
      </c>
      <c r="F1297" s="22">
        <v>33256</v>
      </c>
      <c r="G1297" s="22" t="s">
        <v>10697</v>
      </c>
      <c r="H1297" s="22">
        <v>2025</v>
      </c>
      <c r="I1297" s="22" t="s">
        <v>10698</v>
      </c>
      <c r="J1297" s="57">
        <v>32820.32</v>
      </c>
      <c r="K1297" s="22" t="s">
        <v>534</v>
      </c>
      <c r="L1297" s="22" t="s">
        <v>10661</v>
      </c>
      <c r="M1297" s="22" t="s">
        <v>10662</v>
      </c>
      <c r="N1297" s="22" t="s">
        <v>10699</v>
      </c>
      <c r="O1297" s="22" t="s">
        <v>10700</v>
      </c>
      <c r="P1297" s="22" t="s">
        <v>10701</v>
      </c>
      <c r="Q1297" s="22">
        <v>30</v>
      </c>
      <c r="R1297" s="82">
        <v>0</v>
      </c>
      <c r="S1297" s="22">
        <v>10</v>
      </c>
      <c r="T1297" s="22">
        <v>22.4</v>
      </c>
      <c r="U1297" s="82">
        <f t="shared" si="87"/>
        <v>32.4</v>
      </c>
      <c r="V1297" s="421">
        <f t="shared" si="90"/>
        <v>100</v>
      </c>
      <c r="W1297" s="128">
        <v>10</v>
      </c>
      <c r="X1297" s="225" t="s">
        <v>10353</v>
      </c>
      <c r="Y1297" s="22">
        <v>4</v>
      </c>
      <c r="Z1297" s="22">
        <v>4</v>
      </c>
      <c r="AA1297" s="22">
        <v>6</v>
      </c>
      <c r="AB1297" s="22">
        <v>46</v>
      </c>
      <c r="AC1297" s="22">
        <v>233</v>
      </c>
      <c r="AD1297" s="22">
        <v>25</v>
      </c>
      <c r="AE1297" s="22">
        <v>5</v>
      </c>
      <c r="AF1297" s="86">
        <f t="shared" si="89"/>
        <v>100</v>
      </c>
      <c r="AG1297" s="22" t="s">
        <v>10475</v>
      </c>
      <c r="AH1297" s="22" t="s">
        <v>10688</v>
      </c>
      <c r="AI1297" s="22">
        <v>50</v>
      </c>
      <c r="AJ1297" s="22" t="s">
        <v>10386</v>
      </c>
      <c r="AK1297" s="22" t="s">
        <v>10386</v>
      </c>
      <c r="AL1297" s="22">
        <v>50</v>
      </c>
      <c r="AM1297" s="22"/>
      <c r="AN1297" s="22"/>
      <c r="AO1297" s="22"/>
      <c r="AP1297" s="22"/>
      <c r="AQ1297" s="22"/>
      <c r="AR1297" s="22"/>
      <c r="AS1297" s="22"/>
      <c r="AT1297" s="22"/>
      <c r="AU1297" s="22"/>
      <c r="AV1297" s="22"/>
      <c r="AW1297" s="22"/>
      <c r="AX1297" s="22"/>
      <c r="AY1297" s="22"/>
      <c r="AZ1297" s="22"/>
      <c r="BA1297" s="85"/>
      <c r="BB1297" s="32"/>
      <c r="BC1297" s="32"/>
      <c r="BD1297" s="32"/>
      <c r="BE1297" s="32"/>
      <c r="BF1297" s="32"/>
      <c r="BG1297" s="32"/>
      <c r="BH1297" s="32"/>
      <c r="BI1297" s="32"/>
      <c r="BJ1297" s="32"/>
      <c r="BK1297" s="32"/>
      <c r="BL1297" s="32"/>
      <c r="BM1297" s="32"/>
    </row>
    <row r="1298" spans="1:65" ht="120" customHeight="1" x14ac:dyDescent="0.25">
      <c r="A1298" s="86">
        <v>795</v>
      </c>
      <c r="B1298" s="22" t="s">
        <v>10344</v>
      </c>
      <c r="C1298" s="22">
        <v>49</v>
      </c>
      <c r="D1298" s="23"/>
      <c r="E1298" s="22" t="s">
        <v>10416</v>
      </c>
      <c r="F1298" s="22">
        <v>15682</v>
      </c>
      <c r="G1298" s="22" t="s">
        <v>10702</v>
      </c>
      <c r="H1298" s="22">
        <v>2025</v>
      </c>
      <c r="I1298" s="22" t="s">
        <v>10703</v>
      </c>
      <c r="J1298" s="57">
        <v>24134.53</v>
      </c>
      <c r="K1298" s="22" t="s">
        <v>10685</v>
      </c>
      <c r="L1298" s="22" t="s">
        <v>10661</v>
      </c>
      <c r="M1298" s="22" t="s">
        <v>10662</v>
      </c>
      <c r="N1298" s="22" t="s">
        <v>10704</v>
      </c>
      <c r="O1298" s="22" t="s">
        <v>10705</v>
      </c>
      <c r="P1298" s="22">
        <v>49455</v>
      </c>
      <c r="Q1298" s="22"/>
      <c r="R1298" s="82"/>
      <c r="S1298" s="22"/>
      <c r="T1298" s="22"/>
      <c r="U1298" s="82">
        <f t="shared" si="87"/>
        <v>0</v>
      </c>
      <c r="V1298" s="421">
        <f t="shared" si="90"/>
        <v>50</v>
      </c>
      <c r="W1298" s="128">
        <v>10</v>
      </c>
      <c r="X1298" s="225" t="s">
        <v>10353</v>
      </c>
      <c r="Y1298" s="22">
        <v>3</v>
      </c>
      <c r="Z1298" s="22">
        <v>10</v>
      </c>
      <c r="AA1298" s="22">
        <v>6</v>
      </c>
      <c r="AB1298" s="22">
        <v>47</v>
      </c>
      <c r="AC1298" s="22"/>
      <c r="AD1298" s="22"/>
      <c r="AE1298" s="22">
        <v>5</v>
      </c>
      <c r="AF1298" s="86">
        <f t="shared" si="89"/>
        <v>50</v>
      </c>
      <c r="AG1298" s="22"/>
      <c r="AH1298" s="22"/>
      <c r="AI1298" s="22"/>
      <c r="AJ1298" s="22"/>
      <c r="AK1298" s="22"/>
      <c r="AL1298" s="22"/>
      <c r="AM1298" s="22"/>
      <c r="AN1298" s="22"/>
      <c r="AO1298" s="22"/>
      <c r="AP1298" s="22"/>
      <c r="AQ1298" s="22"/>
      <c r="AR1298" s="22"/>
      <c r="AS1298" s="22"/>
      <c r="AT1298" s="22"/>
      <c r="AU1298" s="22"/>
      <c r="AV1298" s="22" t="s">
        <v>10706</v>
      </c>
      <c r="AW1298" s="22" t="s">
        <v>10707</v>
      </c>
      <c r="AX1298" s="22">
        <v>10</v>
      </c>
      <c r="AY1298" s="22" t="s">
        <v>10708</v>
      </c>
      <c r="AZ1298" s="22" t="s">
        <v>10707</v>
      </c>
      <c r="BA1298" s="85">
        <v>40</v>
      </c>
      <c r="BB1298" s="32"/>
      <c r="BC1298" s="32"/>
      <c r="BD1298" s="32"/>
      <c r="BE1298" s="32"/>
      <c r="BF1298" s="32"/>
      <c r="BG1298" s="32"/>
      <c r="BH1298" s="32"/>
      <c r="BI1298" s="32"/>
      <c r="BJ1298" s="32"/>
      <c r="BK1298" s="32"/>
      <c r="BL1298" s="32"/>
      <c r="BM1298" s="32"/>
    </row>
    <row r="1299" spans="1:65" ht="120" customHeight="1" x14ac:dyDescent="0.25">
      <c r="A1299" s="86">
        <v>795</v>
      </c>
      <c r="B1299" s="22" t="s">
        <v>10344</v>
      </c>
      <c r="C1299" s="22">
        <v>54</v>
      </c>
      <c r="D1299" s="23"/>
      <c r="E1299" s="22" t="s">
        <v>10709</v>
      </c>
      <c r="F1299" s="22">
        <v>24332</v>
      </c>
      <c r="G1299" s="22" t="s">
        <v>10710</v>
      </c>
      <c r="H1299" s="22">
        <v>2025</v>
      </c>
      <c r="I1299" s="22" t="s">
        <v>10711</v>
      </c>
      <c r="J1299" s="57">
        <v>24085.99</v>
      </c>
      <c r="K1299" s="22" t="s">
        <v>10685</v>
      </c>
      <c r="L1299" s="22" t="s">
        <v>10661</v>
      </c>
      <c r="M1299" s="22" t="s">
        <v>10662</v>
      </c>
      <c r="N1299" s="22" t="s">
        <v>10712</v>
      </c>
      <c r="O1299" s="22" t="s">
        <v>10713</v>
      </c>
      <c r="P1299" s="22">
        <v>49431</v>
      </c>
      <c r="Q1299" s="22">
        <v>170</v>
      </c>
      <c r="R1299" s="82">
        <v>20</v>
      </c>
      <c r="S1299" s="22">
        <v>100</v>
      </c>
      <c r="T1299" s="22">
        <v>50</v>
      </c>
      <c r="U1299" s="82">
        <f t="shared" si="87"/>
        <v>170</v>
      </c>
      <c r="V1299" s="421">
        <f t="shared" si="90"/>
        <v>20</v>
      </c>
      <c r="W1299" s="128">
        <v>10</v>
      </c>
      <c r="X1299" s="225" t="s">
        <v>10353</v>
      </c>
      <c r="Y1299" s="22">
        <v>1</v>
      </c>
      <c r="Z1299" s="22">
        <v>9</v>
      </c>
      <c r="AA1299" s="22">
        <v>2</v>
      </c>
      <c r="AB1299" s="22">
        <v>60</v>
      </c>
      <c r="AC1299" s="22"/>
      <c r="AD1299" s="22">
        <v>50</v>
      </c>
      <c r="AE1299" s="22">
        <v>5</v>
      </c>
      <c r="AF1299" s="86">
        <f t="shared" si="89"/>
        <v>20</v>
      </c>
      <c r="AG1299" s="22"/>
      <c r="AH1299" s="22"/>
      <c r="AI1299" s="22"/>
      <c r="AJ1299" s="22"/>
      <c r="AK1299" s="22"/>
      <c r="AL1299" s="22"/>
      <c r="AM1299" s="22"/>
      <c r="AN1299" s="22"/>
      <c r="AO1299" s="22"/>
      <c r="AP1299" s="22"/>
      <c r="AQ1299" s="22"/>
      <c r="AR1299" s="22"/>
      <c r="AS1299" s="22"/>
      <c r="AT1299" s="22"/>
      <c r="AU1299" s="22"/>
      <c r="AV1299" s="22" t="s">
        <v>8569</v>
      </c>
      <c r="AW1299" s="22" t="s">
        <v>10714</v>
      </c>
      <c r="AX1299" s="22">
        <v>20</v>
      </c>
      <c r="AY1299" s="22"/>
      <c r="AZ1299" s="22"/>
      <c r="BA1299" s="85"/>
      <c r="BB1299" s="32"/>
      <c r="BC1299" s="32"/>
      <c r="BD1299" s="32"/>
      <c r="BE1299" s="32"/>
      <c r="BF1299" s="32"/>
      <c r="BG1299" s="32"/>
      <c r="BH1299" s="32"/>
      <c r="BI1299" s="32"/>
      <c r="BJ1299" s="32"/>
      <c r="BK1299" s="32"/>
      <c r="BL1299" s="32"/>
      <c r="BM1299" s="32"/>
    </row>
    <row r="1300" spans="1:65" ht="120" customHeight="1" x14ac:dyDescent="0.25">
      <c r="A1300" s="86">
        <v>795</v>
      </c>
      <c r="B1300" s="22" t="s">
        <v>10344</v>
      </c>
      <c r="C1300" s="22">
        <v>43</v>
      </c>
      <c r="D1300" s="23"/>
      <c r="E1300" s="22" t="s">
        <v>10649</v>
      </c>
      <c r="F1300" s="22">
        <v>20231</v>
      </c>
      <c r="G1300" s="22" t="s">
        <v>10715</v>
      </c>
      <c r="H1300" s="22">
        <v>2025</v>
      </c>
      <c r="I1300" s="22" t="s">
        <v>10716</v>
      </c>
      <c r="J1300" s="57">
        <v>22144.55</v>
      </c>
      <c r="K1300" s="22" t="s">
        <v>1050</v>
      </c>
      <c r="L1300" s="22" t="s">
        <v>10661</v>
      </c>
      <c r="M1300" s="22" t="s">
        <v>10662</v>
      </c>
      <c r="N1300" s="22" t="s">
        <v>10717</v>
      </c>
      <c r="O1300" s="22" t="s">
        <v>10718</v>
      </c>
      <c r="P1300" s="22">
        <v>49456</v>
      </c>
      <c r="Q1300" s="22">
        <v>13.5</v>
      </c>
      <c r="R1300" s="82">
        <v>4</v>
      </c>
      <c r="S1300" s="22">
        <v>5</v>
      </c>
      <c r="T1300" s="22">
        <v>4.5</v>
      </c>
      <c r="U1300" s="82">
        <f t="shared" si="87"/>
        <v>13.5</v>
      </c>
      <c r="V1300" s="421">
        <f t="shared" si="90"/>
        <v>50</v>
      </c>
      <c r="W1300" s="128">
        <v>5</v>
      </c>
      <c r="X1300" s="225" t="s">
        <v>10353</v>
      </c>
      <c r="Y1300" s="22">
        <v>6</v>
      </c>
      <c r="Z1300" s="22">
        <v>3</v>
      </c>
      <c r="AA1300" s="22">
        <v>1</v>
      </c>
      <c r="AB1300" s="22">
        <v>50</v>
      </c>
      <c r="AC1300" s="22"/>
      <c r="AD1300" s="22">
        <v>50</v>
      </c>
      <c r="AE1300" s="22">
        <v>5</v>
      </c>
      <c r="AF1300" s="86">
        <f t="shared" si="89"/>
        <v>50</v>
      </c>
      <c r="AG1300" s="22" t="s">
        <v>9453</v>
      </c>
      <c r="AH1300" s="22" t="s">
        <v>10719</v>
      </c>
      <c r="AI1300" s="22">
        <v>25</v>
      </c>
      <c r="AJ1300" s="22" t="s">
        <v>10386</v>
      </c>
      <c r="AK1300" s="22" t="s">
        <v>10386</v>
      </c>
      <c r="AL1300" s="22">
        <v>25</v>
      </c>
      <c r="AM1300" s="22"/>
      <c r="AN1300" s="22"/>
      <c r="AO1300" s="22"/>
      <c r="AP1300" s="22"/>
      <c r="AQ1300" s="22"/>
      <c r="AR1300" s="22"/>
      <c r="AS1300" s="22"/>
      <c r="AT1300" s="22"/>
      <c r="AU1300" s="22"/>
      <c r="AV1300" s="22"/>
      <c r="AW1300" s="22"/>
      <c r="AX1300" s="22"/>
      <c r="AY1300" s="22"/>
      <c r="AZ1300" s="22"/>
      <c r="BA1300" s="85"/>
      <c r="BB1300" s="32"/>
      <c r="BC1300" s="32"/>
      <c r="BD1300" s="32"/>
      <c r="BE1300" s="32"/>
      <c r="BF1300" s="32"/>
      <c r="BG1300" s="32"/>
      <c r="BH1300" s="32"/>
      <c r="BI1300" s="32"/>
      <c r="BJ1300" s="32"/>
      <c r="BK1300" s="32"/>
      <c r="BL1300" s="32"/>
      <c r="BM1300" s="32"/>
    </row>
    <row r="1301" spans="1:65" ht="120" customHeight="1" x14ac:dyDescent="0.25">
      <c r="A1301" s="86">
        <v>795</v>
      </c>
      <c r="B1301" s="22" t="s">
        <v>10344</v>
      </c>
      <c r="C1301" s="22">
        <v>54</v>
      </c>
      <c r="D1301" s="23"/>
      <c r="E1301" s="22" t="s">
        <v>10720</v>
      </c>
      <c r="F1301" s="22">
        <v>10575</v>
      </c>
      <c r="G1301" s="22" t="s">
        <v>10721</v>
      </c>
      <c r="H1301" s="22">
        <v>2025</v>
      </c>
      <c r="I1301" s="22" t="s">
        <v>10722</v>
      </c>
      <c r="J1301" s="57">
        <v>28373.37</v>
      </c>
      <c r="K1301" s="22" t="s">
        <v>10685</v>
      </c>
      <c r="L1301" s="22" t="s">
        <v>10661</v>
      </c>
      <c r="M1301" s="22" t="s">
        <v>10662</v>
      </c>
      <c r="N1301" s="22" t="s">
        <v>10723</v>
      </c>
      <c r="O1301" s="22" t="s">
        <v>10724</v>
      </c>
      <c r="P1301" s="22">
        <v>49472</v>
      </c>
      <c r="Q1301" s="22">
        <v>30</v>
      </c>
      <c r="R1301" s="82">
        <v>0</v>
      </c>
      <c r="S1301" s="22">
        <v>2.5</v>
      </c>
      <c r="T1301" s="22">
        <v>29</v>
      </c>
      <c r="U1301" s="82">
        <f t="shared" si="87"/>
        <v>31.5</v>
      </c>
      <c r="V1301" s="421">
        <f t="shared" si="90"/>
        <v>10</v>
      </c>
      <c r="W1301" s="128">
        <v>5</v>
      </c>
      <c r="X1301" s="225" t="s">
        <v>10353</v>
      </c>
      <c r="Y1301" s="22">
        <v>3</v>
      </c>
      <c r="Z1301" s="22">
        <v>10</v>
      </c>
      <c r="AA1301" s="22">
        <v>4</v>
      </c>
      <c r="AB1301" s="22">
        <v>44</v>
      </c>
      <c r="AC1301" s="22"/>
      <c r="AD1301" s="22">
        <v>30</v>
      </c>
      <c r="AE1301" s="22">
        <v>5</v>
      </c>
      <c r="AF1301" s="86">
        <v>10</v>
      </c>
      <c r="AG1301" s="22" t="s">
        <v>10345</v>
      </c>
      <c r="AH1301" s="22" t="s">
        <v>10354</v>
      </c>
      <c r="AI1301" s="22">
        <v>10</v>
      </c>
      <c r="AJ1301" s="22"/>
      <c r="AK1301" s="22"/>
      <c r="AL1301" s="22"/>
      <c r="AM1301" s="22"/>
      <c r="AN1301" s="22"/>
      <c r="AO1301" s="22"/>
      <c r="AP1301" s="22"/>
      <c r="AQ1301" s="22"/>
      <c r="AR1301" s="22"/>
      <c r="AS1301" s="22"/>
      <c r="AT1301" s="22"/>
      <c r="AU1301" s="22"/>
      <c r="AV1301" s="22"/>
      <c r="AW1301" s="22"/>
      <c r="AX1301" s="22"/>
      <c r="AY1301" s="22"/>
      <c r="AZ1301" s="22"/>
      <c r="BA1301" s="85"/>
      <c r="BB1301" s="32"/>
      <c r="BC1301" s="32"/>
      <c r="BD1301" s="32"/>
      <c r="BE1301" s="32"/>
      <c r="BF1301" s="32"/>
      <c r="BG1301" s="32"/>
      <c r="BH1301" s="32"/>
      <c r="BI1301" s="32"/>
      <c r="BJ1301" s="32"/>
      <c r="BK1301" s="32"/>
      <c r="BL1301" s="32"/>
      <c r="BM1301" s="32"/>
    </row>
    <row r="1302" spans="1:65" ht="120" customHeight="1" x14ac:dyDescent="0.25">
      <c r="A1302" s="86">
        <v>795</v>
      </c>
      <c r="B1302" s="22" t="s">
        <v>10344</v>
      </c>
      <c r="C1302" s="22">
        <v>54</v>
      </c>
      <c r="D1302" s="23"/>
      <c r="E1302" s="22" t="s">
        <v>10673</v>
      </c>
      <c r="F1302" s="22">
        <v>22407</v>
      </c>
      <c r="G1302" s="22" t="s">
        <v>10725</v>
      </c>
      <c r="H1302" s="22">
        <v>2025</v>
      </c>
      <c r="I1302" s="22" t="s">
        <v>10726</v>
      </c>
      <c r="J1302" s="57">
        <v>30469.68</v>
      </c>
      <c r="K1302" s="22" t="s">
        <v>10685</v>
      </c>
      <c r="L1302" s="22" t="s">
        <v>10661</v>
      </c>
      <c r="M1302" s="22" t="s">
        <v>10662</v>
      </c>
      <c r="N1302" s="22" t="s">
        <v>10727</v>
      </c>
      <c r="O1302" s="22" t="s">
        <v>10728</v>
      </c>
      <c r="P1302" s="22" t="s">
        <v>10729</v>
      </c>
      <c r="Q1302" s="22">
        <v>25</v>
      </c>
      <c r="R1302" s="82">
        <v>3.58</v>
      </c>
      <c r="S1302" s="22">
        <v>3.2</v>
      </c>
      <c r="T1302" s="22">
        <v>15.5</v>
      </c>
      <c r="U1302" s="82">
        <f t="shared" si="87"/>
        <v>22.28</v>
      </c>
      <c r="V1302" s="421">
        <f t="shared" si="90"/>
        <v>0.5</v>
      </c>
      <c r="W1302" s="128">
        <v>1.6</v>
      </c>
      <c r="X1302" s="225" t="s">
        <v>10353</v>
      </c>
      <c r="Y1302" s="22">
        <v>1</v>
      </c>
      <c r="Z1302" s="22">
        <v>9</v>
      </c>
      <c r="AA1302" s="22">
        <v>1</v>
      </c>
      <c r="AB1302" s="22">
        <v>4</v>
      </c>
      <c r="AC1302" s="22"/>
      <c r="AD1302" s="22"/>
      <c r="AE1302" s="22">
        <v>5</v>
      </c>
      <c r="AF1302" s="86">
        <f t="shared" si="89"/>
        <v>0.5</v>
      </c>
      <c r="AG1302" s="22" t="s">
        <v>10730</v>
      </c>
      <c r="AH1302" s="22" t="s">
        <v>10731</v>
      </c>
      <c r="AI1302" s="22">
        <v>0.5</v>
      </c>
      <c r="AJ1302" s="22"/>
      <c r="AK1302" s="22"/>
      <c r="AL1302" s="22"/>
      <c r="AM1302" s="22"/>
      <c r="AN1302" s="22"/>
      <c r="AO1302" s="22"/>
      <c r="AP1302" s="22"/>
      <c r="AQ1302" s="22"/>
      <c r="AR1302" s="22"/>
      <c r="AS1302" s="22"/>
      <c r="AT1302" s="22"/>
      <c r="AU1302" s="22"/>
      <c r="AV1302" s="22"/>
      <c r="AW1302" s="22"/>
      <c r="AX1302" s="22"/>
      <c r="AY1302" s="22"/>
      <c r="AZ1302" s="22"/>
      <c r="BA1302" s="85"/>
      <c r="BB1302" s="32"/>
      <c r="BC1302" s="32"/>
      <c r="BD1302" s="32"/>
      <c r="BE1302" s="32"/>
      <c r="BF1302" s="32"/>
      <c r="BG1302" s="32"/>
      <c r="BH1302" s="32"/>
      <c r="BI1302" s="32"/>
      <c r="BJ1302" s="32"/>
      <c r="BK1302" s="32"/>
      <c r="BL1302" s="32"/>
      <c r="BM1302" s="32"/>
    </row>
    <row r="1303" spans="1:65" ht="120" customHeight="1" x14ac:dyDescent="0.25">
      <c r="A1303" s="86">
        <v>796</v>
      </c>
      <c r="B1303" s="22" t="s">
        <v>10732</v>
      </c>
      <c r="C1303" s="22">
        <v>3</v>
      </c>
      <c r="D1303" s="23" t="s">
        <v>10733</v>
      </c>
      <c r="E1303" s="22" t="s">
        <v>10734</v>
      </c>
      <c r="F1303" s="22">
        <v>15006</v>
      </c>
      <c r="G1303" s="22" t="s">
        <v>10735</v>
      </c>
      <c r="H1303" s="22">
        <v>2019</v>
      </c>
      <c r="I1303" s="22" t="s">
        <v>10736</v>
      </c>
      <c r="J1303" s="57">
        <v>115657.59</v>
      </c>
      <c r="K1303" s="22" t="s">
        <v>306</v>
      </c>
      <c r="L1303" s="22" t="s">
        <v>10737</v>
      </c>
      <c r="M1303" s="22" t="s">
        <v>10738</v>
      </c>
      <c r="N1303" s="22" t="s">
        <v>10739</v>
      </c>
      <c r="O1303" s="22" t="s">
        <v>10740</v>
      </c>
      <c r="P1303" s="22">
        <v>57666</v>
      </c>
      <c r="Q1303" s="22">
        <v>50</v>
      </c>
      <c r="R1303" s="82">
        <v>5</v>
      </c>
      <c r="S1303" s="82">
        <v>20</v>
      </c>
      <c r="T1303" s="82">
        <v>25</v>
      </c>
      <c r="U1303" s="82">
        <f t="shared" si="87"/>
        <v>50</v>
      </c>
      <c r="V1303" s="421">
        <v>100</v>
      </c>
      <c r="W1303" s="128">
        <v>100</v>
      </c>
      <c r="X1303" s="225" t="s">
        <v>10741</v>
      </c>
      <c r="Y1303" s="22">
        <v>4</v>
      </c>
      <c r="Z1303" s="22">
        <v>4</v>
      </c>
      <c r="AA1303" s="22">
        <v>4</v>
      </c>
      <c r="AB1303" s="22">
        <v>30</v>
      </c>
      <c r="AC1303" s="22">
        <v>18</v>
      </c>
      <c r="AD1303" s="22"/>
      <c r="AE1303" s="22">
        <v>5</v>
      </c>
      <c r="AF1303" s="86">
        <v>100</v>
      </c>
      <c r="AG1303" s="22" t="s">
        <v>10568</v>
      </c>
      <c r="AH1303" s="22" t="s">
        <v>10742</v>
      </c>
      <c r="AI1303" s="22">
        <v>80</v>
      </c>
      <c r="AJ1303" s="22" t="s">
        <v>10743</v>
      </c>
      <c r="AK1303" s="22" t="s">
        <v>10744</v>
      </c>
      <c r="AL1303" s="22">
        <v>10</v>
      </c>
      <c r="AM1303" s="22" t="s">
        <v>10733</v>
      </c>
      <c r="AN1303" s="22" t="s">
        <v>10734</v>
      </c>
      <c r="AO1303" s="22">
        <v>5</v>
      </c>
      <c r="AP1303" s="22" t="s">
        <v>10745</v>
      </c>
      <c r="AQ1303" s="22" t="s">
        <v>10734</v>
      </c>
      <c r="AR1303" s="22">
        <v>5</v>
      </c>
      <c r="AS1303" s="22"/>
      <c r="AT1303" s="22"/>
      <c r="AU1303" s="22"/>
      <c r="AV1303" s="22"/>
      <c r="AW1303" s="22"/>
      <c r="AX1303" s="22"/>
      <c r="AY1303" s="22"/>
      <c r="AZ1303" s="22"/>
      <c r="BA1303" s="85"/>
      <c r="BB1303" s="32"/>
      <c r="BC1303" s="32"/>
      <c r="BD1303" s="32"/>
      <c r="BE1303" s="32"/>
      <c r="BF1303" s="32"/>
      <c r="BG1303" s="32"/>
      <c r="BH1303" s="32"/>
      <c r="BI1303" s="32"/>
      <c r="BJ1303" s="32"/>
      <c r="BK1303" s="32"/>
      <c r="BL1303" s="32"/>
      <c r="BM1303" s="32"/>
    </row>
    <row r="1304" spans="1:65" ht="120" customHeight="1" x14ac:dyDescent="0.25">
      <c r="A1304" s="86">
        <v>796</v>
      </c>
      <c r="B1304" s="22" t="s">
        <v>10732</v>
      </c>
      <c r="C1304" s="22">
        <v>3</v>
      </c>
      <c r="D1304" s="23" t="s">
        <v>10733</v>
      </c>
      <c r="E1304" s="22" t="s">
        <v>10734</v>
      </c>
      <c r="F1304" s="22">
        <v>15006</v>
      </c>
      <c r="G1304" s="22" t="s">
        <v>10746</v>
      </c>
      <c r="H1304" s="22">
        <v>2020</v>
      </c>
      <c r="I1304" s="22" t="s">
        <v>10747</v>
      </c>
      <c r="J1304" s="57">
        <v>62277.1</v>
      </c>
      <c r="K1304" s="22" t="s">
        <v>306</v>
      </c>
      <c r="L1304" s="22" t="s">
        <v>10748</v>
      </c>
      <c r="M1304" s="22" t="s">
        <v>10749</v>
      </c>
      <c r="N1304" s="22" t="s">
        <v>10750</v>
      </c>
      <c r="O1304" s="22" t="s">
        <v>10751</v>
      </c>
      <c r="P1304" s="22">
        <v>58355</v>
      </c>
      <c r="Q1304" s="22">
        <v>50</v>
      </c>
      <c r="R1304" s="82">
        <v>5</v>
      </c>
      <c r="S1304" s="82">
        <v>20</v>
      </c>
      <c r="T1304" s="82">
        <v>25</v>
      </c>
      <c r="U1304" s="82">
        <f t="shared" si="87"/>
        <v>50</v>
      </c>
      <c r="V1304" s="421">
        <v>95</v>
      </c>
      <c r="W1304" s="128">
        <v>100</v>
      </c>
      <c r="X1304" s="225" t="s">
        <v>10741</v>
      </c>
      <c r="Y1304" s="22">
        <v>4</v>
      </c>
      <c r="Z1304" s="22">
        <v>4</v>
      </c>
      <c r="AA1304" s="22">
        <v>4</v>
      </c>
      <c r="AB1304" s="22">
        <v>30</v>
      </c>
      <c r="AC1304" s="22">
        <v>18</v>
      </c>
      <c r="AD1304" s="22"/>
      <c r="AE1304" s="22">
        <v>5</v>
      </c>
      <c r="AF1304" s="86">
        <v>95</v>
      </c>
      <c r="AG1304" s="22" t="s">
        <v>10733</v>
      </c>
      <c r="AH1304" s="22" t="s">
        <v>10734</v>
      </c>
      <c r="AI1304" s="22">
        <v>80</v>
      </c>
      <c r="AJ1304" s="22" t="s">
        <v>10743</v>
      </c>
      <c r="AK1304" s="22" t="s">
        <v>10744</v>
      </c>
      <c r="AL1304" s="22">
        <v>10</v>
      </c>
      <c r="AM1304" s="22" t="s">
        <v>10568</v>
      </c>
      <c r="AN1304" s="22" t="s">
        <v>10742</v>
      </c>
      <c r="AO1304" s="22">
        <v>5</v>
      </c>
      <c r="AP1304" s="22"/>
      <c r="AQ1304" s="22"/>
      <c r="AR1304" s="22"/>
      <c r="AS1304" s="22"/>
      <c r="AT1304" s="22"/>
      <c r="AU1304" s="22"/>
      <c r="AV1304" s="22"/>
      <c r="AW1304" s="22"/>
      <c r="AX1304" s="22"/>
      <c r="AY1304" s="22"/>
      <c r="AZ1304" s="22"/>
      <c r="BA1304" s="85"/>
      <c r="BB1304" s="32"/>
      <c r="BC1304" s="32"/>
      <c r="BD1304" s="32"/>
      <c r="BE1304" s="32"/>
      <c r="BF1304" s="32"/>
      <c r="BG1304" s="32"/>
      <c r="BH1304" s="32"/>
      <c r="BI1304" s="32"/>
      <c r="BJ1304" s="32"/>
      <c r="BK1304" s="32"/>
      <c r="BL1304" s="32"/>
      <c r="BM1304" s="32"/>
    </row>
    <row r="1305" spans="1:65" ht="120" customHeight="1" x14ac:dyDescent="0.25">
      <c r="A1305" s="86">
        <v>796</v>
      </c>
      <c r="B1305" s="22" t="s">
        <v>10732</v>
      </c>
      <c r="C1305" s="22">
        <v>3</v>
      </c>
      <c r="D1305" s="23" t="s">
        <v>10733</v>
      </c>
      <c r="E1305" s="22" t="s">
        <v>10734</v>
      </c>
      <c r="F1305" s="22">
        <v>15006</v>
      </c>
      <c r="G1305" s="22" t="s">
        <v>10752</v>
      </c>
      <c r="H1305" s="22">
        <v>2021</v>
      </c>
      <c r="I1305" s="22" t="s">
        <v>10753</v>
      </c>
      <c r="J1305" s="57">
        <v>57005.53</v>
      </c>
      <c r="K1305" s="22" t="s">
        <v>312</v>
      </c>
      <c r="L1305" s="22" t="s">
        <v>10748</v>
      </c>
      <c r="M1305" s="22" t="s">
        <v>10749</v>
      </c>
      <c r="N1305" s="22" t="s">
        <v>10754</v>
      </c>
      <c r="O1305" s="22" t="s">
        <v>10755</v>
      </c>
      <c r="P1305" s="22">
        <v>58943</v>
      </c>
      <c r="Q1305" s="22">
        <v>50</v>
      </c>
      <c r="R1305" s="82"/>
      <c r="S1305" s="82"/>
      <c r="T1305" s="82"/>
      <c r="U1305" s="82">
        <f t="shared" si="87"/>
        <v>0</v>
      </c>
      <c r="V1305" s="421">
        <v>95</v>
      </c>
      <c r="W1305" s="128">
        <v>88</v>
      </c>
      <c r="X1305" s="225" t="s">
        <v>10741</v>
      </c>
      <c r="Y1305" s="22">
        <v>4</v>
      </c>
      <c r="Z1305" s="22">
        <v>4</v>
      </c>
      <c r="AA1305" s="22">
        <v>4</v>
      </c>
      <c r="AB1305" s="22">
        <v>30</v>
      </c>
      <c r="AC1305" s="22">
        <v>19</v>
      </c>
      <c r="AD1305" s="22"/>
      <c r="AE1305" s="22">
        <v>5</v>
      </c>
      <c r="AF1305" s="86">
        <v>95</v>
      </c>
      <c r="AG1305" s="22" t="s">
        <v>10733</v>
      </c>
      <c r="AH1305" s="22" t="s">
        <v>10734</v>
      </c>
      <c r="AI1305" s="22">
        <v>80</v>
      </c>
      <c r="AJ1305" s="22" t="s">
        <v>10743</v>
      </c>
      <c r="AK1305" s="22" t="s">
        <v>10744</v>
      </c>
      <c r="AL1305" s="22">
        <v>10</v>
      </c>
      <c r="AM1305" s="22" t="s">
        <v>10568</v>
      </c>
      <c r="AN1305" s="22" t="s">
        <v>10742</v>
      </c>
      <c r="AO1305" s="22">
        <v>5</v>
      </c>
      <c r="AP1305" s="22"/>
      <c r="AQ1305" s="22"/>
      <c r="AR1305" s="22"/>
      <c r="AS1305" s="22"/>
      <c r="AT1305" s="22"/>
      <c r="AU1305" s="22"/>
      <c r="AV1305" s="22"/>
      <c r="AW1305" s="22"/>
      <c r="AX1305" s="22"/>
      <c r="AY1305" s="22"/>
      <c r="AZ1305" s="22"/>
      <c r="BA1305" s="85"/>
      <c r="BB1305" s="32"/>
      <c r="BC1305" s="32"/>
      <c r="BD1305" s="32"/>
      <c r="BE1305" s="32"/>
      <c r="BF1305" s="32"/>
      <c r="BG1305" s="32"/>
      <c r="BH1305" s="32"/>
      <c r="BI1305" s="32"/>
      <c r="BJ1305" s="32"/>
      <c r="BK1305" s="32"/>
      <c r="BL1305" s="32"/>
      <c r="BM1305" s="32"/>
    </row>
    <row r="1306" spans="1:65" ht="120" customHeight="1" x14ac:dyDescent="0.25">
      <c r="A1306" s="86">
        <v>796</v>
      </c>
      <c r="B1306" s="22" t="s">
        <v>10732</v>
      </c>
      <c r="C1306" s="22">
        <v>3</v>
      </c>
      <c r="D1306" s="23" t="s">
        <v>10568</v>
      </c>
      <c r="E1306" s="22" t="s">
        <v>10742</v>
      </c>
      <c r="F1306" s="22">
        <v>20862</v>
      </c>
      <c r="G1306" s="22" t="s">
        <v>10756</v>
      </c>
      <c r="H1306" s="22">
        <v>2021</v>
      </c>
      <c r="I1306" s="22" t="s">
        <v>10757</v>
      </c>
      <c r="J1306" s="57">
        <v>48489.89</v>
      </c>
      <c r="K1306" s="22" t="s">
        <v>312</v>
      </c>
      <c r="L1306" s="22" t="s">
        <v>10758</v>
      </c>
      <c r="M1306" s="22" t="s">
        <v>10759</v>
      </c>
      <c r="N1306" s="22" t="s">
        <v>10760</v>
      </c>
      <c r="O1306" s="22" t="s">
        <v>10761</v>
      </c>
      <c r="P1306" s="22">
        <v>58881</v>
      </c>
      <c r="Q1306" s="22">
        <v>50</v>
      </c>
      <c r="R1306" s="82">
        <v>5</v>
      </c>
      <c r="S1306" s="82">
        <v>20</v>
      </c>
      <c r="T1306" s="82">
        <v>25</v>
      </c>
      <c r="U1306" s="82">
        <f t="shared" si="87"/>
        <v>50</v>
      </c>
      <c r="V1306" s="421">
        <v>100</v>
      </c>
      <c r="W1306" s="128">
        <v>90</v>
      </c>
      <c r="X1306" s="225" t="s">
        <v>10741</v>
      </c>
      <c r="Y1306" s="22">
        <v>4</v>
      </c>
      <c r="Z1306" s="22">
        <v>2</v>
      </c>
      <c r="AA1306" s="22">
        <v>3</v>
      </c>
      <c r="AB1306" s="22">
        <v>32</v>
      </c>
      <c r="AC1306" s="22">
        <v>19</v>
      </c>
      <c r="AD1306" s="22"/>
      <c r="AE1306" s="22">
        <v>5</v>
      </c>
      <c r="AF1306" s="86">
        <v>100</v>
      </c>
      <c r="AG1306" s="22" t="s">
        <v>10568</v>
      </c>
      <c r="AH1306" s="22" t="s">
        <v>10742</v>
      </c>
      <c r="AI1306" s="102">
        <v>0.8</v>
      </c>
      <c r="AJ1306" s="22" t="s">
        <v>10733</v>
      </c>
      <c r="AK1306" s="22" t="s">
        <v>10734</v>
      </c>
      <c r="AL1306" s="22">
        <v>10</v>
      </c>
      <c r="AM1306" s="22" t="s">
        <v>10762</v>
      </c>
      <c r="AN1306" s="22" t="s">
        <v>10742</v>
      </c>
      <c r="AO1306" s="22">
        <v>10</v>
      </c>
      <c r="AP1306" s="22"/>
      <c r="AQ1306" s="22"/>
      <c r="AR1306" s="22"/>
      <c r="AS1306" s="22"/>
      <c r="AT1306" s="22"/>
      <c r="AU1306" s="22"/>
      <c r="AV1306" s="22"/>
      <c r="AW1306" s="22"/>
      <c r="AX1306" s="22"/>
      <c r="AY1306" s="22"/>
      <c r="AZ1306" s="22"/>
      <c r="BA1306" s="85"/>
      <c r="BB1306" s="32"/>
      <c r="BC1306" s="32"/>
      <c r="BD1306" s="32"/>
      <c r="BE1306" s="32"/>
      <c r="BF1306" s="32"/>
      <c r="BG1306" s="32"/>
      <c r="BH1306" s="32"/>
      <c r="BI1306" s="32"/>
      <c r="BJ1306" s="32"/>
      <c r="BK1306" s="32"/>
      <c r="BL1306" s="32"/>
      <c r="BM1306" s="32"/>
    </row>
    <row r="1307" spans="1:65" ht="120" customHeight="1" x14ac:dyDescent="0.25">
      <c r="A1307" s="86">
        <v>796</v>
      </c>
      <c r="B1307" s="22" t="s">
        <v>10732</v>
      </c>
      <c r="C1307" s="22">
        <v>3</v>
      </c>
      <c r="D1307" s="23" t="s">
        <v>10568</v>
      </c>
      <c r="E1307" s="22" t="s">
        <v>10742</v>
      </c>
      <c r="F1307" s="22">
        <v>20862</v>
      </c>
      <c r="G1307" s="22" t="s">
        <v>10763</v>
      </c>
      <c r="H1307" s="22">
        <v>2022</v>
      </c>
      <c r="I1307" s="22" t="s">
        <v>10764</v>
      </c>
      <c r="J1307" s="57">
        <v>72495.600000000006</v>
      </c>
      <c r="K1307" s="22" t="s">
        <v>330</v>
      </c>
      <c r="L1307" s="22" t="s">
        <v>10765</v>
      </c>
      <c r="M1307" s="22" t="s">
        <v>10766</v>
      </c>
      <c r="N1307" s="22" t="s">
        <v>10767</v>
      </c>
      <c r="O1307" s="22" t="s">
        <v>10768</v>
      </c>
      <c r="P1307" s="22" t="s">
        <v>10769</v>
      </c>
      <c r="Q1307" s="22">
        <v>50</v>
      </c>
      <c r="R1307" s="82">
        <v>5</v>
      </c>
      <c r="S1307" s="82">
        <v>20</v>
      </c>
      <c r="T1307" s="82">
        <v>25</v>
      </c>
      <c r="U1307" s="82">
        <f t="shared" si="87"/>
        <v>50</v>
      </c>
      <c r="V1307" s="421">
        <v>100</v>
      </c>
      <c r="W1307" s="128">
        <v>65</v>
      </c>
      <c r="X1307" s="225" t="s">
        <v>10741</v>
      </c>
      <c r="Y1307" s="22">
        <v>4</v>
      </c>
      <c r="Z1307" s="22">
        <v>2</v>
      </c>
      <c r="AA1307" s="22">
        <v>2</v>
      </c>
      <c r="AB1307" s="22">
        <v>32</v>
      </c>
      <c r="AC1307" s="22">
        <v>20</v>
      </c>
      <c r="AD1307" s="22"/>
      <c r="AE1307" s="22">
        <v>5</v>
      </c>
      <c r="AF1307" s="86">
        <v>100</v>
      </c>
      <c r="AG1307" s="22" t="s">
        <v>10568</v>
      </c>
      <c r="AH1307" s="22" t="s">
        <v>10742</v>
      </c>
      <c r="AI1307" s="22">
        <v>60</v>
      </c>
      <c r="AJ1307" s="22" t="s">
        <v>10733</v>
      </c>
      <c r="AK1307" s="22" t="s">
        <v>10734</v>
      </c>
      <c r="AL1307" s="22">
        <v>10</v>
      </c>
      <c r="AM1307" s="22" t="s">
        <v>10743</v>
      </c>
      <c r="AN1307" s="22" t="s">
        <v>10744</v>
      </c>
      <c r="AO1307" s="22">
        <v>10</v>
      </c>
      <c r="AP1307" s="22" t="s">
        <v>10345</v>
      </c>
      <c r="AQ1307" s="22" t="s">
        <v>10770</v>
      </c>
      <c r="AR1307" s="22">
        <v>10</v>
      </c>
      <c r="AS1307" s="22" t="s">
        <v>10762</v>
      </c>
      <c r="AT1307" s="22" t="s">
        <v>10742</v>
      </c>
      <c r="AU1307" s="22">
        <v>10</v>
      </c>
      <c r="AV1307" s="22"/>
      <c r="AW1307" s="22"/>
      <c r="AX1307" s="22"/>
      <c r="AY1307" s="22"/>
      <c r="AZ1307" s="22"/>
      <c r="BA1307" s="85"/>
      <c r="BB1307" s="32"/>
      <c r="BC1307" s="32"/>
      <c r="BD1307" s="32"/>
      <c r="BE1307" s="32"/>
      <c r="BF1307" s="32"/>
      <c r="BG1307" s="32"/>
      <c r="BH1307" s="32"/>
      <c r="BI1307" s="32"/>
      <c r="BJ1307" s="32"/>
      <c r="BK1307" s="32"/>
      <c r="BL1307" s="32"/>
      <c r="BM1307" s="32"/>
    </row>
    <row r="1308" spans="1:65" ht="120" customHeight="1" x14ac:dyDescent="0.25">
      <c r="A1308" s="86">
        <v>796</v>
      </c>
      <c r="B1308" s="22" t="s">
        <v>10732</v>
      </c>
      <c r="C1308" s="22">
        <v>11</v>
      </c>
      <c r="D1308" s="23" t="s">
        <v>10771</v>
      </c>
      <c r="E1308" s="22" t="s">
        <v>10772</v>
      </c>
      <c r="F1308" s="22">
        <v>10814</v>
      </c>
      <c r="G1308" s="22" t="s">
        <v>10773</v>
      </c>
      <c r="H1308" s="22">
        <v>2022</v>
      </c>
      <c r="I1308" s="22" t="s">
        <v>10774</v>
      </c>
      <c r="J1308" s="57">
        <v>125250.03</v>
      </c>
      <c r="K1308" s="22" t="s">
        <v>330</v>
      </c>
      <c r="L1308" s="22" t="s">
        <v>10748</v>
      </c>
      <c r="M1308" s="22" t="s">
        <v>10749</v>
      </c>
      <c r="N1308" s="22" t="s">
        <v>10775</v>
      </c>
      <c r="O1308" s="22" t="s">
        <v>10776</v>
      </c>
      <c r="P1308" s="22" t="s">
        <v>10777</v>
      </c>
      <c r="Q1308" s="22">
        <v>50</v>
      </c>
      <c r="R1308" s="82">
        <v>5</v>
      </c>
      <c r="S1308" s="82">
        <v>25</v>
      </c>
      <c r="T1308" s="82">
        <v>25</v>
      </c>
      <c r="U1308" s="82">
        <f t="shared" si="87"/>
        <v>55</v>
      </c>
      <c r="V1308" s="421">
        <v>90</v>
      </c>
      <c r="W1308" s="128">
        <v>68</v>
      </c>
      <c r="X1308" s="225" t="s">
        <v>10741</v>
      </c>
      <c r="Y1308" s="22">
        <v>1</v>
      </c>
      <c r="Z1308" s="22">
        <v>8</v>
      </c>
      <c r="AA1308" s="22">
        <v>2</v>
      </c>
      <c r="AB1308" s="22">
        <v>31</v>
      </c>
      <c r="AC1308" s="22">
        <v>20</v>
      </c>
      <c r="AD1308" s="22"/>
      <c r="AE1308" s="22">
        <v>5</v>
      </c>
      <c r="AF1308" s="86">
        <v>90</v>
      </c>
      <c r="AG1308" s="22" t="s">
        <v>10771</v>
      </c>
      <c r="AH1308" s="22" t="s">
        <v>10772</v>
      </c>
      <c r="AI1308" s="22">
        <v>60</v>
      </c>
      <c r="AJ1308" s="22" t="s">
        <v>10778</v>
      </c>
      <c r="AK1308" s="22" t="s">
        <v>10772</v>
      </c>
      <c r="AL1308" s="22">
        <v>10</v>
      </c>
      <c r="AM1308" s="22" t="s">
        <v>10779</v>
      </c>
      <c r="AN1308" s="22" t="s">
        <v>10780</v>
      </c>
      <c r="AO1308" s="22">
        <v>10</v>
      </c>
      <c r="AP1308" s="22" t="s">
        <v>10781</v>
      </c>
      <c r="AQ1308" s="22" t="s">
        <v>10780</v>
      </c>
      <c r="AR1308" s="22">
        <v>10</v>
      </c>
      <c r="AS1308" s="22"/>
      <c r="AT1308" s="22"/>
      <c r="AU1308" s="22"/>
      <c r="AV1308" s="22"/>
      <c r="AW1308" s="22"/>
      <c r="AX1308" s="22"/>
      <c r="AY1308" s="22"/>
      <c r="AZ1308" s="22"/>
      <c r="BA1308" s="85"/>
      <c r="BB1308" s="32"/>
      <c r="BC1308" s="32"/>
      <c r="BD1308" s="32"/>
      <c r="BE1308" s="32"/>
      <c r="BF1308" s="32"/>
      <c r="BG1308" s="32"/>
      <c r="BH1308" s="32"/>
      <c r="BI1308" s="32"/>
      <c r="BJ1308" s="32"/>
      <c r="BK1308" s="32"/>
      <c r="BL1308" s="32"/>
      <c r="BM1308" s="32"/>
    </row>
    <row r="1309" spans="1:65" ht="120" customHeight="1" x14ac:dyDescent="0.25">
      <c r="A1309" s="86">
        <v>796</v>
      </c>
      <c r="B1309" s="22" t="s">
        <v>10732</v>
      </c>
      <c r="C1309" s="22">
        <v>11</v>
      </c>
      <c r="D1309" s="23" t="s">
        <v>10733</v>
      </c>
      <c r="E1309" s="22" t="s">
        <v>10734</v>
      </c>
      <c r="F1309" s="22">
        <v>15006</v>
      </c>
      <c r="G1309" s="22" t="s">
        <v>10782</v>
      </c>
      <c r="H1309" s="22">
        <v>2023</v>
      </c>
      <c r="I1309" s="22" t="s">
        <v>10783</v>
      </c>
      <c r="J1309" s="57">
        <v>124009.48</v>
      </c>
      <c r="K1309" s="22" t="s">
        <v>373</v>
      </c>
      <c r="L1309" s="22" t="s">
        <v>10748</v>
      </c>
      <c r="M1309" s="22" t="s">
        <v>10749</v>
      </c>
      <c r="N1309" s="22" t="s">
        <v>10784</v>
      </c>
      <c r="O1309" s="22" t="s">
        <v>10785</v>
      </c>
      <c r="P1309" s="22" t="s">
        <v>10786</v>
      </c>
      <c r="Q1309" s="22">
        <v>420</v>
      </c>
      <c r="R1309" s="82">
        <v>5.9</v>
      </c>
      <c r="S1309" s="82">
        <v>270</v>
      </c>
      <c r="T1309" s="82">
        <v>180</v>
      </c>
      <c r="U1309" s="82">
        <f t="shared" si="87"/>
        <v>455.9</v>
      </c>
      <c r="V1309" s="421">
        <v>75</v>
      </c>
      <c r="W1309" s="128">
        <v>43</v>
      </c>
      <c r="X1309" s="225" t="s">
        <v>10741</v>
      </c>
      <c r="Y1309" s="22">
        <v>1</v>
      </c>
      <c r="Z1309" s="22">
        <v>1</v>
      </c>
      <c r="AA1309" s="22">
        <v>5</v>
      </c>
      <c r="AB1309" s="22">
        <v>47</v>
      </c>
      <c r="AC1309" s="22">
        <v>21</v>
      </c>
      <c r="AD1309" s="22">
        <v>150</v>
      </c>
      <c r="AE1309" s="22">
        <v>5</v>
      </c>
      <c r="AF1309" s="86">
        <v>75</v>
      </c>
      <c r="AG1309" s="22" t="s">
        <v>10733</v>
      </c>
      <c r="AH1309" s="22" t="s">
        <v>10734</v>
      </c>
      <c r="AI1309" s="22">
        <v>60</v>
      </c>
      <c r="AJ1309" s="22" t="s">
        <v>10745</v>
      </c>
      <c r="AK1309" s="22" t="s">
        <v>10734</v>
      </c>
      <c r="AL1309" s="22">
        <v>15</v>
      </c>
      <c r="AM1309" s="22"/>
      <c r="AN1309" s="22"/>
      <c r="AO1309" s="22"/>
      <c r="AP1309" s="22"/>
      <c r="AQ1309" s="22"/>
      <c r="AR1309" s="22"/>
      <c r="AS1309" s="22"/>
      <c r="AT1309" s="22"/>
      <c r="AU1309" s="22"/>
      <c r="AV1309" s="22"/>
      <c r="AW1309" s="22"/>
      <c r="AX1309" s="22"/>
      <c r="AY1309" s="22"/>
      <c r="AZ1309" s="22"/>
      <c r="BA1309" s="85"/>
      <c r="BB1309" s="32"/>
      <c r="BC1309" s="32"/>
      <c r="BD1309" s="32"/>
      <c r="BE1309" s="32"/>
      <c r="BF1309" s="32"/>
      <c r="BG1309" s="32"/>
      <c r="BH1309" s="32"/>
      <c r="BI1309" s="32"/>
      <c r="BJ1309" s="32"/>
      <c r="BK1309" s="32"/>
      <c r="BL1309" s="32"/>
      <c r="BM1309" s="32"/>
    </row>
    <row r="1310" spans="1:65" ht="120" customHeight="1" x14ac:dyDescent="0.25">
      <c r="A1310" s="86">
        <v>796</v>
      </c>
      <c r="B1310" s="22" t="s">
        <v>10732</v>
      </c>
      <c r="C1310" s="22">
        <v>11</v>
      </c>
      <c r="D1310" s="23" t="s">
        <v>10733</v>
      </c>
      <c r="E1310" s="22" t="s">
        <v>10734</v>
      </c>
      <c r="F1310" s="22">
        <v>15006</v>
      </c>
      <c r="G1310" s="22" t="s">
        <v>10787</v>
      </c>
      <c r="H1310" s="22">
        <v>2024</v>
      </c>
      <c r="I1310" s="22" t="s">
        <v>10787</v>
      </c>
      <c r="J1310" s="57">
        <v>35912.080000000002</v>
      </c>
      <c r="K1310" s="22" t="s">
        <v>453</v>
      </c>
      <c r="L1310" s="22" t="s">
        <v>10788</v>
      </c>
      <c r="M1310" s="22" t="s">
        <v>10789</v>
      </c>
      <c r="N1310" s="22" t="s">
        <v>10790</v>
      </c>
      <c r="O1310" s="22" t="s">
        <v>10791</v>
      </c>
      <c r="P1310" s="22" t="s">
        <v>10792</v>
      </c>
      <c r="Q1310" s="22">
        <v>30</v>
      </c>
      <c r="R1310" s="82">
        <v>20</v>
      </c>
      <c r="S1310" s="82">
        <v>5</v>
      </c>
      <c r="T1310" s="82">
        <v>5</v>
      </c>
      <c r="U1310" s="82">
        <f t="shared" si="87"/>
        <v>30</v>
      </c>
      <c r="V1310" s="421">
        <v>80</v>
      </c>
      <c r="W1310" s="128">
        <v>32</v>
      </c>
      <c r="X1310" s="225" t="s">
        <v>10741</v>
      </c>
      <c r="Y1310" s="22">
        <v>4</v>
      </c>
      <c r="Z1310" s="22">
        <v>5</v>
      </c>
      <c r="AA1310" s="22">
        <v>3</v>
      </c>
      <c r="AB1310" s="22">
        <v>30</v>
      </c>
      <c r="AC1310" s="22">
        <v>22</v>
      </c>
      <c r="AD1310" s="22">
        <v>15</v>
      </c>
      <c r="AE1310" s="22">
        <v>5</v>
      </c>
      <c r="AF1310" s="86">
        <v>80</v>
      </c>
      <c r="AG1310" s="22" t="s">
        <v>10733</v>
      </c>
      <c r="AH1310" s="22" t="s">
        <v>10734</v>
      </c>
      <c r="AI1310" s="22">
        <v>65</v>
      </c>
      <c r="AJ1310" s="22" t="s">
        <v>10745</v>
      </c>
      <c r="AK1310" s="22" t="s">
        <v>10734</v>
      </c>
      <c r="AL1310" s="22">
        <v>15</v>
      </c>
      <c r="AM1310" s="22"/>
      <c r="AN1310" s="22"/>
      <c r="AO1310" s="22"/>
      <c r="AP1310" s="22"/>
      <c r="AQ1310" s="22"/>
      <c r="AR1310" s="22"/>
      <c r="AS1310" s="22"/>
      <c r="AT1310" s="22"/>
      <c r="AU1310" s="22"/>
      <c r="AV1310" s="22"/>
      <c r="AW1310" s="22"/>
      <c r="AX1310" s="22"/>
      <c r="AY1310" s="22"/>
      <c r="AZ1310" s="22"/>
      <c r="BA1310" s="85"/>
      <c r="BB1310" s="32"/>
      <c r="BC1310" s="32"/>
      <c r="BD1310" s="32"/>
      <c r="BE1310" s="32"/>
      <c r="BF1310" s="32"/>
      <c r="BG1310" s="32"/>
      <c r="BH1310" s="32"/>
      <c r="BI1310" s="32"/>
      <c r="BJ1310" s="32"/>
      <c r="BK1310" s="32"/>
      <c r="BL1310" s="32"/>
      <c r="BM1310" s="32"/>
    </row>
    <row r="1311" spans="1:65" ht="120" customHeight="1" x14ac:dyDescent="0.25">
      <c r="A1311" s="86">
        <v>1502</v>
      </c>
      <c r="B1311" s="22" t="s">
        <v>10793</v>
      </c>
      <c r="C1311" s="22" t="s">
        <v>10794</v>
      </c>
      <c r="D1311" s="23"/>
      <c r="E1311" s="22" t="s">
        <v>10795</v>
      </c>
      <c r="F1311" s="22">
        <v>5703</v>
      </c>
      <c r="G1311" s="22" t="s">
        <v>10796</v>
      </c>
      <c r="H1311" s="22">
        <v>2014</v>
      </c>
      <c r="I1311" s="22" t="s">
        <v>10797</v>
      </c>
      <c r="J1311" s="57">
        <v>25056.17</v>
      </c>
      <c r="K1311" s="22" t="s">
        <v>8014</v>
      </c>
      <c r="L1311" s="22" t="s">
        <v>10798</v>
      </c>
      <c r="M1311" s="22" t="s">
        <v>10799</v>
      </c>
      <c r="N1311" s="22" t="s">
        <v>10800</v>
      </c>
      <c r="O1311" s="22" t="s">
        <v>10801</v>
      </c>
      <c r="P1311" s="22">
        <v>2902000</v>
      </c>
      <c r="Q1311" s="22">
        <v>21.99</v>
      </c>
      <c r="R1311" s="82">
        <v>0</v>
      </c>
      <c r="S1311" s="82">
        <v>0.61</v>
      </c>
      <c r="T1311" s="82">
        <v>21.38</v>
      </c>
      <c r="U1311" s="82">
        <f t="shared" ref="U1311:U1372" si="91">R1311+S1311+T1311</f>
        <v>21.99</v>
      </c>
      <c r="V1311" s="421">
        <v>100</v>
      </c>
      <c r="W1311" s="128">
        <v>100</v>
      </c>
      <c r="X1311" s="225" t="s">
        <v>10802</v>
      </c>
      <c r="Y1311" s="22">
        <v>4</v>
      </c>
      <c r="Z1311" s="22">
        <v>8</v>
      </c>
      <c r="AA1311" s="22">
        <v>3</v>
      </c>
      <c r="AB1311" s="22">
        <v>16</v>
      </c>
      <c r="AC1311" s="22"/>
      <c r="AD1311" s="22">
        <v>21.38</v>
      </c>
      <c r="AE1311" s="22">
        <v>5</v>
      </c>
      <c r="AF1311" s="86"/>
      <c r="AG1311" s="22" t="s">
        <v>10803</v>
      </c>
      <c r="AH1311" s="22" t="s">
        <v>10804</v>
      </c>
      <c r="AI1311" s="22">
        <v>25</v>
      </c>
      <c r="AJ1311" s="22" t="s">
        <v>10805</v>
      </c>
      <c r="AK1311" s="22" t="s">
        <v>10804</v>
      </c>
      <c r="AL1311" s="22">
        <v>25</v>
      </c>
      <c r="AM1311" s="22"/>
      <c r="AN1311" s="22"/>
      <c r="AO1311" s="22"/>
      <c r="AP1311" s="22"/>
      <c r="AQ1311" s="22"/>
      <c r="AR1311" s="22"/>
      <c r="AS1311" s="22"/>
      <c r="AT1311" s="22"/>
      <c r="AU1311" s="22"/>
      <c r="AV1311" s="22" t="s">
        <v>10806</v>
      </c>
      <c r="AW1311" s="22" t="s">
        <v>10804</v>
      </c>
      <c r="AX1311" s="22">
        <v>25</v>
      </c>
      <c r="AY1311" s="22" t="s">
        <v>10807</v>
      </c>
      <c r="AZ1311" s="22" t="s">
        <v>10804</v>
      </c>
      <c r="BA1311" s="85">
        <v>25</v>
      </c>
      <c r="BB1311" s="32"/>
      <c r="BC1311" s="32"/>
      <c r="BD1311" s="32"/>
      <c r="BE1311" s="32"/>
      <c r="BF1311" s="32"/>
      <c r="BG1311" s="32"/>
      <c r="BH1311" s="32"/>
      <c r="BI1311" s="32"/>
      <c r="BJ1311" s="32"/>
      <c r="BK1311" s="32"/>
      <c r="BL1311" s="32"/>
      <c r="BM1311" s="32"/>
    </row>
    <row r="1312" spans="1:65" ht="120" customHeight="1" x14ac:dyDescent="0.25">
      <c r="A1312" s="86">
        <v>1502</v>
      </c>
      <c r="B1312" s="22" t="s">
        <v>10793</v>
      </c>
      <c r="C1312" s="22" t="s">
        <v>10808</v>
      </c>
      <c r="D1312" s="23"/>
      <c r="E1312" s="22" t="s">
        <v>10809</v>
      </c>
      <c r="F1312" s="22">
        <v>21593</v>
      </c>
      <c r="G1312" s="22" t="s">
        <v>10810</v>
      </c>
      <c r="H1312" s="22">
        <v>2008</v>
      </c>
      <c r="I1312" s="22" t="s">
        <v>10811</v>
      </c>
      <c r="J1312" s="57">
        <v>175533.63</v>
      </c>
      <c r="K1312" s="22" t="s">
        <v>109</v>
      </c>
      <c r="L1312" s="22" t="s">
        <v>10812</v>
      </c>
      <c r="M1312" s="22" t="s">
        <v>10813</v>
      </c>
      <c r="N1312" s="22" t="s">
        <v>10814</v>
      </c>
      <c r="O1312" s="22" t="s">
        <v>10815</v>
      </c>
      <c r="P1312" s="22" t="s">
        <v>10816</v>
      </c>
      <c r="Q1312" s="22">
        <v>28.529999999999998</v>
      </c>
      <c r="R1312" s="82">
        <v>0</v>
      </c>
      <c r="S1312" s="82">
        <v>4.29</v>
      </c>
      <c r="T1312" s="82">
        <v>24.24</v>
      </c>
      <c r="U1312" s="82">
        <f t="shared" si="91"/>
        <v>28.529999999999998</v>
      </c>
      <c r="V1312" s="421">
        <v>100</v>
      </c>
      <c r="W1312" s="128">
        <v>100</v>
      </c>
      <c r="X1312" s="225" t="s">
        <v>10817</v>
      </c>
      <c r="Y1312" s="22">
        <v>3</v>
      </c>
      <c r="Z1312" s="22">
        <v>10</v>
      </c>
      <c r="AA1312" s="22">
        <v>4</v>
      </c>
      <c r="AB1312" s="22">
        <v>16</v>
      </c>
      <c r="AC1312" s="22">
        <v>77</v>
      </c>
      <c r="AD1312" s="22">
        <v>24.24</v>
      </c>
      <c r="AE1312" s="22">
        <v>5</v>
      </c>
      <c r="AF1312" s="86"/>
      <c r="AG1312" s="22" t="s">
        <v>10803</v>
      </c>
      <c r="AH1312" s="22" t="s">
        <v>10804</v>
      </c>
      <c r="AI1312" s="22">
        <v>25</v>
      </c>
      <c r="AJ1312" s="22" t="s">
        <v>10805</v>
      </c>
      <c r="AK1312" s="22" t="s">
        <v>10804</v>
      </c>
      <c r="AL1312" s="22">
        <v>25</v>
      </c>
      <c r="AM1312" s="22"/>
      <c r="AN1312" s="22"/>
      <c r="AO1312" s="22"/>
      <c r="AP1312" s="22"/>
      <c r="AQ1312" s="22"/>
      <c r="AR1312" s="22"/>
      <c r="AS1312" s="22"/>
      <c r="AT1312" s="22"/>
      <c r="AU1312" s="22"/>
      <c r="AV1312" s="22" t="s">
        <v>10806</v>
      </c>
      <c r="AW1312" s="22" t="s">
        <v>10804</v>
      </c>
      <c r="AX1312" s="22">
        <v>25</v>
      </c>
      <c r="AY1312" s="22" t="s">
        <v>10807</v>
      </c>
      <c r="AZ1312" s="22" t="s">
        <v>10804</v>
      </c>
      <c r="BA1312" s="85">
        <v>25</v>
      </c>
      <c r="BB1312" s="32"/>
      <c r="BC1312" s="32"/>
      <c r="BD1312" s="32"/>
      <c r="BE1312" s="32"/>
      <c r="BF1312" s="32"/>
      <c r="BG1312" s="32"/>
      <c r="BH1312" s="32"/>
      <c r="BI1312" s="32"/>
      <c r="BJ1312" s="32"/>
      <c r="BK1312" s="32"/>
      <c r="BL1312" s="32"/>
      <c r="BM1312" s="32"/>
    </row>
    <row r="1313" spans="1:65" ht="120" customHeight="1" x14ac:dyDescent="0.25">
      <c r="A1313" s="86">
        <v>1502</v>
      </c>
      <c r="B1313" s="22" t="s">
        <v>10793</v>
      </c>
      <c r="C1313" s="22" t="s">
        <v>10794</v>
      </c>
      <c r="D1313" s="23" t="s">
        <v>10805</v>
      </c>
      <c r="E1313" s="22" t="s">
        <v>10818</v>
      </c>
      <c r="F1313" s="22">
        <v>13411</v>
      </c>
      <c r="G1313" s="22" t="s">
        <v>10819</v>
      </c>
      <c r="H1313" s="22">
        <v>2011</v>
      </c>
      <c r="I1313" s="22" t="s">
        <v>10820</v>
      </c>
      <c r="J1313" s="57">
        <v>287826</v>
      </c>
      <c r="K1313" s="22" t="s">
        <v>87</v>
      </c>
      <c r="L1313" s="22" t="s">
        <v>10821</v>
      </c>
      <c r="M1313" s="22" t="s">
        <v>10822</v>
      </c>
      <c r="N1313" s="22" t="s">
        <v>10823</v>
      </c>
      <c r="O1313" s="22" t="s">
        <v>10824</v>
      </c>
      <c r="P1313" s="22" t="s">
        <v>10825</v>
      </c>
      <c r="Q1313" s="22">
        <v>35.659999999999997</v>
      </c>
      <c r="R1313" s="82">
        <v>0</v>
      </c>
      <c r="S1313" s="82">
        <v>9.51</v>
      </c>
      <c r="T1313" s="82">
        <v>26.15</v>
      </c>
      <c r="U1313" s="82">
        <f t="shared" si="91"/>
        <v>35.659999999999997</v>
      </c>
      <c r="V1313" s="421">
        <v>100</v>
      </c>
      <c r="W1313" s="128">
        <v>100</v>
      </c>
      <c r="X1313" s="225" t="s">
        <v>10826</v>
      </c>
      <c r="Y1313" s="22">
        <v>3</v>
      </c>
      <c r="Z1313" s="22">
        <v>12</v>
      </c>
      <c r="AA1313" s="22">
        <v>3</v>
      </c>
      <c r="AB1313" s="22">
        <v>16</v>
      </c>
      <c r="AC1313" s="22">
        <v>62</v>
      </c>
      <c r="AD1313" s="22">
        <v>26.15</v>
      </c>
      <c r="AE1313" s="22">
        <v>5</v>
      </c>
      <c r="AF1313" s="86"/>
      <c r="AG1313" s="22" t="s">
        <v>10803</v>
      </c>
      <c r="AH1313" s="22" t="s">
        <v>10804</v>
      </c>
      <c r="AI1313" s="22">
        <v>25</v>
      </c>
      <c r="AJ1313" s="22" t="s">
        <v>10805</v>
      </c>
      <c r="AK1313" s="22" t="s">
        <v>10804</v>
      </c>
      <c r="AL1313" s="22">
        <v>25</v>
      </c>
      <c r="AM1313" s="22"/>
      <c r="AN1313" s="22"/>
      <c r="AO1313" s="22"/>
      <c r="AP1313" s="22"/>
      <c r="AQ1313" s="22"/>
      <c r="AR1313" s="22"/>
      <c r="AS1313" s="22"/>
      <c r="AT1313" s="22"/>
      <c r="AU1313" s="22"/>
      <c r="AV1313" s="22" t="s">
        <v>10806</v>
      </c>
      <c r="AW1313" s="22" t="s">
        <v>10804</v>
      </c>
      <c r="AX1313" s="22">
        <v>25</v>
      </c>
      <c r="AY1313" s="22" t="s">
        <v>10807</v>
      </c>
      <c r="AZ1313" s="22" t="s">
        <v>10804</v>
      </c>
      <c r="BA1313" s="85">
        <v>25</v>
      </c>
      <c r="BB1313" s="32"/>
      <c r="BC1313" s="32"/>
      <c r="BD1313" s="32"/>
      <c r="BE1313" s="32"/>
      <c r="BF1313" s="32"/>
      <c r="BG1313" s="32"/>
      <c r="BH1313" s="32"/>
      <c r="BI1313" s="32"/>
      <c r="BJ1313" s="32"/>
      <c r="BK1313" s="32"/>
      <c r="BL1313" s="32"/>
      <c r="BM1313" s="32"/>
    </row>
    <row r="1314" spans="1:65" ht="120" customHeight="1" x14ac:dyDescent="0.25">
      <c r="A1314" s="86">
        <v>1502</v>
      </c>
      <c r="B1314" s="22" t="s">
        <v>10793</v>
      </c>
      <c r="C1314" s="22" t="s">
        <v>10827</v>
      </c>
      <c r="D1314" s="23"/>
      <c r="E1314" s="22" t="s">
        <v>10828</v>
      </c>
      <c r="F1314" s="22">
        <v>20631</v>
      </c>
      <c r="G1314" s="22" t="s">
        <v>10830</v>
      </c>
      <c r="H1314" s="22">
        <v>2003</v>
      </c>
      <c r="I1314" s="22" t="s">
        <v>10831</v>
      </c>
      <c r="J1314" s="57">
        <v>50581.04</v>
      </c>
      <c r="K1314" s="22" t="s">
        <v>155</v>
      </c>
      <c r="L1314" s="22" t="s">
        <v>10832</v>
      </c>
      <c r="M1314" s="22" t="s">
        <v>10829</v>
      </c>
      <c r="N1314" s="22" t="s">
        <v>10833</v>
      </c>
      <c r="O1314" s="22" t="s">
        <v>10834</v>
      </c>
      <c r="P1314" s="22" t="s">
        <v>10835</v>
      </c>
      <c r="Q1314" s="22">
        <v>22.150000000000002</v>
      </c>
      <c r="R1314" s="82">
        <v>0</v>
      </c>
      <c r="S1314" s="82">
        <v>1.6</v>
      </c>
      <c r="T1314" s="82">
        <v>20.55</v>
      </c>
      <c r="U1314" s="82">
        <f t="shared" si="91"/>
        <v>22.150000000000002</v>
      </c>
      <c r="V1314" s="421">
        <v>100</v>
      </c>
      <c r="W1314" s="128">
        <v>100</v>
      </c>
      <c r="X1314" s="225" t="s">
        <v>10836</v>
      </c>
      <c r="Y1314" s="22">
        <v>4</v>
      </c>
      <c r="Z1314" s="22">
        <v>9</v>
      </c>
      <c r="AA1314" s="22">
        <v>1</v>
      </c>
      <c r="AB1314" s="22">
        <v>16</v>
      </c>
      <c r="AC1314" s="22">
        <v>148</v>
      </c>
      <c r="AD1314" s="22">
        <v>20.55</v>
      </c>
      <c r="AE1314" s="22">
        <v>5</v>
      </c>
      <c r="AF1314" s="86"/>
      <c r="AG1314" s="22" t="s">
        <v>10803</v>
      </c>
      <c r="AH1314" s="22" t="s">
        <v>10804</v>
      </c>
      <c r="AI1314" s="22">
        <v>25</v>
      </c>
      <c r="AJ1314" s="22" t="s">
        <v>10805</v>
      </c>
      <c r="AK1314" s="22" t="s">
        <v>10804</v>
      </c>
      <c r="AL1314" s="22">
        <v>25</v>
      </c>
      <c r="AM1314" s="22"/>
      <c r="AN1314" s="22"/>
      <c r="AO1314" s="22"/>
      <c r="AP1314" s="22"/>
      <c r="AQ1314" s="22"/>
      <c r="AR1314" s="22"/>
      <c r="AS1314" s="22"/>
      <c r="AT1314" s="22"/>
      <c r="AU1314" s="22"/>
      <c r="AV1314" s="22" t="s">
        <v>10806</v>
      </c>
      <c r="AW1314" s="22" t="s">
        <v>10804</v>
      </c>
      <c r="AX1314" s="22">
        <v>25</v>
      </c>
      <c r="AY1314" s="22" t="s">
        <v>10807</v>
      </c>
      <c r="AZ1314" s="22" t="s">
        <v>10804</v>
      </c>
      <c r="BA1314" s="85">
        <v>25</v>
      </c>
      <c r="BB1314" s="32"/>
      <c r="BC1314" s="32"/>
      <c r="BD1314" s="32"/>
      <c r="BE1314" s="32"/>
      <c r="BF1314" s="32"/>
      <c r="BG1314" s="32"/>
      <c r="BH1314" s="32"/>
      <c r="BI1314" s="32"/>
      <c r="BJ1314" s="32"/>
      <c r="BK1314" s="32"/>
      <c r="BL1314" s="32"/>
      <c r="BM1314" s="32"/>
    </row>
    <row r="1315" spans="1:65" ht="120" customHeight="1" x14ac:dyDescent="0.25">
      <c r="A1315" s="86">
        <v>1502</v>
      </c>
      <c r="B1315" s="22" t="s">
        <v>10793</v>
      </c>
      <c r="C1315" s="22" t="s">
        <v>10837</v>
      </c>
      <c r="D1315" s="23" t="s">
        <v>10803</v>
      </c>
      <c r="E1315" s="22" t="s">
        <v>10838</v>
      </c>
      <c r="F1315" s="22">
        <v>22315</v>
      </c>
      <c r="G1315" s="22" t="s">
        <v>10839</v>
      </c>
      <c r="H1315" s="22">
        <v>2010</v>
      </c>
      <c r="I1315" s="22" t="s">
        <v>10840</v>
      </c>
      <c r="J1315" s="57">
        <v>19184.349999999999</v>
      </c>
      <c r="K1315" s="22" t="s">
        <v>87</v>
      </c>
      <c r="L1315" s="22" t="s">
        <v>10841</v>
      </c>
      <c r="M1315" s="22" t="s">
        <v>10822</v>
      </c>
      <c r="N1315" s="22" t="s">
        <v>10842</v>
      </c>
      <c r="O1315" s="22" t="s">
        <v>10843</v>
      </c>
      <c r="P1315" s="22" t="s">
        <v>10844</v>
      </c>
      <c r="Q1315" s="22">
        <v>38.800000000000004</v>
      </c>
      <c r="R1315" s="82">
        <v>0</v>
      </c>
      <c r="S1315" s="82">
        <v>0.53</v>
      </c>
      <c r="T1315" s="82">
        <v>38.270000000000003</v>
      </c>
      <c r="U1315" s="82">
        <f t="shared" si="91"/>
        <v>38.800000000000004</v>
      </c>
      <c r="V1315" s="421">
        <v>100</v>
      </c>
      <c r="W1315" s="128">
        <v>100</v>
      </c>
      <c r="X1315" s="225" t="s">
        <v>10845</v>
      </c>
      <c r="Y1315" s="22">
        <v>3</v>
      </c>
      <c r="Z1315" s="22">
        <v>12</v>
      </c>
      <c r="AA1315" s="22"/>
      <c r="AB1315" s="22">
        <v>44</v>
      </c>
      <c r="AC1315" s="22">
        <v>61</v>
      </c>
      <c r="AD1315" s="22">
        <v>38.270000000000003</v>
      </c>
      <c r="AE1315" s="22">
        <v>5</v>
      </c>
      <c r="AF1315" s="86"/>
      <c r="AG1315" s="22" t="s">
        <v>10803</v>
      </c>
      <c r="AH1315" s="22" t="s">
        <v>10804</v>
      </c>
      <c r="AI1315" s="22">
        <v>25</v>
      </c>
      <c r="AJ1315" s="22" t="s">
        <v>10805</v>
      </c>
      <c r="AK1315" s="22" t="s">
        <v>10804</v>
      </c>
      <c r="AL1315" s="22">
        <v>25</v>
      </c>
      <c r="AM1315" s="22"/>
      <c r="AN1315" s="22"/>
      <c r="AO1315" s="22"/>
      <c r="AP1315" s="22"/>
      <c r="AQ1315" s="22"/>
      <c r="AR1315" s="22"/>
      <c r="AS1315" s="22"/>
      <c r="AT1315" s="22"/>
      <c r="AU1315" s="22"/>
      <c r="AV1315" s="22" t="s">
        <v>10806</v>
      </c>
      <c r="AW1315" s="22" t="s">
        <v>10804</v>
      </c>
      <c r="AX1315" s="22">
        <v>25</v>
      </c>
      <c r="AY1315" s="22" t="s">
        <v>10807</v>
      </c>
      <c r="AZ1315" s="22" t="s">
        <v>10804</v>
      </c>
      <c r="BA1315" s="85">
        <v>25</v>
      </c>
      <c r="BB1315" s="32"/>
      <c r="BC1315" s="32"/>
      <c r="BD1315" s="32"/>
      <c r="BE1315" s="32"/>
      <c r="BF1315" s="32"/>
      <c r="BG1315" s="32"/>
      <c r="BH1315" s="32"/>
      <c r="BI1315" s="32"/>
      <c r="BJ1315" s="32"/>
      <c r="BK1315" s="32"/>
      <c r="BL1315" s="32"/>
      <c r="BM1315" s="32"/>
    </row>
    <row r="1316" spans="1:65" ht="120" customHeight="1" x14ac:dyDescent="0.25">
      <c r="A1316" s="86">
        <v>1502</v>
      </c>
      <c r="B1316" s="22" t="s">
        <v>10793</v>
      </c>
      <c r="C1316" s="22" t="s">
        <v>10846</v>
      </c>
      <c r="D1316" s="23"/>
      <c r="E1316" s="22" t="s">
        <v>10847</v>
      </c>
      <c r="F1316" s="22">
        <v>2669</v>
      </c>
      <c r="G1316" s="22" t="s">
        <v>10848</v>
      </c>
      <c r="H1316" s="22">
        <v>2012</v>
      </c>
      <c r="I1316" s="22" t="s">
        <v>10849</v>
      </c>
      <c r="J1316" s="57">
        <v>208746.56</v>
      </c>
      <c r="K1316" s="22" t="s">
        <v>8014</v>
      </c>
      <c r="L1316" s="22" t="s">
        <v>10850</v>
      </c>
      <c r="M1316" s="22" t="s">
        <v>10851</v>
      </c>
      <c r="N1316" s="22" t="s">
        <v>10852</v>
      </c>
      <c r="O1316" s="22" t="s">
        <v>10853</v>
      </c>
      <c r="P1316" s="22" t="s">
        <v>10854</v>
      </c>
      <c r="Q1316" s="22">
        <v>39.950000000000003</v>
      </c>
      <c r="R1316" s="82">
        <v>0</v>
      </c>
      <c r="S1316" s="82">
        <v>6.14</v>
      </c>
      <c r="T1316" s="82">
        <v>33.81</v>
      </c>
      <c r="U1316" s="82">
        <f t="shared" si="91"/>
        <v>39.950000000000003</v>
      </c>
      <c r="V1316" s="421">
        <v>100</v>
      </c>
      <c r="W1316" s="128">
        <v>100</v>
      </c>
      <c r="X1316" s="225" t="s">
        <v>10855</v>
      </c>
      <c r="Y1316" s="22">
        <v>3</v>
      </c>
      <c r="Z1316" s="22">
        <v>10</v>
      </c>
      <c r="AA1316" s="22">
        <v>3</v>
      </c>
      <c r="AB1316" s="22">
        <v>16</v>
      </c>
      <c r="AC1316" s="22"/>
      <c r="AD1316" s="22">
        <v>33.81</v>
      </c>
      <c r="AE1316" s="22">
        <v>5</v>
      </c>
      <c r="AF1316" s="86"/>
      <c r="AG1316" s="22" t="s">
        <v>10803</v>
      </c>
      <c r="AH1316" s="22" t="s">
        <v>10804</v>
      </c>
      <c r="AI1316" s="22">
        <v>25</v>
      </c>
      <c r="AJ1316" s="22" t="s">
        <v>10805</v>
      </c>
      <c r="AK1316" s="22" t="s">
        <v>10804</v>
      </c>
      <c r="AL1316" s="22">
        <v>25</v>
      </c>
      <c r="AM1316" s="22"/>
      <c r="AN1316" s="22"/>
      <c r="AO1316" s="22"/>
      <c r="AP1316" s="22"/>
      <c r="AQ1316" s="22"/>
      <c r="AR1316" s="22"/>
      <c r="AS1316" s="22"/>
      <c r="AT1316" s="22"/>
      <c r="AU1316" s="22"/>
      <c r="AV1316" s="22" t="s">
        <v>10806</v>
      </c>
      <c r="AW1316" s="22" t="s">
        <v>10804</v>
      </c>
      <c r="AX1316" s="22">
        <v>25</v>
      </c>
      <c r="AY1316" s="22" t="s">
        <v>10807</v>
      </c>
      <c r="AZ1316" s="22" t="s">
        <v>10804</v>
      </c>
      <c r="BA1316" s="85">
        <v>25</v>
      </c>
      <c r="BB1316" s="32"/>
      <c r="BC1316" s="32"/>
      <c r="BD1316" s="32"/>
      <c r="BE1316" s="32"/>
      <c r="BF1316" s="32"/>
      <c r="BG1316" s="32"/>
      <c r="BH1316" s="32"/>
      <c r="BI1316" s="32"/>
      <c r="BJ1316" s="32"/>
      <c r="BK1316" s="32"/>
      <c r="BL1316" s="32"/>
      <c r="BM1316" s="32"/>
    </row>
    <row r="1317" spans="1:65" ht="120" customHeight="1" x14ac:dyDescent="0.25">
      <c r="A1317" s="86">
        <v>1502</v>
      </c>
      <c r="B1317" s="22" t="s">
        <v>10793</v>
      </c>
      <c r="C1317" s="22" t="s">
        <v>10856</v>
      </c>
      <c r="D1317" s="23"/>
      <c r="E1317" s="22" t="s">
        <v>10857</v>
      </c>
      <c r="F1317" s="22">
        <v>13200</v>
      </c>
      <c r="G1317" s="22" t="s">
        <v>10858</v>
      </c>
      <c r="H1317" s="22">
        <v>2012</v>
      </c>
      <c r="I1317" s="22" t="s">
        <v>10859</v>
      </c>
      <c r="J1317" s="57">
        <v>39270.36</v>
      </c>
      <c r="K1317" s="22" t="s">
        <v>8014</v>
      </c>
      <c r="L1317" s="22" t="s">
        <v>10860</v>
      </c>
      <c r="M1317" s="22" t="s">
        <v>10799</v>
      </c>
      <c r="N1317" s="22" t="s">
        <v>10861</v>
      </c>
      <c r="O1317" s="22" t="s">
        <v>10862</v>
      </c>
      <c r="P1317" s="22">
        <v>2843300</v>
      </c>
      <c r="Q1317" s="22">
        <v>45.839999999999996</v>
      </c>
      <c r="R1317" s="82">
        <v>0</v>
      </c>
      <c r="S1317" s="82">
        <v>1.1599999999999999</v>
      </c>
      <c r="T1317" s="82">
        <v>44.68</v>
      </c>
      <c r="U1317" s="82">
        <f t="shared" si="91"/>
        <v>45.839999999999996</v>
      </c>
      <c r="V1317" s="421">
        <v>100</v>
      </c>
      <c r="W1317" s="128">
        <v>100</v>
      </c>
      <c r="X1317" s="225" t="s">
        <v>10863</v>
      </c>
      <c r="Y1317" s="22">
        <v>4</v>
      </c>
      <c r="Z1317" s="22">
        <v>8</v>
      </c>
      <c r="AA1317" s="22">
        <v>2</v>
      </c>
      <c r="AB1317" s="22">
        <v>16</v>
      </c>
      <c r="AC1317" s="22"/>
      <c r="AD1317" s="22">
        <v>44.68</v>
      </c>
      <c r="AE1317" s="22">
        <v>5</v>
      </c>
      <c r="AF1317" s="86"/>
      <c r="AG1317" s="22" t="s">
        <v>10803</v>
      </c>
      <c r="AH1317" s="22" t="s">
        <v>10804</v>
      </c>
      <c r="AI1317" s="22">
        <v>25</v>
      </c>
      <c r="AJ1317" s="22" t="s">
        <v>10805</v>
      </c>
      <c r="AK1317" s="22" t="s">
        <v>10804</v>
      </c>
      <c r="AL1317" s="22">
        <v>25</v>
      </c>
      <c r="AM1317" s="22"/>
      <c r="AN1317" s="22"/>
      <c r="AO1317" s="22"/>
      <c r="AP1317" s="22"/>
      <c r="AQ1317" s="22"/>
      <c r="AR1317" s="22"/>
      <c r="AS1317" s="22"/>
      <c r="AT1317" s="22"/>
      <c r="AU1317" s="22"/>
      <c r="AV1317" s="22" t="s">
        <v>10806</v>
      </c>
      <c r="AW1317" s="22" t="s">
        <v>10804</v>
      </c>
      <c r="AX1317" s="22">
        <v>25</v>
      </c>
      <c r="AY1317" s="22" t="s">
        <v>10807</v>
      </c>
      <c r="AZ1317" s="22" t="s">
        <v>10804</v>
      </c>
      <c r="BA1317" s="85">
        <v>25</v>
      </c>
      <c r="BB1317" s="32"/>
      <c r="BC1317" s="32"/>
      <c r="BD1317" s="32"/>
      <c r="BE1317" s="32"/>
      <c r="BF1317" s="32"/>
      <c r="BG1317" s="32"/>
      <c r="BH1317" s="32"/>
      <c r="BI1317" s="32"/>
      <c r="BJ1317" s="32"/>
      <c r="BK1317" s="32"/>
      <c r="BL1317" s="32"/>
      <c r="BM1317" s="32"/>
    </row>
    <row r="1318" spans="1:65" ht="120" customHeight="1" x14ac:dyDescent="0.25">
      <c r="A1318" s="86">
        <v>1502</v>
      </c>
      <c r="B1318" s="22" t="s">
        <v>10793</v>
      </c>
      <c r="C1318" s="22" t="s">
        <v>10837</v>
      </c>
      <c r="D1318" s="23" t="s">
        <v>10805</v>
      </c>
      <c r="E1318" s="22" t="s">
        <v>10838</v>
      </c>
      <c r="F1318" s="22">
        <v>22315</v>
      </c>
      <c r="G1318" s="22" t="s">
        <v>10864</v>
      </c>
      <c r="H1318" s="22" t="s">
        <v>10865</v>
      </c>
      <c r="I1318" s="22" t="s">
        <v>10866</v>
      </c>
      <c r="J1318" s="57">
        <v>307793.66000000003</v>
      </c>
      <c r="K1318" s="22" t="s">
        <v>10867</v>
      </c>
      <c r="L1318" s="22" t="s">
        <v>10868</v>
      </c>
      <c r="M1318" s="22" t="s">
        <v>10822</v>
      </c>
      <c r="N1318" s="22" t="s">
        <v>10869</v>
      </c>
      <c r="O1318" s="22" t="s">
        <v>10870</v>
      </c>
      <c r="P1318" s="22" t="s">
        <v>10871</v>
      </c>
      <c r="Q1318" s="22">
        <v>51.45</v>
      </c>
      <c r="R1318" s="82">
        <v>6.59</v>
      </c>
      <c r="S1318" s="82">
        <v>6.59</v>
      </c>
      <c r="T1318" s="82">
        <v>38.270000000000003</v>
      </c>
      <c r="U1318" s="82">
        <f t="shared" si="91"/>
        <v>51.45</v>
      </c>
      <c r="V1318" s="421">
        <v>100</v>
      </c>
      <c r="W1318" s="128">
        <v>100</v>
      </c>
      <c r="X1318" s="225" t="s">
        <v>10872</v>
      </c>
      <c r="Y1318" s="22">
        <v>6</v>
      </c>
      <c r="Z1318" s="22">
        <v>4</v>
      </c>
      <c r="AA1318" s="22">
        <v>3</v>
      </c>
      <c r="AB1318" s="22">
        <v>44</v>
      </c>
      <c r="AC1318" s="22" t="s">
        <v>10873</v>
      </c>
      <c r="AD1318" s="22">
        <v>38.270000000000003</v>
      </c>
      <c r="AE1318" s="22">
        <v>5</v>
      </c>
      <c r="AF1318" s="86"/>
      <c r="AG1318" s="22" t="s">
        <v>10803</v>
      </c>
      <c r="AH1318" s="22" t="s">
        <v>10804</v>
      </c>
      <c r="AI1318" s="22">
        <v>35</v>
      </c>
      <c r="AJ1318" s="22" t="s">
        <v>10805</v>
      </c>
      <c r="AK1318" s="22" t="s">
        <v>10804</v>
      </c>
      <c r="AL1318" s="22">
        <v>50</v>
      </c>
      <c r="AM1318" s="22"/>
      <c r="AN1318" s="22"/>
      <c r="AO1318" s="22"/>
      <c r="AP1318" s="22"/>
      <c r="AQ1318" s="22"/>
      <c r="AR1318" s="22"/>
      <c r="AS1318" s="22"/>
      <c r="AT1318" s="22"/>
      <c r="AU1318" s="22"/>
      <c r="AV1318" s="22" t="s">
        <v>10806</v>
      </c>
      <c r="AW1318" s="22" t="s">
        <v>10804</v>
      </c>
      <c r="AX1318" s="22">
        <v>5</v>
      </c>
      <c r="AY1318" s="22" t="s">
        <v>10807</v>
      </c>
      <c r="AZ1318" s="22" t="s">
        <v>10804</v>
      </c>
      <c r="BA1318" s="85">
        <v>10</v>
      </c>
      <c r="BB1318" s="32"/>
      <c r="BC1318" s="32"/>
      <c r="BD1318" s="32"/>
      <c r="BE1318" s="32"/>
      <c r="BF1318" s="32"/>
      <c r="BG1318" s="32"/>
      <c r="BH1318" s="32"/>
      <c r="BI1318" s="32"/>
      <c r="BJ1318" s="32"/>
      <c r="BK1318" s="32"/>
      <c r="BL1318" s="32"/>
      <c r="BM1318" s="32"/>
    </row>
    <row r="1319" spans="1:65" ht="120" customHeight="1" x14ac:dyDescent="0.25">
      <c r="A1319" s="86">
        <v>1502</v>
      </c>
      <c r="B1319" s="22" t="s">
        <v>10793</v>
      </c>
      <c r="C1319" s="22" t="s">
        <v>10856</v>
      </c>
      <c r="D1319" s="23" t="s">
        <v>10805</v>
      </c>
      <c r="E1319" s="22" t="s">
        <v>10874</v>
      </c>
      <c r="F1319" s="22">
        <v>33198</v>
      </c>
      <c r="G1319" s="22" t="s">
        <v>10875</v>
      </c>
      <c r="H1319" s="22" t="s">
        <v>10876</v>
      </c>
      <c r="I1319" s="22" t="s">
        <v>10877</v>
      </c>
      <c r="J1319" s="57">
        <v>567725.01</v>
      </c>
      <c r="K1319" s="22" t="s">
        <v>10878</v>
      </c>
      <c r="L1319" s="22" t="s">
        <v>10879</v>
      </c>
      <c r="M1319" s="22" t="s">
        <v>10880</v>
      </c>
      <c r="N1319" s="22" t="s">
        <v>10881</v>
      </c>
      <c r="O1319" s="22" t="s">
        <v>10882</v>
      </c>
      <c r="P1319" s="22" t="s">
        <v>10883</v>
      </c>
      <c r="Q1319" s="22">
        <v>70</v>
      </c>
      <c r="R1319" s="82">
        <v>5.66</v>
      </c>
      <c r="S1319" s="82">
        <v>36.78</v>
      </c>
      <c r="T1319" s="82">
        <v>27.56</v>
      </c>
      <c r="U1319" s="82">
        <f t="shared" si="91"/>
        <v>70</v>
      </c>
      <c r="V1319" s="421">
        <v>100</v>
      </c>
      <c r="W1319" s="128">
        <v>100</v>
      </c>
      <c r="X1319" s="225" t="s">
        <v>10884</v>
      </c>
      <c r="Y1319" s="22">
        <v>3</v>
      </c>
      <c r="Z1319" s="22">
        <v>3</v>
      </c>
      <c r="AA1319" s="22">
        <v>2</v>
      </c>
      <c r="AB1319" s="22">
        <v>4</v>
      </c>
      <c r="AC1319" s="22" t="s">
        <v>10885</v>
      </c>
      <c r="AD1319" s="22">
        <v>27.56</v>
      </c>
      <c r="AE1319" s="22">
        <v>5</v>
      </c>
      <c r="AF1319" s="86"/>
      <c r="AG1319" s="22" t="s">
        <v>10803</v>
      </c>
      <c r="AH1319" s="22" t="s">
        <v>10804</v>
      </c>
      <c r="AI1319" s="22">
        <v>5</v>
      </c>
      <c r="AJ1319" s="22" t="s">
        <v>10805</v>
      </c>
      <c r="AK1319" s="22" t="s">
        <v>10804</v>
      </c>
      <c r="AL1319" s="22">
        <v>20</v>
      </c>
      <c r="AM1319" s="22" t="s">
        <v>10886</v>
      </c>
      <c r="AN1319" s="22" t="s">
        <v>10887</v>
      </c>
      <c r="AO1319" s="22" t="s">
        <v>10888</v>
      </c>
      <c r="AP1319" s="22" t="s">
        <v>10889</v>
      </c>
      <c r="AQ1319" s="22" t="s">
        <v>10804</v>
      </c>
      <c r="AR1319" s="22">
        <v>10</v>
      </c>
      <c r="AS1319" s="22"/>
      <c r="AT1319" s="22"/>
      <c r="AU1319" s="22"/>
      <c r="AV1319" s="22" t="s">
        <v>10806</v>
      </c>
      <c r="AW1319" s="22" t="s">
        <v>10804</v>
      </c>
      <c r="AX1319" s="22">
        <v>5</v>
      </c>
      <c r="AY1319" s="22" t="s">
        <v>10807</v>
      </c>
      <c r="AZ1319" s="22" t="s">
        <v>10804</v>
      </c>
      <c r="BA1319" s="85">
        <v>10</v>
      </c>
      <c r="BB1319" s="32"/>
      <c r="BC1319" s="32"/>
      <c r="BD1319" s="32"/>
      <c r="BE1319" s="32"/>
      <c r="BF1319" s="32"/>
      <c r="BG1319" s="32"/>
      <c r="BH1319" s="32"/>
      <c r="BI1319" s="32"/>
      <c r="BJ1319" s="32"/>
      <c r="BK1319" s="32"/>
      <c r="BL1319" s="32"/>
      <c r="BM1319" s="32"/>
    </row>
    <row r="1320" spans="1:65" ht="120" customHeight="1" x14ac:dyDescent="0.25">
      <c r="A1320" s="86">
        <v>1502</v>
      </c>
      <c r="B1320" s="22" t="s">
        <v>10793</v>
      </c>
      <c r="C1320" s="22" t="s">
        <v>10808</v>
      </c>
      <c r="D1320" s="23"/>
      <c r="E1320" s="22" t="s">
        <v>10809</v>
      </c>
      <c r="F1320" s="22">
        <v>21593</v>
      </c>
      <c r="G1320" s="22" t="s">
        <v>10890</v>
      </c>
      <c r="H1320" s="22">
        <v>2009</v>
      </c>
      <c r="I1320" s="22" t="s">
        <v>10891</v>
      </c>
      <c r="J1320" s="57">
        <v>24514.23</v>
      </c>
      <c r="K1320" s="22" t="s">
        <v>8014</v>
      </c>
      <c r="L1320" s="22" t="s">
        <v>10812</v>
      </c>
      <c r="M1320" s="22" t="s">
        <v>10813</v>
      </c>
      <c r="N1320" s="22" t="s">
        <v>10892</v>
      </c>
      <c r="O1320" s="22" t="s">
        <v>10893</v>
      </c>
      <c r="P1320" s="22">
        <v>2767500</v>
      </c>
      <c r="Q1320" s="22">
        <v>26.88</v>
      </c>
      <c r="R1320" s="82">
        <v>0</v>
      </c>
      <c r="S1320" s="82">
        <v>0.72</v>
      </c>
      <c r="T1320" s="82">
        <v>26.16</v>
      </c>
      <c r="U1320" s="82">
        <f t="shared" si="91"/>
        <v>26.88</v>
      </c>
      <c r="V1320" s="421">
        <v>100</v>
      </c>
      <c r="W1320" s="128">
        <v>100</v>
      </c>
      <c r="X1320" s="225" t="s">
        <v>10894</v>
      </c>
      <c r="Y1320" s="22">
        <v>3</v>
      </c>
      <c r="Z1320" s="22">
        <v>10</v>
      </c>
      <c r="AA1320" s="22">
        <v>4</v>
      </c>
      <c r="AB1320" s="22">
        <v>16</v>
      </c>
      <c r="AC1320" s="22"/>
      <c r="AD1320" s="22">
        <v>26.16</v>
      </c>
      <c r="AE1320" s="22">
        <v>5</v>
      </c>
      <c r="AF1320" s="86"/>
      <c r="AG1320" s="22" t="s">
        <v>10803</v>
      </c>
      <c r="AH1320" s="22" t="s">
        <v>10804</v>
      </c>
      <c r="AI1320" s="22">
        <v>25</v>
      </c>
      <c r="AJ1320" s="22" t="s">
        <v>10805</v>
      </c>
      <c r="AK1320" s="22" t="s">
        <v>10804</v>
      </c>
      <c r="AL1320" s="22">
        <v>25</v>
      </c>
      <c r="AM1320" s="22"/>
      <c r="AN1320" s="22"/>
      <c r="AO1320" s="22"/>
      <c r="AP1320" s="22"/>
      <c r="AQ1320" s="22"/>
      <c r="AR1320" s="22"/>
      <c r="AS1320" s="22"/>
      <c r="AT1320" s="22"/>
      <c r="AU1320" s="22"/>
      <c r="AV1320" s="22" t="s">
        <v>10806</v>
      </c>
      <c r="AW1320" s="22" t="s">
        <v>10804</v>
      </c>
      <c r="AX1320" s="22">
        <v>25</v>
      </c>
      <c r="AY1320" s="22" t="s">
        <v>10807</v>
      </c>
      <c r="AZ1320" s="22" t="s">
        <v>10804</v>
      </c>
      <c r="BA1320" s="85">
        <v>25</v>
      </c>
      <c r="BB1320" s="32"/>
      <c r="BC1320" s="32"/>
      <c r="BD1320" s="32"/>
      <c r="BE1320" s="32"/>
      <c r="BF1320" s="32"/>
      <c r="BG1320" s="32"/>
      <c r="BH1320" s="32"/>
      <c r="BI1320" s="32"/>
      <c r="BJ1320" s="32"/>
      <c r="BK1320" s="32"/>
      <c r="BL1320" s="32"/>
      <c r="BM1320" s="32"/>
    </row>
    <row r="1321" spans="1:65" ht="120" customHeight="1" x14ac:dyDescent="0.25">
      <c r="A1321" s="86">
        <v>1502</v>
      </c>
      <c r="B1321" s="22" t="s">
        <v>10793</v>
      </c>
      <c r="C1321" s="22" t="s">
        <v>10837</v>
      </c>
      <c r="D1321" s="23"/>
      <c r="E1321" s="22" t="s">
        <v>10838</v>
      </c>
      <c r="F1321" s="22">
        <v>22315</v>
      </c>
      <c r="G1321" s="22" t="s">
        <v>10895</v>
      </c>
      <c r="H1321" s="22">
        <v>2012</v>
      </c>
      <c r="I1321" s="22" t="s">
        <v>10896</v>
      </c>
      <c r="J1321" s="57">
        <v>53775.17</v>
      </c>
      <c r="K1321" s="22" t="s">
        <v>8014</v>
      </c>
      <c r="L1321" s="22" t="s">
        <v>10879</v>
      </c>
      <c r="M1321" s="22" t="s">
        <v>10880</v>
      </c>
      <c r="N1321" s="22" t="s">
        <v>10897</v>
      </c>
      <c r="O1321" s="22" t="s">
        <v>10898</v>
      </c>
      <c r="P1321" s="22">
        <v>2847800</v>
      </c>
      <c r="Q1321" s="22">
        <v>39.85</v>
      </c>
      <c r="R1321" s="82">
        <v>0</v>
      </c>
      <c r="S1321" s="82">
        <v>1.58</v>
      </c>
      <c r="T1321" s="82">
        <v>38.270000000000003</v>
      </c>
      <c r="U1321" s="82">
        <f t="shared" si="91"/>
        <v>39.85</v>
      </c>
      <c r="V1321" s="421">
        <v>100</v>
      </c>
      <c r="W1321" s="128">
        <v>100</v>
      </c>
      <c r="X1321" s="225" t="s">
        <v>10899</v>
      </c>
      <c r="Y1321" s="22">
        <v>3</v>
      </c>
      <c r="Z1321" s="22">
        <v>11</v>
      </c>
      <c r="AA1321" s="22">
        <v>4</v>
      </c>
      <c r="AB1321" s="22">
        <v>44</v>
      </c>
      <c r="AC1321" s="22"/>
      <c r="AD1321" s="22">
        <v>38.270000000000003</v>
      </c>
      <c r="AE1321" s="22">
        <v>5</v>
      </c>
      <c r="AF1321" s="86"/>
      <c r="AG1321" s="22" t="s">
        <v>10803</v>
      </c>
      <c r="AH1321" s="22" t="s">
        <v>10804</v>
      </c>
      <c r="AI1321" s="22">
        <v>25</v>
      </c>
      <c r="AJ1321" s="22" t="s">
        <v>10805</v>
      </c>
      <c r="AK1321" s="22" t="s">
        <v>10804</v>
      </c>
      <c r="AL1321" s="22">
        <v>25</v>
      </c>
      <c r="AM1321" s="22"/>
      <c r="AN1321" s="22"/>
      <c r="AO1321" s="22"/>
      <c r="AP1321" s="22"/>
      <c r="AQ1321" s="22"/>
      <c r="AR1321" s="22"/>
      <c r="AS1321" s="22"/>
      <c r="AT1321" s="22"/>
      <c r="AU1321" s="22"/>
      <c r="AV1321" s="22" t="s">
        <v>10806</v>
      </c>
      <c r="AW1321" s="22" t="s">
        <v>10804</v>
      </c>
      <c r="AX1321" s="22">
        <v>25</v>
      </c>
      <c r="AY1321" s="22" t="s">
        <v>10807</v>
      </c>
      <c r="AZ1321" s="22" t="s">
        <v>10804</v>
      </c>
      <c r="BA1321" s="85">
        <v>25</v>
      </c>
      <c r="BB1321" s="32"/>
      <c r="BC1321" s="32"/>
      <c r="BD1321" s="32"/>
      <c r="BE1321" s="32"/>
      <c r="BF1321" s="32"/>
      <c r="BG1321" s="32"/>
      <c r="BH1321" s="32"/>
      <c r="BI1321" s="32"/>
      <c r="BJ1321" s="32"/>
      <c r="BK1321" s="32"/>
      <c r="BL1321" s="32"/>
      <c r="BM1321" s="32"/>
    </row>
    <row r="1322" spans="1:65" ht="120" customHeight="1" x14ac:dyDescent="0.25">
      <c r="A1322" s="86">
        <v>1502</v>
      </c>
      <c r="B1322" s="22" t="s">
        <v>10793</v>
      </c>
      <c r="C1322" s="22" t="s">
        <v>10837</v>
      </c>
      <c r="D1322" s="23" t="s">
        <v>10803</v>
      </c>
      <c r="E1322" s="22" t="s">
        <v>10838</v>
      </c>
      <c r="F1322" s="22">
        <v>22315</v>
      </c>
      <c r="G1322" s="22" t="s">
        <v>10900</v>
      </c>
      <c r="H1322" s="22">
        <v>2009</v>
      </c>
      <c r="I1322" s="22" t="s">
        <v>10901</v>
      </c>
      <c r="J1322" s="57">
        <v>40978.730000000003</v>
      </c>
      <c r="K1322" s="22" t="s">
        <v>87</v>
      </c>
      <c r="L1322" s="22" t="s">
        <v>10868</v>
      </c>
      <c r="M1322" s="22" t="s">
        <v>10902</v>
      </c>
      <c r="N1322" s="22" t="s">
        <v>10903</v>
      </c>
      <c r="O1322" s="22" t="s">
        <v>10904</v>
      </c>
      <c r="P1322" s="22" t="s">
        <v>10905</v>
      </c>
      <c r="Q1322" s="22">
        <v>39.450000000000003</v>
      </c>
      <c r="R1322" s="82">
        <v>0</v>
      </c>
      <c r="S1322" s="82">
        <v>1.18</v>
      </c>
      <c r="T1322" s="82">
        <v>38.270000000000003</v>
      </c>
      <c r="U1322" s="82">
        <f t="shared" si="91"/>
        <v>39.450000000000003</v>
      </c>
      <c r="V1322" s="421">
        <v>100</v>
      </c>
      <c r="W1322" s="128">
        <v>100</v>
      </c>
      <c r="X1322" s="225" t="s">
        <v>10906</v>
      </c>
      <c r="Y1322" s="22">
        <v>3</v>
      </c>
      <c r="Z1322" s="22">
        <v>10</v>
      </c>
      <c r="AA1322" s="22">
        <v>5</v>
      </c>
      <c r="AB1322" s="22">
        <v>44</v>
      </c>
      <c r="AC1322" s="22">
        <v>61</v>
      </c>
      <c r="AD1322" s="22">
        <v>38.270000000000003</v>
      </c>
      <c r="AE1322" s="22">
        <v>5</v>
      </c>
      <c r="AF1322" s="86"/>
      <c r="AG1322" s="22" t="s">
        <v>10803</v>
      </c>
      <c r="AH1322" s="22" t="s">
        <v>10804</v>
      </c>
      <c r="AI1322" s="22">
        <v>30</v>
      </c>
      <c r="AJ1322" s="22" t="s">
        <v>10805</v>
      </c>
      <c r="AK1322" s="22" t="s">
        <v>10804</v>
      </c>
      <c r="AL1322" s="22">
        <v>40</v>
      </c>
      <c r="AM1322" s="22"/>
      <c r="AN1322" s="22"/>
      <c r="AO1322" s="22"/>
      <c r="AP1322" s="22"/>
      <c r="AQ1322" s="22"/>
      <c r="AR1322" s="22"/>
      <c r="AS1322" s="22"/>
      <c r="AT1322" s="22"/>
      <c r="AU1322" s="22"/>
      <c r="AV1322" s="22" t="s">
        <v>10806</v>
      </c>
      <c r="AW1322" s="22" t="s">
        <v>10804</v>
      </c>
      <c r="AX1322" s="22">
        <v>5</v>
      </c>
      <c r="AY1322" s="22" t="s">
        <v>10807</v>
      </c>
      <c r="AZ1322" s="22" t="s">
        <v>10804</v>
      </c>
      <c r="BA1322" s="85">
        <v>25</v>
      </c>
      <c r="BB1322" s="32"/>
      <c r="BC1322" s="32"/>
      <c r="BD1322" s="32"/>
      <c r="BE1322" s="32"/>
      <c r="BF1322" s="32"/>
      <c r="BG1322" s="32"/>
      <c r="BH1322" s="32"/>
      <c r="BI1322" s="32"/>
      <c r="BJ1322" s="32"/>
      <c r="BK1322" s="32"/>
      <c r="BL1322" s="32"/>
      <c r="BM1322" s="32"/>
    </row>
    <row r="1323" spans="1:65" ht="120" customHeight="1" x14ac:dyDescent="0.25">
      <c r="A1323" s="86">
        <v>1502</v>
      </c>
      <c r="B1323" s="22" t="s">
        <v>10793</v>
      </c>
      <c r="C1323" s="22" t="s">
        <v>10837</v>
      </c>
      <c r="D1323" s="23"/>
      <c r="E1323" s="22" t="s">
        <v>10907</v>
      </c>
      <c r="F1323" s="22">
        <v>17970</v>
      </c>
      <c r="G1323" s="22" t="s">
        <v>10908</v>
      </c>
      <c r="H1323" s="22" t="s">
        <v>10909</v>
      </c>
      <c r="I1323" s="22" t="s">
        <v>10910</v>
      </c>
      <c r="J1323" s="57" t="s">
        <v>10911</v>
      </c>
      <c r="K1323" s="22" t="s">
        <v>155</v>
      </c>
      <c r="L1323" s="22" t="s">
        <v>10912</v>
      </c>
      <c r="M1323" s="22" t="s">
        <v>10913</v>
      </c>
      <c r="N1323" s="22" t="s">
        <v>10914</v>
      </c>
      <c r="O1323" s="22" t="s">
        <v>10915</v>
      </c>
      <c r="P1323" s="22" t="s">
        <v>10916</v>
      </c>
      <c r="Q1323" s="22">
        <v>51.820000000000007</v>
      </c>
      <c r="R1323" s="82">
        <v>20.62</v>
      </c>
      <c r="S1323" s="82">
        <v>5.15</v>
      </c>
      <c r="T1323" s="82">
        <v>26.05</v>
      </c>
      <c r="U1323" s="82">
        <f t="shared" si="91"/>
        <v>51.820000000000007</v>
      </c>
      <c r="V1323" s="421">
        <v>100</v>
      </c>
      <c r="W1323" s="128">
        <v>100</v>
      </c>
      <c r="X1323" s="225" t="s">
        <v>10917</v>
      </c>
      <c r="Y1323" s="22">
        <v>3</v>
      </c>
      <c r="Z1323" s="22">
        <v>10</v>
      </c>
      <c r="AA1323" s="22">
        <v>4</v>
      </c>
      <c r="AB1323" s="22">
        <v>16</v>
      </c>
      <c r="AC1323" s="22">
        <v>147</v>
      </c>
      <c r="AD1323" s="22">
        <v>26.05</v>
      </c>
      <c r="AE1323" s="22">
        <v>5</v>
      </c>
      <c r="AF1323" s="86"/>
      <c r="AG1323" s="22" t="s">
        <v>10803</v>
      </c>
      <c r="AH1323" s="22" t="s">
        <v>10804</v>
      </c>
      <c r="AI1323" s="22">
        <v>25</v>
      </c>
      <c r="AJ1323" s="22" t="s">
        <v>10805</v>
      </c>
      <c r="AK1323" s="22" t="s">
        <v>10804</v>
      </c>
      <c r="AL1323" s="22">
        <v>25</v>
      </c>
      <c r="AM1323" s="22"/>
      <c r="AN1323" s="22"/>
      <c r="AO1323" s="22"/>
      <c r="AP1323" s="22"/>
      <c r="AQ1323" s="22"/>
      <c r="AR1323" s="22"/>
      <c r="AS1323" s="22"/>
      <c r="AT1323" s="22"/>
      <c r="AU1323" s="22"/>
      <c r="AV1323" s="22" t="s">
        <v>10806</v>
      </c>
      <c r="AW1323" s="22" t="s">
        <v>10804</v>
      </c>
      <c r="AX1323" s="22">
        <v>25</v>
      </c>
      <c r="AY1323" s="22" t="s">
        <v>10807</v>
      </c>
      <c r="AZ1323" s="22" t="s">
        <v>10804</v>
      </c>
      <c r="BA1323" s="85">
        <v>25</v>
      </c>
      <c r="BB1323" s="32"/>
      <c r="BC1323" s="32"/>
      <c r="BD1323" s="32"/>
      <c r="BE1323" s="32"/>
      <c r="BF1323" s="32"/>
      <c r="BG1323" s="32"/>
      <c r="BH1323" s="32"/>
      <c r="BI1323" s="32"/>
      <c r="BJ1323" s="32"/>
      <c r="BK1323" s="32"/>
      <c r="BL1323" s="32"/>
      <c r="BM1323" s="32"/>
    </row>
    <row r="1324" spans="1:65" ht="120" customHeight="1" x14ac:dyDescent="0.25">
      <c r="A1324" s="86">
        <v>1502</v>
      </c>
      <c r="B1324" s="22" t="s">
        <v>10793</v>
      </c>
      <c r="C1324" s="22" t="s">
        <v>10918</v>
      </c>
      <c r="D1324" s="23"/>
      <c r="E1324" s="22" t="s">
        <v>10919</v>
      </c>
      <c r="F1324" s="22">
        <v>11292</v>
      </c>
      <c r="G1324" s="22" t="s">
        <v>10920</v>
      </c>
      <c r="H1324" s="22" t="s">
        <v>10921</v>
      </c>
      <c r="I1324" s="22" t="s">
        <v>10922</v>
      </c>
      <c r="J1324" s="57">
        <v>56503.77</v>
      </c>
      <c r="K1324" s="22" t="s">
        <v>109</v>
      </c>
      <c r="L1324" s="22" t="s">
        <v>10923</v>
      </c>
      <c r="M1324" s="22" t="s">
        <v>10924</v>
      </c>
      <c r="N1324" s="22" t="s">
        <v>10925</v>
      </c>
      <c r="O1324" s="22" t="s">
        <v>10926</v>
      </c>
      <c r="P1324" s="22" t="s">
        <v>10927</v>
      </c>
      <c r="Q1324" s="22">
        <v>32.21</v>
      </c>
      <c r="R1324" s="82">
        <v>1.66</v>
      </c>
      <c r="S1324" s="82">
        <v>2.25</v>
      </c>
      <c r="T1324" s="82">
        <v>28.3</v>
      </c>
      <c r="U1324" s="82">
        <f t="shared" si="91"/>
        <v>32.21</v>
      </c>
      <c r="V1324" s="421">
        <v>100</v>
      </c>
      <c r="W1324" s="128">
        <v>97.48</v>
      </c>
      <c r="X1324" s="225" t="s">
        <v>10928</v>
      </c>
      <c r="Y1324" s="22">
        <v>3</v>
      </c>
      <c r="Z1324" s="22">
        <v>12</v>
      </c>
      <c r="AA1324" s="22">
        <v>4</v>
      </c>
      <c r="AB1324" s="22">
        <v>16</v>
      </c>
      <c r="AC1324" s="22">
        <v>75</v>
      </c>
      <c r="AD1324" s="22">
        <v>28.3</v>
      </c>
      <c r="AE1324" s="22">
        <v>5</v>
      </c>
      <c r="AF1324" s="86"/>
      <c r="AG1324" s="22" t="s">
        <v>10803</v>
      </c>
      <c r="AH1324" s="22" t="s">
        <v>10804</v>
      </c>
      <c r="AI1324" s="22">
        <v>30</v>
      </c>
      <c r="AJ1324" s="22" t="s">
        <v>10805</v>
      </c>
      <c r="AK1324" s="22" t="s">
        <v>10804</v>
      </c>
      <c r="AL1324" s="22">
        <v>30</v>
      </c>
      <c r="AM1324" s="22"/>
      <c r="AN1324" s="22"/>
      <c r="AO1324" s="22"/>
      <c r="AP1324" s="22"/>
      <c r="AQ1324" s="22"/>
      <c r="AR1324" s="22"/>
      <c r="AS1324" s="22"/>
      <c r="AT1324" s="22"/>
      <c r="AU1324" s="22"/>
      <c r="AV1324" s="22" t="s">
        <v>10806</v>
      </c>
      <c r="AW1324" s="22" t="s">
        <v>10804</v>
      </c>
      <c r="AX1324" s="22">
        <v>10</v>
      </c>
      <c r="AY1324" s="22" t="s">
        <v>10807</v>
      </c>
      <c r="AZ1324" s="22" t="s">
        <v>10804</v>
      </c>
      <c r="BA1324" s="85">
        <v>30</v>
      </c>
      <c r="BB1324" s="32"/>
      <c r="BC1324" s="32"/>
      <c r="BD1324" s="32"/>
      <c r="BE1324" s="32"/>
      <c r="BF1324" s="32"/>
      <c r="BG1324" s="32"/>
      <c r="BH1324" s="32"/>
      <c r="BI1324" s="32"/>
      <c r="BJ1324" s="32"/>
      <c r="BK1324" s="32"/>
      <c r="BL1324" s="32"/>
      <c r="BM1324" s="32"/>
    </row>
    <row r="1325" spans="1:65" ht="120" customHeight="1" x14ac:dyDescent="0.25">
      <c r="A1325" s="86">
        <v>1502</v>
      </c>
      <c r="B1325" s="22" t="s">
        <v>10793</v>
      </c>
      <c r="C1325" s="22" t="s">
        <v>10794</v>
      </c>
      <c r="D1325" s="23"/>
      <c r="E1325" s="22" t="s">
        <v>10929</v>
      </c>
      <c r="F1325" s="22">
        <v>14926</v>
      </c>
      <c r="G1325" s="22" t="s">
        <v>10930</v>
      </c>
      <c r="H1325" s="22">
        <v>2015</v>
      </c>
      <c r="I1325" s="22" t="s">
        <v>10931</v>
      </c>
      <c r="J1325" s="57">
        <v>179104.36</v>
      </c>
      <c r="K1325" s="22" t="s">
        <v>8014</v>
      </c>
      <c r="L1325" s="22" t="s">
        <v>10932</v>
      </c>
      <c r="M1325" s="22" t="s">
        <v>10933</v>
      </c>
      <c r="N1325" s="22" t="s">
        <v>10934</v>
      </c>
      <c r="O1325" s="22" t="s">
        <v>10935</v>
      </c>
      <c r="P1325" s="22">
        <v>2959700</v>
      </c>
      <c r="Q1325" s="22">
        <v>42.05</v>
      </c>
      <c r="R1325" s="82">
        <v>0</v>
      </c>
      <c r="S1325" s="82">
        <v>4.68</v>
      </c>
      <c r="T1325" s="82">
        <v>37.369999999999997</v>
      </c>
      <c r="U1325" s="82">
        <f t="shared" si="91"/>
        <v>42.05</v>
      </c>
      <c r="V1325" s="421">
        <v>100</v>
      </c>
      <c r="W1325" s="128">
        <v>100</v>
      </c>
      <c r="X1325" s="225" t="s">
        <v>10936</v>
      </c>
      <c r="Y1325" s="22">
        <v>3</v>
      </c>
      <c r="Z1325" s="22">
        <v>1</v>
      </c>
      <c r="AA1325" s="22">
        <v>2</v>
      </c>
      <c r="AB1325" s="22">
        <v>44</v>
      </c>
      <c r="AC1325" s="22"/>
      <c r="AD1325" s="22">
        <v>37.369999999999997</v>
      </c>
      <c r="AE1325" s="22">
        <v>5</v>
      </c>
      <c r="AF1325" s="86"/>
      <c r="AG1325" s="22" t="s">
        <v>10803</v>
      </c>
      <c r="AH1325" s="22" t="s">
        <v>10804</v>
      </c>
      <c r="AI1325" s="22">
        <v>25</v>
      </c>
      <c r="AJ1325" s="22" t="s">
        <v>10805</v>
      </c>
      <c r="AK1325" s="22" t="s">
        <v>10804</v>
      </c>
      <c r="AL1325" s="22">
        <v>25</v>
      </c>
      <c r="AM1325" s="22"/>
      <c r="AN1325" s="22"/>
      <c r="AO1325" s="22"/>
      <c r="AP1325" s="22"/>
      <c r="AQ1325" s="22"/>
      <c r="AR1325" s="22"/>
      <c r="AS1325" s="22"/>
      <c r="AT1325" s="22"/>
      <c r="AU1325" s="22"/>
      <c r="AV1325" s="22" t="s">
        <v>10806</v>
      </c>
      <c r="AW1325" s="22" t="s">
        <v>10804</v>
      </c>
      <c r="AX1325" s="22">
        <v>25</v>
      </c>
      <c r="AY1325" s="22" t="s">
        <v>10807</v>
      </c>
      <c r="AZ1325" s="22" t="s">
        <v>10804</v>
      </c>
      <c r="BA1325" s="85">
        <v>25</v>
      </c>
      <c r="BB1325" s="32"/>
      <c r="BC1325" s="32"/>
      <c r="BD1325" s="32"/>
      <c r="BE1325" s="32"/>
      <c r="BF1325" s="32"/>
      <c r="BG1325" s="32"/>
      <c r="BH1325" s="32"/>
      <c r="BI1325" s="32"/>
      <c r="BJ1325" s="32"/>
      <c r="BK1325" s="32"/>
      <c r="BL1325" s="32"/>
      <c r="BM1325" s="32"/>
    </row>
    <row r="1326" spans="1:65" ht="120" customHeight="1" x14ac:dyDescent="0.25">
      <c r="A1326" s="86">
        <v>1502</v>
      </c>
      <c r="B1326" s="22" t="s">
        <v>10793</v>
      </c>
      <c r="C1326" s="22" t="s">
        <v>10794</v>
      </c>
      <c r="D1326" s="23"/>
      <c r="E1326" s="22" t="s">
        <v>10929</v>
      </c>
      <c r="F1326" s="22">
        <v>14926</v>
      </c>
      <c r="G1326" s="22" t="s">
        <v>10937</v>
      </c>
      <c r="H1326" s="22" t="s">
        <v>10938</v>
      </c>
      <c r="I1326" s="22" t="s">
        <v>10939</v>
      </c>
      <c r="J1326" s="57">
        <v>106279.26</v>
      </c>
      <c r="K1326" s="22" t="s">
        <v>8014</v>
      </c>
      <c r="L1326" s="22" t="s">
        <v>10932</v>
      </c>
      <c r="M1326" s="22" t="s">
        <v>10940</v>
      </c>
      <c r="N1326" s="22" t="s">
        <v>10941</v>
      </c>
      <c r="O1326" s="22" t="s">
        <v>10942</v>
      </c>
      <c r="P1326" s="22" t="s">
        <v>10943</v>
      </c>
      <c r="Q1326" s="22">
        <v>40.599999999999994</v>
      </c>
      <c r="R1326" s="82">
        <v>0.2</v>
      </c>
      <c r="S1326" s="82">
        <v>3.03</v>
      </c>
      <c r="T1326" s="82">
        <v>37.369999999999997</v>
      </c>
      <c r="U1326" s="82">
        <f t="shared" si="91"/>
        <v>40.599999999999994</v>
      </c>
      <c r="V1326" s="421">
        <v>100</v>
      </c>
      <c r="W1326" s="128">
        <v>100</v>
      </c>
      <c r="X1326" s="225" t="s">
        <v>10944</v>
      </c>
      <c r="Y1326" s="22">
        <v>5</v>
      </c>
      <c r="Z1326" s="22">
        <v>1</v>
      </c>
      <c r="AA1326" s="22">
        <v>2</v>
      </c>
      <c r="AB1326" s="22">
        <v>44</v>
      </c>
      <c r="AC1326" s="22"/>
      <c r="AD1326" s="22">
        <v>37.369999999999997</v>
      </c>
      <c r="AE1326" s="22">
        <v>5</v>
      </c>
      <c r="AF1326" s="86"/>
      <c r="AG1326" s="22" t="s">
        <v>10803</v>
      </c>
      <c r="AH1326" s="22" t="s">
        <v>10804</v>
      </c>
      <c r="AI1326" s="22">
        <v>25</v>
      </c>
      <c r="AJ1326" s="22" t="s">
        <v>10805</v>
      </c>
      <c r="AK1326" s="22" t="s">
        <v>10804</v>
      </c>
      <c r="AL1326" s="22">
        <v>25</v>
      </c>
      <c r="AM1326" s="22"/>
      <c r="AN1326" s="22"/>
      <c r="AO1326" s="22"/>
      <c r="AP1326" s="22"/>
      <c r="AQ1326" s="22"/>
      <c r="AR1326" s="22"/>
      <c r="AS1326" s="22"/>
      <c r="AT1326" s="22"/>
      <c r="AU1326" s="22"/>
      <c r="AV1326" s="22" t="s">
        <v>10806</v>
      </c>
      <c r="AW1326" s="22" t="s">
        <v>10804</v>
      </c>
      <c r="AX1326" s="22">
        <v>25</v>
      </c>
      <c r="AY1326" s="22" t="s">
        <v>10807</v>
      </c>
      <c r="AZ1326" s="22" t="s">
        <v>10804</v>
      </c>
      <c r="BA1326" s="85">
        <v>25</v>
      </c>
      <c r="BB1326" s="32"/>
      <c r="BC1326" s="32"/>
      <c r="BD1326" s="32"/>
      <c r="BE1326" s="32"/>
      <c r="BF1326" s="32"/>
      <c r="BG1326" s="32"/>
      <c r="BH1326" s="32"/>
      <c r="BI1326" s="32"/>
      <c r="BJ1326" s="32"/>
      <c r="BK1326" s="32"/>
      <c r="BL1326" s="32"/>
      <c r="BM1326" s="32"/>
    </row>
    <row r="1327" spans="1:65" ht="120" customHeight="1" x14ac:dyDescent="0.25">
      <c r="A1327" s="86">
        <v>1502</v>
      </c>
      <c r="B1327" s="22" t="s">
        <v>10793</v>
      </c>
      <c r="C1327" s="22" t="s">
        <v>10794</v>
      </c>
      <c r="D1327" s="23"/>
      <c r="E1327" s="22" t="s">
        <v>10929</v>
      </c>
      <c r="F1327" s="22">
        <v>14926</v>
      </c>
      <c r="G1327" s="22" t="s">
        <v>10945</v>
      </c>
      <c r="H1327" s="22">
        <v>2015</v>
      </c>
      <c r="I1327" s="22" t="s">
        <v>10946</v>
      </c>
      <c r="J1327" s="57">
        <v>70594.759999999995</v>
      </c>
      <c r="K1327" s="22" t="s">
        <v>8014</v>
      </c>
      <c r="L1327" s="22" t="s">
        <v>10947</v>
      </c>
      <c r="M1327" s="22" t="s">
        <v>10940</v>
      </c>
      <c r="N1327" s="22" t="s">
        <v>10948</v>
      </c>
      <c r="O1327" s="22" t="s">
        <v>10949</v>
      </c>
      <c r="P1327" s="22">
        <v>2959600</v>
      </c>
      <c r="Q1327" s="22">
        <v>39.449999999999996</v>
      </c>
      <c r="R1327" s="82">
        <v>0</v>
      </c>
      <c r="S1327" s="82">
        <v>2.08</v>
      </c>
      <c r="T1327" s="82">
        <v>37.369999999999997</v>
      </c>
      <c r="U1327" s="82">
        <f t="shared" si="91"/>
        <v>39.449999999999996</v>
      </c>
      <c r="V1327" s="421">
        <v>100</v>
      </c>
      <c r="W1327" s="128">
        <v>100</v>
      </c>
      <c r="X1327" s="225" t="s">
        <v>10950</v>
      </c>
      <c r="Y1327" s="22">
        <v>5</v>
      </c>
      <c r="Z1327" s="22">
        <v>1</v>
      </c>
      <c r="AA1327" s="22">
        <v>2</v>
      </c>
      <c r="AB1327" s="22">
        <v>44</v>
      </c>
      <c r="AC1327" s="22"/>
      <c r="AD1327" s="22">
        <v>37.369999999999997</v>
      </c>
      <c r="AE1327" s="22">
        <v>5</v>
      </c>
      <c r="AF1327" s="86"/>
      <c r="AG1327" s="22" t="s">
        <v>10803</v>
      </c>
      <c r="AH1327" s="22" t="s">
        <v>10804</v>
      </c>
      <c r="AI1327" s="22">
        <v>5</v>
      </c>
      <c r="AJ1327" s="22" t="s">
        <v>10805</v>
      </c>
      <c r="AK1327" s="22" t="s">
        <v>10804</v>
      </c>
      <c r="AL1327" s="22">
        <v>25</v>
      </c>
      <c r="AM1327" s="22"/>
      <c r="AN1327" s="22"/>
      <c r="AO1327" s="22"/>
      <c r="AP1327" s="22"/>
      <c r="AQ1327" s="22"/>
      <c r="AR1327" s="22"/>
      <c r="AS1327" s="22"/>
      <c r="AT1327" s="22"/>
      <c r="AU1327" s="22"/>
      <c r="AV1327" s="22" t="s">
        <v>10806</v>
      </c>
      <c r="AW1327" s="22" t="s">
        <v>10804</v>
      </c>
      <c r="AX1327" s="22">
        <v>25</v>
      </c>
      <c r="AY1327" s="22" t="s">
        <v>10951</v>
      </c>
      <c r="AZ1327" s="22" t="s">
        <v>10887</v>
      </c>
      <c r="BA1327" s="85" t="s">
        <v>10952</v>
      </c>
      <c r="BB1327" s="32"/>
      <c r="BC1327" s="32"/>
      <c r="BD1327" s="32"/>
      <c r="BE1327" s="32"/>
      <c r="BF1327" s="32"/>
      <c r="BG1327" s="32"/>
      <c r="BH1327" s="32"/>
      <c r="BI1327" s="32"/>
      <c r="BJ1327" s="32"/>
      <c r="BK1327" s="32"/>
      <c r="BL1327" s="32"/>
      <c r="BM1327" s="32"/>
    </row>
    <row r="1328" spans="1:65" ht="120" customHeight="1" x14ac:dyDescent="0.25">
      <c r="A1328" s="86">
        <v>1502</v>
      </c>
      <c r="B1328" s="22" t="s">
        <v>10793</v>
      </c>
      <c r="C1328" s="22" t="s">
        <v>10953</v>
      </c>
      <c r="D1328" s="23"/>
      <c r="E1328" s="22" t="s">
        <v>10954</v>
      </c>
      <c r="F1328" s="22">
        <v>32104</v>
      </c>
      <c r="G1328" s="22" t="s">
        <v>10955</v>
      </c>
      <c r="H1328" s="22">
        <v>2015</v>
      </c>
      <c r="I1328" s="22" t="s">
        <v>10956</v>
      </c>
      <c r="J1328" s="57">
        <v>48812.800000000003</v>
      </c>
      <c r="K1328" s="22" t="s">
        <v>8014</v>
      </c>
      <c r="L1328" s="22" t="s">
        <v>10957</v>
      </c>
      <c r="M1328" s="22" t="s">
        <v>10958</v>
      </c>
      <c r="N1328" s="22" t="s">
        <v>10959</v>
      </c>
      <c r="O1328" s="22" t="s">
        <v>10960</v>
      </c>
      <c r="P1328" s="22">
        <v>2922300</v>
      </c>
      <c r="Q1328" s="22">
        <v>43</v>
      </c>
      <c r="R1328" s="82">
        <v>0</v>
      </c>
      <c r="S1328" s="82">
        <v>1.23</v>
      </c>
      <c r="T1328" s="82">
        <v>41.77</v>
      </c>
      <c r="U1328" s="82">
        <f t="shared" si="91"/>
        <v>43</v>
      </c>
      <c r="V1328" s="421">
        <v>100</v>
      </c>
      <c r="W1328" s="128">
        <v>100</v>
      </c>
      <c r="X1328" s="225" t="s">
        <v>10961</v>
      </c>
      <c r="Y1328" s="22">
        <v>3</v>
      </c>
      <c r="Z1328" s="22">
        <v>12</v>
      </c>
      <c r="AA1328" s="22">
        <v>1.2</v>
      </c>
      <c r="AB1328" s="22">
        <v>44</v>
      </c>
      <c r="AC1328" s="22"/>
      <c r="AD1328" s="22">
        <v>41.77</v>
      </c>
      <c r="AE1328" s="22">
        <v>5</v>
      </c>
      <c r="AF1328" s="86"/>
      <c r="AG1328" s="22" t="s">
        <v>10803</v>
      </c>
      <c r="AH1328" s="22" t="s">
        <v>10804</v>
      </c>
      <c r="AI1328" s="22">
        <v>25</v>
      </c>
      <c r="AJ1328" s="22" t="s">
        <v>10805</v>
      </c>
      <c r="AK1328" s="22" t="s">
        <v>10804</v>
      </c>
      <c r="AL1328" s="22">
        <v>25</v>
      </c>
      <c r="AM1328" s="22"/>
      <c r="AN1328" s="22"/>
      <c r="AO1328" s="22"/>
      <c r="AP1328" s="22"/>
      <c r="AQ1328" s="22"/>
      <c r="AR1328" s="22"/>
      <c r="AS1328" s="22"/>
      <c r="AT1328" s="22"/>
      <c r="AU1328" s="22"/>
      <c r="AV1328" s="22" t="s">
        <v>10806</v>
      </c>
      <c r="AW1328" s="22" t="s">
        <v>10804</v>
      </c>
      <c r="AX1328" s="22">
        <v>25</v>
      </c>
      <c r="AY1328" s="22" t="s">
        <v>10807</v>
      </c>
      <c r="AZ1328" s="22" t="s">
        <v>10804</v>
      </c>
      <c r="BA1328" s="85">
        <v>25</v>
      </c>
      <c r="BB1328" s="32"/>
      <c r="BC1328" s="32"/>
      <c r="BD1328" s="32"/>
      <c r="BE1328" s="32"/>
      <c r="BF1328" s="32"/>
      <c r="BG1328" s="32"/>
      <c r="BH1328" s="32"/>
      <c r="BI1328" s="32"/>
      <c r="BJ1328" s="32"/>
      <c r="BK1328" s="32"/>
      <c r="BL1328" s="32"/>
      <c r="BM1328" s="32"/>
    </row>
    <row r="1329" spans="1:65" ht="120" customHeight="1" x14ac:dyDescent="0.25">
      <c r="A1329" s="86">
        <v>1502</v>
      </c>
      <c r="B1329" s="22" t="s">
        <v>10793</v>
      </c>
      <c r="C1329" s="22" t="s">
        <v>10856</v>
      </c>
      <c r="D1329" s="23"/>
      <c r="E1329" s="22" t="s">
        <v>10962</v>
      </c>
      <c r="F1329" s="22">
        <v>18494</v>
      </c>
      <c r="G1329" s="22" t="s">
        <v>10963</v>
      </c>
      <c r="H1329" s="22">
        <v>2015</v>
      </c>
      <c r="I1329" s="22" t="s">
        <v>10964</v>
      </c>
      <c r="J1329" s="57">
        <v>32563.84</v>
      </c>
      <c r="K1329" s="22" t="s">
        <v>8014</v>
      </c>
      <c r="L1329" s="22" t="s">
        <v>10965</v>
      </c>
      <c r="M1329" s="22" t="s">
        <v>10966</v>
      </c>
      <c r="N1329" s="22" t="s">
        <v>10967</v>
      </c>
      <c r="O1329" s="22" t="s">
        <v>10968</v>
      </c>
      <c r="P1329" s="22">
        <v>2910600</v>
      </c>
      <c r="Q1329" s="22">
        <v>18.130000000000003</v>
      </c>
      <c r="R1329" s="82">
        <v>0</v>
      </c>
      <c r="S1329" s="82">
        <v>0.96</v>
      </c>
      <c r="T1329" s="82">
        <v>17.170000000000002</v>
      </c>
      <c r="U1329" s="82">
        <f t="shared" si="91"/>
        <v>18.130000000000003</v>
      </c>
      <c r="V1329" s="421">
        <v>100</v>
      </c>
      <c r="W1329" s="128">
        <v>100</v>
      </c>
      <c r="X1329" s="225" t="s">
        <v>10969</v>
      </c>
      <c r="Y1329" s="22">
        <v>1</v>
      </c>
      <c r="Z1329" s="22">
        <v>4</v>
      </c>
      <c r="AA1329" s="22">
        <v>2</v>
      </c>
      <c r="AB1329" s="22">
        <v>44</v>
      </c>
      <c r="AC1329" s="22"/>
      <c r="AD1329" s="22">
        <v>17.170000000000002</v>
      </c>
      <c r="AE1329" s="22">
        <v>5</v>
      </c>
      <c r="AF1329" s="86"/>
      <c r="AG1329" s="22" t="s">
        <v>10803</v>
      </c>
      <c r="AH1329" s="22" t="s">
        <v>10804</v>
      </c>
      <c r="AI1329" s="22">
        <v>25</v>
      </c>
      <c r="AJ1329" s="22" t="s">
        <v>10805</v>
      </c>
      <c r="AK1329" s="22" t="s">
        <v>10804</v>
      </c>
      <c r="AL1329" s="22">
        <v>25</v>
      </c>
      <c r="AM1329" s="22"/>
      <c r="AN1329" s="22"/>
      <c r="AO1329" s="22"/>
      <c r="AP1329" s="22"/>
      <c r="AQ1329" s="22"/>
      <c r="AR1329" s="22"/>
      <c r="AS1329" s="22"/>
      <c r="AT1329" s="22"/>
      <c r="AU1329" s="22"/>
      <c r="AV1329" s="22" t="s">
        <v>10806</v>
      </c>
      <c r="AW1329" s="22" t="s">
        <v>10804</v>
      </c>
      <c r="AX1329" s="22">
        <v>25</v>
      </c>
      <c r="AY1329" s="22" t="s">
        <v>10807</v>
      </c>
      <c r="AZ1329" s="22" t="s">
        <v>10804</v>
      </c>
      <c r="BA1329" s="85">
        <v>25</v>
      </c>
      <c r="BB1329" s="32"/>
      <c r="BC1329" s="32"/>
      <c r="BD1329" s="32"/>
      <c r="BE1329" s="32"/>
      <c r="BF1329" s="32"/>
      <c r="BG1329" s="32"/>
      <c r="BH1329" s="32"/>
      <c r="BI1329" s="32"/>
      <c r="BJ1329" s="32"/>
      <c r="BK1329" s="32"/>
      <c r="BL1329" s="32"/>
      <c r="BM1329" s="32"/>
    </row>
    <row r="1330" spans="1:65" ht="120" customHeight="1" x14ac:dyDescent="0.25">
      <c r="A1330" s="86">
        <v>1502</v>
      </c>
      <c r="B1330" s="22" t="s">
        <v>10793</v>
      </c>
      <c r="C1330" s="22" t="s">
        <v>10953</v>
      </c>
      <c r="D1330" s="23"/>
      <c r="E1330" s="22" t="s">
        <v>10954</v>
      </c>
      <c r="F1330" s="22">
        <v>32104</v>
      </c>
      <c r="G1330" s="22" t="s">
        <v>10970</v>
      </c>
      <c r="H1330" s="22">
        <v>2015</v>
      </c>
      <c r="I1330" s="22" t="s">
        <v>10971</v>
      </c>
      <c r="J1330" s="57">
        <v>55037.7</v>
      </c>
      <c r="K1330" s="22" t="s">
        <v>8014</v>
      </c>
      <c r="L1330" s="22" t="s">
        <v>10957</v>
      </c>
      <c r="M1330" s="22" t="s">
        <v>10958</v>
      </c>
      <c r="N1330" s="22" t="s">
        <v>10972</v>
      </c>
      <c r="O1330" s="22" t="s">
        <v>10973</v>
      </c>
      <c r="P1330" s="22" t="s">
        <v>10974</v>
      </c>
      <c r="Q1330" s="22">
        <v>43.39</v>
      </c>
      <c r="R1330" s="82">
        <v>0</v>
      </c>
      <c r="S1330" s="82">
        <v>1.62</v>
      </c>
      <c r="T1330" s="82">
        <v>41.77</v>
      </c>
      <c r="U1330" s="82">
        <f t="shared" si="91"/>
        <v>43.39</v>
      </c>
      <c r="V1330" s="421">
        <v>100</v>
      </c>
      <c r="W1330" s="128">
        <v>100</v>
      </c>
      <c r="X1330" s="225" t="s">
        <v>10975</v>
      </c>
      <c r="Y1330" s="22">
        <v>6</v>
      </c>
      <c r="Z1330" s="22">
        <v>4</v>
      </c>
      <c r="AA1330" s="22">
        <v>1</v>
      </c>
      <c r="AB1330" s="22">
        <v>44</v>
      </c>
      <c r="AC1330" s="22"/>
      <c r="AD1330" s="22">
        <v>41.77</v>
      </c>
      <c r="AE1330" s="22">
        <v>5</v>
      </c>
      <c r="AF1330" s="86"/>
      <c r="AG1330" s="22" t="s">
        <v>10803</v>
      </c>
      <c r="AH1330" s="22" t="s">
        <v>10804</v>
      </c>
      <c r="AI1330" s="22">
        <v>25</v>
      </c>
      <c r="AJ1330" s="22" t="s">
        <v>10805</v>
      </c>
      <c r="AK1330" s="22" t="s">
        <v>10804</v>
      </c>
      <c r="AL1330" s="22">
        <v>25</v>
      </c>
      <c r="AM1330" s="22"/>
      <c r="AN1330" s="22"/>
      <c r="AO1330" s="22"/>
      <c r="AP1330" s="22"/>
      <c r="AQ1330" s="22"/>
      <c r="AR1330" s="22"/>
      <c r="AS1330" s="22"/>
      <c r="AT1330" s="22"/>
      <c r="AU1330" s="22"/>
      <c r="AV1330" s="22" t="s">
        <v>10806</v>
      </c>
      <c r="AW1330" s="22" t="s">
        <v>10804</v>
      </c>
      <c r="AX1330" s="22">
        <v>25</v>
      </c>
      <c r="AY1330" s="22" t="s">
        <v>10807</v>
      </c>
      <c r="AZ1330" s="22" t="s">
        <v>10804</v>
      </c>
      <c r="BA1330" s="85">
        <v>25</v>
      </c>
      <c r="BB1330" s="32"/>
      <c r="BC1330" s="32"/>
      <c r="BD1330" s="32"/>
      <c r="BE1330" s="32"/>
      <c r="BF1330" s="32"/>
      <c r="BG1330" s="32"/>
      <c r="BH1330" s="32"/>
      <c r="BI1330" s="32"/>
      <c r="BJ1330" s="32"/>
      <c r="BK1330" s="32"/>
      <c r="BL1330" s="32"/>
      <c r="BM1330" s="32"/>
    </row>
    <row r="1331" spans="1:65" ht="120" customHeight="1" x14ac:dyDescent="0.25">
      <c r="A1331" s="86">
        <v>1502</v>
      </c>
      <c r="B1331" s="22" t="s">
        <v>10793</v>
      </c>
      <c r="C1331" s="22" t="s">
        <v>10918</v>
      </c>
      <c r="D1331" s="23"/>
      <c r="E1331" s="22" t="s">
        <v>10976</v>
      </c>
      <c r="F1331" s="22">
        <v>35413</v>
      </c>
      <c r="G1331" s="22" t="s">
        <v>10977</v>
      </c>
      <c r="H1331" s="22">
        <v>2016</v>
      </c>
      <c r="I1331" s="22" t="s">
        <v>10978</v>
      </c>
      <c r="J1331" s="57">
        <v>68252.289999999994</v>
      </c>
      <c r="K1331" s="22" t="s">
        <v>8014</v>
      </c>
      <c r="L1331" s="22" t="s">
        <v>10979</v>
      </c>
      <c r="M1331" s="22" t="s">
        <v>10980</v>
      </c>
      <c r="N1331" s="22" t="s">
        <v>10981</v>
      </c>
      <c r="O1331" s="22" t="s">
        <v>10982</v>
      </c>
      <c r="P1331" s="22" t="s">
        <v>10983</v>
      </c>
      <c r="Q1331" s="22">
        <v>30.330000000000002</v>
      </c>
      <c r="R1331" s="82">
        <v>0</v>
      </c>
      <c r="S1331" s="82">
        <v>2.0299999999999998</v>
      </c>
      <c r="T1331" s="82">
        <v>28.3</v>
      </c>
      <c r="U1331" s="82">
        <f t="shared" si="91"/>
        <v>30.330000000000002</v>
      </c>
      <c r="V1331" s="421">
        <v>100</v>
      </c>
      <c r="W1331" s="128">
        <v>100</v>
      </c>
      <c r="X1331" s="225" t="s">
        <v>10984</v>
      </c>
      <c r="Y1331" s="22">
        <v>3</v>
      </c>
      <c r="Z1331" s="22">
        <v>10</v>
      </c>
      <c r="AA1331" s="22">
        <v>2</v>
      </c>
      <c r="AB1331" s="22">
        <v>16</v>
      </c>
      <c r="AC1331" s="22"/>
      <c r="AD1331" s="22">
        <v>28.3</v>
      </c>
      <c r="AE1331" s="22">
        <v>5</v>
      </c>
      <c r="AF1331" s="86"/>
      <c r="AG1331" s="22" t="s">
        <v>10803</v>
      </c>
      <c r="AH1331" s="22" t="s">
        <v>10804</v>
      </c>
      <c r="AI1331" s="22">
        <v>20</v>
      </c>
      <c r="AJ1331" s="22" t="s">
        <v>10805</v>
      </c>
      <c r="AK1331" s="22" t="s">
        <v>10804</v>
      </c>
      <c r="AL1331" s="22">
        <v>30</v>
      </c>
      <c r="AM1331" s="22" t="s">
        <v>10985</v>
      </c>
      <c r="AN1331" s="22" t="s">
        <v>10804</v>
      </c>
      <c r="AO1331" s="22">
        <v>20</v>
      </c>
      <c r="AP1331" s="22"/>
      <c r="AQ1331" s="22"/>
      <c r="AR1331" s="22"/>
      <c r="AS1331" s="22"/>
      <c r="AT1331" s="22"/>
      <c r="AU1331" s="22"/>
      <c r="AV1331" s="22" t="s">
        <v>10806</v>
      </c>
      <c r="AW1331" s="22" t="s">
        <v>10804</v>
      </c>
      <c r="AX1331" s="22">
        <v>15</v>
      </c>
      <c r="AY1331" s="22" t="s">
        <v>10807</v>
      </c>
      <c r="AZ1331" s="22" t="s">
        <v>10804</v>
      </c>
      <c r="BA1331" s="85">
        <v>15</v>
      </c>
      <c r="BB1331" s="32"/>
      <c r="BC1331" s="32"/>
      <c r="BD1331" s="32"/>
      <c r="BE1331" s="32"/>
      <c r="BF1331" s="32"/>
      <c r="BG1331" s="32"/>
      <c r="BH1331" s="32"/>
      <c r="BI1331" s="32"/>
      <c r="BJ1331" s="32"/>
      <c r="BK1331" s="32"/>
      <c r="BL1331" s="32"/>
      <c r="BM1331" s="32"/>
    </row>
    <row r="1332" spans="1:65" ht="120" customHeight="1" x14ac:dyDescent="0.25">
      <c r="A1332" s="86">
        <v>1502</v>
      </c>
      <c r="B1332" s="22" t="s">
        <v>10793</v>
      </c>
      <c r="C1332" s="22" t="s">
        <v>10953</v>
      </c>
      <c r="D1332" s="23"/>
      <c r="E1332" s="22" t="s">
        <v>10986</v>
      </c>
      <c r="F1332" s="22">
        <v>51145</v>
      </c>
      <c r="G1332" s="22" t="s">
        <v>10987</v>
      </c>
      <c r="H1332" s="22">
        <v>2016</v>
      </c>
      <c r="I1332" s="22" t="s">
        <v>10988</v>
      </c>
      <c r="J1332" s="57">
        <v>36119.730000000003</v>
      </c>
      <c r="K1332" s="22" t="s">
        <v>8014</v>
      </c>
      <c r="L1332" s="22" t="s">
        <v>10989</v>
      </c>
      <c r="M1332" s="22" t="s">
        <v>10990</v>
      </c>
      <c r="N1332" s="22" t="s">
        <v>10991</v>
      </c>
      <c r="O1332" s="22" t="s">
        <v>10992</v>
      </c>
      <c r="P1332" s="22">
        <v>3001300</v>
      </c>
      <c r="Q1332" s="22">
        <v>25.36</v>
      </c>
      <c r="R1332" s="82">
        <v>0</v>
      </c>
      <c r="S1332" s="82">
        <v>0.36</v>
      </c>
      <c r="T1332" s="82">
        <v>25</v>
      </c>
      <c r="U1332" s="82">
        <f t="shared" si="91"/>
        <v>25.36</v>
      </c>
      <c r="V1332" s="421">
        <v>100</v>
      </c>
      <c r="W1332" s="128">
        <v>100</v>
      </c>
      <c r="X1332" s="225" t="s">
        <v>10993</v>
      </c>
      <c r="Y1332" s="22">
        <v>1</v>
      </c>
      <c r="Z1332" s="22">
        <v>4</v>
      </c>
      <c r="AA1332" s="22">
        <v>4</v>
      </c>
      <c r="AB1332" s="22">
        <v>44</v>
      </c>
      <c r="AC1332" s="22"/>
      <c r="AD1332" s="22">
        <v>25</v>
      </c>
      <c r="AE1332" s="22">
        <v>5</v>
      </c>
      <c r="AF1332" s="86"/>
      <c r="AG1332" s="22" t="s">
        <v>10803</v>
      </c>
      <c r="AH1332" s="22" t="s">
        <v>10804</v>
      </c>
      <c r="AI1332" s="22">
        <v>25</v>
      </c>
      <c r="AJ1332" s="22" t="s">
        <v>10805</v>
      </c>
      <c r="AK1332" s="22" t="s">
        <v>10804</v>
      </c>
      <c r="AL1332" s="22">
        <v>25</v>
      </c>
      <c r="AM1332" s="22"/>
      <c r="AN1332" s="22"/>
      <c r="AO1332" s="22"/>
      <c r="AP1332" s="22"/>
      <c r="AQ1332" s="22"/>
      <c r="AR1332" s="22"/>
      <c r="AS1332" s="22"/>
      <c r="AT1332" s="22"/>
      <c r="AU1332" s="22"/>
      <c r="AV1332" s="22" t="s">
        <v>10806</v>
      </c>
      <c r="AW1332" s="22" t="s">
        <v>10804</v>
      </c>
      <c r="AX1332" s="22">
        <v>25</v>
      </c>
      <c r="AY1332" s="22" t="s">
        <v>10807</v>
      </c>
      <c r="AZ1332" s="22" t="s">
        <v>10804</v>
      </c>
      <c r="BA1332" s="85">
        <v>25</v>
      </c>
      <c r="BB1332" s="32"/>
      <c r="BC1332" s="32"/>
      <c r="BD1332" s="32"/>
      <c r="BE1332" s="32"/>
      <c r="BF1332" s="32"/>
      <c r="BG1332" s="32"/>
      <c r="BH1332" s="32"/>
      <c r="BI1332" s="32"/>
      <c r="BJ1332" s="32"/>
      <c r="BK1332" s="32"/>
      <c r="BL1332" s="32"/>
      <c r="BM1332" s="32"/>
    </row>
    <row r="1333" spans="1:65" ht="120" customHeight="1" x14ac:dyDescent="0.25">
      <c r="A1333" s="86">
        <v>1502</v>
      </c>
      <c r="B1333" s="22" t="s">
        <v>10793</v>
      </c>
      <c r="C1333" s="22" t="s">
        <v>10918</v>
      </c>
      <c r="D1333" s="23"/>
      <c r="E1333" s="22" t="s">
        <v>10994</v>
      </c>
      <c r="F1333" s="22">
        <v>27655</v>
      </c>
      <c r="G1333" s="22" t="s">
        <v>10995</v>
      </c>
      <c r="H1333" s="22">
        <v>2017</v>
      </c>
      <c r="I1333" s="22" t="s">
        <v>10996</v>
      </c>
      <c r="J1333" s="57">
        <v>47530.31</v>
      </c>
      <c r="K1333" s="22" t="s">
        <v>8014</v>
      </c>
      <c r="L1333" s="22" t="s">
        <v>10979</v>
      </c>
      <c r="M1333" s="22" t="s">
        <v>10980</v>
      </c>
      <c r="N1333" s="22" t="s">
        <v>10997</v>
      </c>
      <c r="O1333" s="22" t="s">
        <v>10998</v>
      </c>
      <c r="P1333" s="22" t="s">
        <v>10999</v>
      </c>
      <c r="Q1333" s="22">
        <v>34.86</v>
      </c>
      <c r="R1333" s="82">
        <v>5.59</v>
      </c>
      <c r="S1333" s="82">
        <v>0.97</v>
      </c>
      <c r="T1333" s="82">
        <v>28.3</v>
      </c>
      <c r="U1333" s="82">
        <f t="shared" si="91"/>
        <v>34.86</v>
      </c>
      <c r="V1333" s="421">
        <v>100</v>
      </c>
      <c r="W1333" s="128">
        <v>100</v>
      </c>
      <c r="X1333" s="225" t="s">
        <v>11000</v>
      </c>
      <c r="Y1333" s="22">
        <v>3</v>
      </c>
      <c r="Z1333" s="22">
        <v>12</v>
      </c>
      <c r="AA1333" s="22">
        <v>3</v>
      </c>
      <c r="AB1333" s="22">
        <v>16</v>
      </c>
      <c r="AC1333" s="22"/>
      <c r="AD1333" s="22">
        <v>28.3</v>
      </c>
      <c r="AE1333" s="22">
        <v>5</v>
      </c>
      <c r="AF1333" s="86"/>
      <c r="AG1333" s="22" t="s">
        <v>10803</v>
      </c>
      <c r="AH1333" s="22" t="s">
        <v>10804</v>
      </c>
      <c r="AI1333" s="22">
        <v>20</v>
      </c>
      <c r="AJ1333" s="22" t="s">
        <v>10805</v>
      </c>
      <c r="AK1333" s="22" t="s">
        <v>10804</v>
      </c>
      <c r="AL1333" s="22">
        <v>40</v>
      </c>
      <c r="AM1333" s="22"/>
      <c r="AN1333" s="22"/>
      <c r="AO1333" s="22"/>
      <c r="AP1333" s="22"/>
      <c r="AQ1333" s="22"/>
      <c r="AR1333" s="22"/>
      <c r="AS1333" s="22"/>
      <c r="AT1333" s="22"/>
      <c r="AU1333" s="22"/>
      <c r="AV1333" s="22" t="s">
        <v>10806</v>
      </c>
      <c r="AW1333" s="22" t="s">
        <v>10804</v>
      </c>
      <c r="AX1333" s="22">
        <v>5</v>
      </c>
      <c r="AY1333" s="22" t="s">
        <v>10951</v>
      </c>
      <c r="AZ1333" s="22" t="s">
        <v>10887</v>
      </c>
      <c r="BA1333" s="85" t="s">
        <v>11001</v>
      </c>
      <c r="BB1333" s="32"/>
      <c r="BC1333" s="32"/>
      <c r="BD1333" s="32"/>
      <c r="BE1333" s="32"/>
      <c r="BF1333" s="32"/>
      <c r="BG1333" s="32"/>
      <c r="BH1333" s="32"/>
      <c r="BI1333" s="32"/>
      <c r="BJ1333" s="32"/>
      <c r="BK1333" s="32"/>
      <c r="BL1333" s="32"/>
      <c r="BM1333" s="32"/>
    </row>
    <row r="1334" spans="1:65" ht="120" customHeight="1" x14ac:dyDescent="0.25">
      <c r="A1334" s="86">
        <v>1502</v>
      </c>
      <c r="B1334" s="22" t="s">
        <v>10793</v>
      </c>
      <c r="C1334" s="22" t="s">
        <v>10808</v>
      </c>
      <c r="D1334" s="23"/>
      <c r="E1334" s="22" t="s">
        <v>11002</v>
      </c>
      <c r="F1334" s="22">
        <v>39821</v>
      </c>
      <c r="G1334" s="22" t="s">
        <v>11003</v>
      </c>
      <c r="H1334" s="22">
        <v>2017</v>
      </c>
      <c r="I1334" s="22" t="s">
        <v>11004</v>
      </c>
      <c r="J1334" s="57">
        <v>19008.509999999998</v>
      </c>
      <c r="K1334" s="22" t="s">
        <v>8014</v>
      </c>
      <c r="L1334" s="22" t="s">
        <v>10979</v>
      </c>
      <c r="M1334" s="22" t="s">
        <v>10980</v>
      </c>
      <c r="N1334" s="22" t="s">
        <v>11005</v>
      </c>
      <c r="O1334" s="22" t="s">
        <v>11006</v>
      </c>
      <c r="P1334" s="22">
        <v>3020100</v>
      </c>
      <c r="Q1334" s="22">
        <v>49.44</v>
      </c>
      <c r="R1334" s="82">
        <v>2.2400000000000002</v>
      </c>
      <c r="S1334" s="82">
        <v>0.56000000000000005</v>
      </c>
      <c r="T1334" s="82">
        <v>46.64</v>
      </c>
      <c r="U1334" s="82">
        <f t="shared" si="91"/>
        <v>49.44</v>
      </c>
      <c r="V1334" s="421">
        <v>100</v>
      </c>
      <c r="W1334" s="128">
        <v>100</v>
      </c>
      <c r="X1334" s="225" t="s">
        <v>11007</v>
      </c>
      <c r="Y1334" s="22">
        <v>3</v>
      </c>
      <c r="Z1334" s="22">
        <v>12</v>
      </c>
      <c r="AA1334" s="22"/>
      <c r="AB1334" s="22">
        <v>16</v>
      </c>
      <c r="AC1334" s="22"/>
      <c r="AD1334" s="22">
        <v>46.64</v>
      </c>
      <c r="AE1334" s="22">
        <v>5</v>
      </c>
      <c r="AF1334" s="86"/>
      <c r="AG1334" s="22" t="s">
        <v>10803</v>
      </c>
      <c r="AH1334" s="22" t="s">
        <v>10804</v>
      </c>
      <c r="AI1334" s="22">
        <v>25</v>
      </c>
      <c r="AJ1334" s="22" t="s">
        <v>10805</v>
      </c>
      <c r="AK1334" s="22" t="s">
        <v>10804</v>
      </c>
      <c r="AL1334" s="22">
        <v>25</v>
      </c>
      <c r="AM1334" s="22"/>
      <c r="AN1334" s="22"/>
      <c r="AO1334" s="22"/>
      <c r="AP1334" s="22"/>
      <c r="AQ1334" s="22"/>
      <c r="AR1334" s="22"/>
      <c r="AS1334" s="22"/>
      <c r="AT1334" s="22"/>
      <c r="AU1334" s="22"/>
      <c r="AV1334" s="22" t="s">
        <v>10806</v>
      </c>
      <c r="AW1334" s="22" t="s">
        <v>10804</v>
      </c>
      <c r="AX1334" s="22">
        <v>25</v>
      </c>
      <c r="AY1334" s="22" t="s">
        <v>10807</v>
      </c>
      <c r="AZ1334" s="22" t="s">
        <v>10804</v>
      </c>
      <c r="BA1334" s="85">
        <v>25</v>
      </c>
      <c r="BB1334" s="32"/>
      <c r="BC1334" s="32"/>
      <c r="BD1334" s="32"/>
      <c r="BE1334" s="32"/>
      <c r="BF1334" s="32"/>
      <c r="BG1334" s="32"/>
      <c r="BH1334" s="32"/>
      <c r="BI1334" s="32"/>
      <c r="BJ1334" s="32"/>
      <c r="BK1334" s="32"/>
      <c r="BL1334" s="32"/>
      <c r="BM1334" s="32"/>
    </row>
    <row r="1335" spans="1:65" ht="120" customHeight="1" x14ac:dyDescent="0.25">
      <c r="A1335" s="86">
        <v>1502</v>
      </c>
      <c r="B1335" s="22" t="s">
        <v>10793</v>
      </c>
      <c r="C1335" s="22" t="s">
        <v>10827</v>
      </c>
      <c r="D1335" s="23"/>
      <c r="E1335" s="22" t="s">
        <v>10828</v>
      </c>
      <c r="F1335" s="22">
        <v>20631</v>
      </c>
      <c r="G1335" s="22" t="s">
        <v>11008</v>
      </c>
      <c r="H1335" s="22">
        <v>2017</v>
      </c>
      <c r="I1335" s="22" t="s">
        <v>11009</v>
      </c>
      <c r="J1335" s="57">
        <v>91997.64</v>
      </c>
      <c r="K1335" s="22" t="s">
        <v>8014</v>
      </c>
      <c r="L1335" s="22" t="s">
        <v>10979</v>
      </c>
      <c r="M1335" s="22" t="s">
        <v>10980</v>
      </c>
      <c r="N1335" s="22" t="s">
        <v>11010</v>
      </c>
      <c r="O1335" s="22" t="s">
        <v>11011</v>
      </c>
      <c r="P1335" s="22">
        <v>3016900</v>
      </c>
      <c r="Q1335" s="22">
        <v>55.300000000000004</v>
      </c>
      <c r="R1335" s="82">
        <v>10.82</v>
      </c>
      <c r="S1335" s="82">
        <v>2.71</v>
      </c>
      <c r="T1335" s="82">
        <v>41.77</v>
      </c>
      <c r="U1335" s="82">
        <f t="shared" si="91"/>
        <v>55.300000000000004</v>
      </c>
      <c r="V1335" s="421">
        <v>100</v>
      </c>
      <c r="W1335" s="128">
        <v>100</v>
      </c>
      <c r="X1335" s="225" t="s">
        <v>11012</v>
      </c>
      <c r="Y1335" s="22">
        <v>3</v>
      </c>
      <c r="Z1335" s="22">
        <v>10</v>
      </c>
      <c r="AA1335" s="22">
        <v>3</v>
      </c>
      <c r="AB1335" s="22">
        <v>16</v>
      </c>
      <c r="AC1335" s="22"/>
      <c r="AD1335" s="22">
        <v>41.77</v>
      </c>
      <c r="AE1335" s="22">
        <v>5</v>
      </c>
      <c r="AF1335" s="86"/>
      <c r="AG1335" s="22" t="s">
        <v>10803</v>
      </c>
      <c r="AH1335" s="22" t="s">
        <v>10804</v>
      </c>
      <c r="AI1335" s="22">
        <v>25</v>
      </c>
      <c r="AJ1335" s="22" t="s">
        <v>10805</v>
      </c>
      <c r="AK1335" s="22" t="s">
        <v>10804</v>
      </c>
      <c r="AL1335" s="22">
        <v>25</v>
      </c>
      <c r="AM1335" s="22"/>
      <c r="AN1335" s="22"/>
      <c r="AO1335" s="22"/>
      <c r="AP1335" s="22"/>
      <c r="AQ1335" s="22"/>
      <c r="AR1335" s="22"/>
      <c r="AS1335" s="22"/>
      <c r="AT1335" s="22"/>
      <c r="AU1335" s="22"/>
      <c r="AV1335" s="22" t="s">
        <v>10806</v>
      </c>
      <c r="AW1335" s="22" t="s">
        <v>10804</v>
      </c>
      <c r="AX1335" s="22">
        <v>25</v>
      </c>
      <c r="AY1335" s="22" t="s">
        <v>10807</v>
      </c>
      <c r="AZ1335" s="22" t="s">
        <v>10804</v>
      </c>
      <c r="BA1335" s="85">
        <v>25</v>
      </c>
      <c r="BB1335" s="32"/>
      <c r="BC1335" s="32"/>
      <c r="BD1335" s="32"/>
      <c r="BE1335" s="32"/>
      <c r="BF1335" s="32"/>
      <c r="BG1335" s="32"/>
      <c r="BH1335" s="32"/>
      <c r="BI1335" s="32"/>
      <c r="BJ1335" s="32"/>
      <c r="BK1335" s="32"/>
      <c r="BL1335" s="32"/>
      <c r="BM1335" s="32"/>
    </row>
    <row r="1336" spans="1:65" ht="120" customHeight="1" x14ac:dyDescent="0.25">
      <c r="A1336" s="86">
        <v>1502</v>
      </c>
      <c r="B1336" s="22" t="s">
        <v>10793</v>
      </c>
      <c r="C1336" s="22" t="s">
        <v>10794</v>
      </c>
      <c r="D1336" s="23"/>
      <c r="E1336" s="22" t="s">
        <v>10818</v>
      </c>
      <c r="F1336" s="22">
        <v>13411</v>
      </c>
      <c r="G1336" s="22" t="s">
        <v>11013</v>
      </c>
      <c r="H1336" s="22">
        <v>2017</v>
      </c>
      <c r="I1336" s="22" t="s">
        <v>11014</v>
      </c>
      <c r="J1336" s="57">
        <v>53096.4</v>
      </c>
      <c r="K1336" s="22" t="s">
        <v>8014</v>
      </c>
      <c r="L1336" s="22" t="s">
        <v>10860</v>
      </c>
      <c r="M1336" s="22" t="s">
        <v>10799</v>
      </c>
      <c r="N1336" s="22" t="s">
        <v>11015</v>
      </c>
      <c r="O1336" s="22" t="s">
        <v>11016</v>
      </c>
      <c r="P1336" s="22">
        <v>3016500</v>
      </c>
      <c r="Q1336" s="22">
        <v>36.11</v>
      </c>
      <c r="R1336" s="82">
        <v>6.25</v>
      </c>
      <c r="S1336" s="82">
        <v>1.56</v>
      </c>
      <c r="T1336" s="82">
        <v>28.3</v>
      </c>
      <c r="U1336" s="82">
        <f t="shared" si="91"/>
        <v>36.11</v>
      </c>
      <c r="V1336" s="421">
        <v>100</v>
      </c>
      <c r="W1336" s="128">
        <v>100</v>
      </c>
      <c r="X1336" s="225" t="s">
        <v>11017</v>
      </c>
      <c r="Y1336" s="22">
        <v>6</v>
      </c>
      <c r="Z1336" s="22">
        <v>4</v>
      </c>
      <c r="AA1336" s="22">
        <v>3</v>
      </c>
      <c r="AB1336" s="22">
        <v>16</v>
      </c>
      <c r="AC1336" s="22"/>
      <c r="AD1336" s="22">
        <v>28.3</v>
      </c>
      <c r="AE1336" s="22">
        <v>5</v>
      </c>
      <c r="AF1336" s="86"/>
      <c r="AG1336" s="22" t="s">
        <v>10803</v>
      </c>
      <c r="AH1336" s="22" t="s">
        <v>10804</v>
      </c>
      <c r="AI1336" s="22">
        <v>25</v>
      </c>
      <c r="AJ1336" s="22" t="s">
        <v>10805</v>
      </c>
      <c r="AK1336" s="22" t="s">
        <v>10804</v>
      </c>
      <c r="AL1336" s="22">
        <v>25</v>
      </c>
      <c r="AM1336" s="22"/>
      <c r="AN1336" s="22"/>
      <c r="AO1336" s="22"/>
      <c r="AP1336" s="22"/>
      <c r="AQ1336" s="22"/>
      <c r="AR1336" s="22"/>
      <c r="AS1336" s="22"/>
      <c r="AT1336" s="22"/>
      <c r="AU1336" s="22"/>
      <c r="AV1336" s="22" t="s">
        <v>10806</v>
      </c>
      <c r="AW1336" s="22" t="s">
        <v>10804</v>
      </c>
      <c r="AX1336" s="22">
        <v>25</v>
      </c>
      <c r="AY1336" s="22" t="s">
        <v>10807</v>
      </c>
      <c r="AZ1336" s="22" t="s">
        <v>10804</v>
      </c>
      <c r="BA1336" s="85">
        <v>25</v>
      </c>
      <c r="BB1336" s="32"/>
      <c r="BC1336" s="32"/>
      <c r="BD1336" s="32"/>
      <c r="BE1336" s="32"/>
      <c r="BF1336" s="32"/>
      <c r="BG1336" s="32"/>
      <c r="BH1336" s="32"/>
      <c r="BI1336" s="32"/>
      <c r="BJ1336" s="32"/>
      <c r="BK1336" s="32"/>
      <c r="BL1336" s="32"/>
      <c r="BM1336" s="32"/>
    </row>
    <row r="1337" spans="1:65" ht="120" customHeight="1" x14ac:dyDescent="0.25">
      <c r="A1337" s="86">
        <v>1502</v>
      </c>
      <c r="B1337" s="22" t="s">
        <v>10793</v>
      </c>
      <c r="C1337" s="22" t="s">
        <v>10953</v>
      </c>
      <c r="D1337" s="23"/>
      <c r="E1337" s="22" t="s">
        <v>11018</v>
      </c>
      <c r="F1337" s="22" t="s">
        <v>11019</v>
      </c>
      <c r="G1337" s="22" t="s">
        <v>11020</v>
      </c>
      <c r="H1337" s="22" t="s">
        <v>11021</v>
      </c>
      <c r="I1337" s="22" t="s">
        <v>11022</v>
      </c>
      <c r="J1337" s="57" t="s">
        <v>11023</v>
      </c>
      <c r="K1337" s="22" t="s">
        <v>8014</v>
      </c>
      <c r="L1337" s="22" t="s">
        <v>10860</v>
      </c>
      <c r="M1337" s="22" t="s">
        <v>10799</v>
      </c>
      <c r="N1337" s="22" t="s">
        <v>11024</v>
      </c>
      <c r="O1337" s="22" t="s">
        <v>11025</v>
      </c>
      <c r="P1337" s="22" t="s">
        <v>11026</v>
      </c>
      <c r="Q1337" s="22">
        <v>43.150000000000006</v>
      </c>
      <c r="R1337" s="82">
        <v>13.68</v>
      </c>
      <c r="S1337" s="82">
        <v>3.42</v>
      </c>
      <c r="T1337" s="82">
        <v>26.05</v>
      </c>
      <c r="U1337" s="82">
        <f t="shared" si="91"/>
        <v>43.150000000000006</v>
      </c>
      <c r="V1337" s="421">
        <v>100</v>
      </c>
      <c r="W1337" s="128">
        <v>100</v>
      </c>
      <c r="X1337" s="225" t="s">
        <v>11027</v>
      </c>
      <c r="Y1337" s="22">
        <v>3</v>
      </c>
      <c r="Z1337" s="22">
        <v>10</v>
      </c>
      <c r="AA1337" s="22">
        <v>4</v>
      </c>
      <c r="AB1337" s="22">
        <v>16</v>
      </c>
      <c r="AC1337" s="22"/>
      <c r="AD1337" s="22">
        <v>26.05</v>
      </c>
      <c r="AE1337" s="22">
        <v>5</v>
      </c>
      <c r="AF1337" s="86"/>
      <c r="AG1337" s="22" t="s">
        <v>10803</v>
      </c>
      <c r="AH1337" s="22" t="s">
        <v>10804</v>
      </c>
      <c r="AI1337" s="22">
        <v>25</v>
      </c>
      <c r="AJ1337" s="22" t="s">
        <v>10805</v>
      </c>
      <c r="AK1337" s="22" t="s">
        <v>10804</v>
      </c>
      <c r="AL1337" s="22">
        <v>25</v>
      </c>
      <c r="AM1337" s="22"/>
      <c r="AN1337" s="22"/>
      <c r="AO1337" s="22"/>
      <c r="AP1337" s="22"/>
      <c r="AQ1337" s="22"/>
      <c r="AR1337" s="22"/>
      <c r="AS1337" s="22"/>
      <c r="AT1337" s="22"/>
      <c r="AU1337" s="22"/>
      <c r="AV1337" s="22" t="s">
        <v>10806</v>
      </c>
      <c r="AW1337" s="22" t="s">
        <v>10804</v>
      </c>
      <c r="AX1337" s="22">
        <v>25</v>
      </c>
      <c r="AY1337" s="22" t="s">
        <v>10807</v>
      </c>
      <c r="AZ1337" s="22" t="s">
        <v>10804</v>
      </c>
      <c r="BA1337" s="85">
        <v>25</v>
      </c>
      <c r="BB1337" s="32"/>
      <c r="BC1337" s="32"/>
      <c r="BD1337" s="32"/>
      <c r="BE1337" s="32"/>
      <c r="BF1337" s="32"/>
      <c r="BG1337" s="32"/>
      <c r="BH1337" s="32"/>
      <c r="BI1337" s="32"/>
      <c r="BJ1337" s="32"/>
      <c r="BK1337" s="32"/>
      <c r="BL1337" s="32"/>
      <c r="BM1337" s="32"/>
    </row>
    <row r="1338" spans="1:65" ht="120" customHeight="1" x14ac:dyDescent="0.25">
      <c r="A1338" s="86">
        <v>1502</v>
      </c>
      <c r="B1338" s="22" t="s">
        <v>10793</v>
      </c>
      <c r="C1338" s="22" t="s">
        <v>10794</v>
      </c>
      <c r="D1338" s="23"/>
      <c r="E1338" s="22" t="s">
        <v>10929</v>
      </c>
      <c r="F1338" s="22">
        <v>14926</v>
      </c>
      <c r="G1338" s="22" t="s">
        <v>11028</v>
      </c>
      <c r="H1338" s="22">
        <v>2017</v>
      </c>
      <c r="I1338" s="22" t="s">
        <v>11029</v>
      </c>
      <c r="J1338" s="57">
        <v>21614.75</v>
      </c>
      <c r="K1338" s="22" t="s">
        <v>8014</v>
      </c>
      <c r="L1338" s="22" t="s">
        <v>10860</v>
      </c>
      <c r="M1338" s="22" t="s">
        <v>10799</v>
      </c>
      <c r="N1338" s="22" t="s">
        <v>11030</v>
      </c>
      <c r="O1338" s="22" t="s">
        <v>11031</v>
      </c>
      <c r="P1338" s="22">
        <v>3010300</v>
      </c>
      <c r="Q1338" s="22">
        <v>40.549999999999997</v>
      </c>
      <c r="R1338" s="82">
        <v>2.54</v>
      </c>
      <c r="S1338" s="82">
        <v>0.64</v>
      </c>
      <c r="T1338" s="82">
        <v>37.369999999999997</v>
      </c>
      <c r="U1338" s="82">
        <f t="shared" si="91"/>
        <v>40.549999999999997</v>
      </c>
      <c r="V1338" s="421">
        <v>100</v>
      </c>
      <c r="W1338" s="128">
        <v>100</v>
      </c>
      <c r="X1338" s="225" t="s">
        <v>11032</v>
      </c>
      <c r="Y1338" s="22">
        <v>3</v>
      </c>
      <c r="Z1338" s="22">
        <v>12</v>
      </c>
      <c r="AA1338" s="22">
        <v>3</v>
      </c>
      <c r="AB1338" s="22">
        <v>16</v>
      </c>
      <c r="AC1338" s="22"/>
      <c r="AD1338" s="22">
        <v>37.369999999999997</v>
      </c>
      <c r="AE1338" s="22">
        <v>5</v>
      </c>
      <c r="AF1338" s="86"/>
      <c r="AG1338" s="22" t="s">
        <v>10803</v>
      </c>
      <c r="AH1338" s="22" t="s">
        <v>10804</v>
      </c>
      <c r="AI1338" s="22">
        <v>25</v>
      </c>
      <c r="AJ1338" s="22" t="s">
        <v>10805</v>
      </c>
      <c r="AK1338" s="22" t="s">
        <v>10804</v>
      </c>
      <c r="AL1338" s="22">
        <v>25</v>
      </c>
      <c r="AM1338" s="22"/>
      <c r="AN1338" s="22"/>
      <c r="AO1338" s="22"/>
      <c r="AP1338" s="22"/>
      <c r="AQ1338" s="22"/>
      <c r="AR1338" s="22"/>
      <c r="AS1338" s="22"/>
      <c r="AT1338" s="22"/>
      <c r="AU1338" s="22"/>
      <c r="AV1338" s="22" t="s">
        <v>10806</v>
      </c>
      <c r="AW1338" s="22" t="s">
        <v>10804</v>
      </c>
      <c r="AX1338" s="22">
        <v>25</v>
      </c>
      <c r="AY1338" s="22" t="s">
        <v>10807</v>
      </c>
      <c r="AZ1338" s="22" t="s">
        <v>10804</v>
      </c>
      <c r="BA1338" s="85">
        <v>25</v>
      </c>
      <c r="BB1338" s="32"/>
      <c r="BC1338" s="32"/>
      <c r="BD1338" s="32"/>
      <c r="BE1338" s="32"/>
      <c r="BF1338" s="32"/>
      <c r="BG1338" s="32"/>
      <c r="BH1338" s="32"/>
      <c r="BI1338" s="32"/>
      <c r="BJ1338" s="32"/>
      <c r="BK1338" s="32"/>
      <c r="BL1338" s="32"/>
      <c r="BM1338" s="32"/>
    </row>
    <row r="1339" spans="1:65" ht="120" customHeight="1" x14ac:dyDescent="0.25">
      <c r="A1339" s="86">
        <v>1502</v>
      </c>
      <c r="B1339" s="22" t="s">
        <v>10793</v>
      </c>
      <c r="C1339" s="22" t="s">
        <v>10837</v>
      </c>
      <c r="D1339" s="23"/>
      <c r="E1339" s="22" t="s">
        <v>11033</v>
      </c>
      <c r="F1339" s="22">
        <v>31345</v>
      </c>
      <c r="G1339" s="22" t="s">
        <v>11034</v>
      </c>
      <c r="H1339" s="22" t="s">
        <v>11035</v>
      </c>
      <c r="I1339" s="22" t="s">
        <v>11036</v>
      </c>
      <c r="J1339" s="57" t="s">
        <v>11037</v>
      </c>
      <c r="K1339" s="22" t="s">
        <v>8014</v>
      </c>
      <c r="L1339" s="22" t="s">
        <v>10860</v>
      </c>
      <c r="M1339" s="22" t="s">
        <v>10799</v>
      </c>
      <c r="N1339" s="22" t="s">
        <v>11038</v>
      </c>
      <c r="O1339" s="22" t="s">
        <v>11039</v>
      </c>
      <c r="P1339" s="22" t="s">
        <v>11040</v>
      </c>
      <c r="Q1339" s="22">
        <v>31.389999999999997</v>
      </c>
      <c r="R1339" s="82">
        <v>5.05</v>
      </c>
      <c r="S1339" s="82">
        <v>1.26</v>
      </c>
      <c r="T1339" s="82">
        <v>25.08</v>
      </c>
      <c r="U1339" s="82">
        <f t="shared" si="91"/>
        <v>31.389999999999997</v>
      </c>
      <c r="V1339" s="421">
        <v>100</v>
      </c>
      <c r="W1339" s="128">
        <v>100</v>
      </c>
      <c r="X1339" s="225" t="s">
        <v>11041</v>
      </c>
      <c r="Y1339" s="22">
        <v>3</v>
      </c>
      <c r="Z1339" s="22">
        <v>10</v>
      </c>
      <c r="AA1339" s="22">
        <v>6</v>
      </c>
      <c r="AB1339" s="22">
        <v>44</v>
      </c>
      <c r="AC1339" s="22"/>
      <c r="AD1339" s="22">
        <v>25.08</v>
      </c>
      <c r="AE1339" s="22">
        <v>5</v>
      </c>
      <c r="AF1339" s="86"/>
      <c r="AG1339" s="22" t="s">
        <v>10803</v>
      </c>
      <c r="AH1339" s="22" t="s">
        <v>10804</v>
      </c>
      <c r="AI1339" s="22">
        <v>25</v>
      </c>
      <c r="AJ1339" s="22" t="s">
        <v>10805</v>
      </c>
      <c r="AK1339" s="22" t="s">
        <v>10804</v>
      </c>
      <c r="AL1339" s="22">
        <v>25</v>
      </c>
      <c r="AM1339" s="22"/>
      <c r="AN1339" s="22"/>
      <c r="AO1339" s="22"/>
      <c r="AP1339" s="22"/>
      <c r="AQ1339" s="22"/>
      <c r="AR1339" s="22"/>
      <c r="AS1339" s="22"/>
      <c r="AT1339" s="22"/>
      <c r="AU1339" s="22"/>
      <c r="AV1339" s="22" t="s">
        <v>10806</v>
      </c>
      <c r="AW1339" s="22" t="s">
        <v>10804</v>
      </c>
      <c r="AX1339" s="22">
        <v>25</v>
      </c>
      <c r="AY1339" s="22" t="s">
        <v>10807</v>
      </c>
      <c r="AZ1339" s="22" t="s">
        <v>10804</v>
      </c>
      <c r="BA1339" s="85">
        <v>25</v>
      </c>
      <c r="BB1339" s="32"/>
      <c r="BC1339" s="32"/>
      <c r="BD1339" s="32"/>
      <c r="BE1339" s="32"/>
      <c r="BF1339" s="32"/>
      <c r="BG1339" s="32"/>
      <c r="BH1339" s="32"/>
      <c r="BI1339" s="32"/>
      <c r="BJ1339" s="32"/>
      <c r="BK1339" s="32"/>
      <c r="BL1339" s="32"/>
      <c r="BM1339" s="32"/>
    </row>
    <row r="1340" spans="1:65" ht="120" customHeight="1" x14ac:dyDescent="0.25">
      <c r="A1340" s="86">
        <v>1502</v>
      </c>
      <c r="B1340" s="22" t="s">
        <v>10793</v>
      </c>
      <c r="C1340" s="22" t="s">
        <v>10918</v>
      </c>
      <c r="D1340" s="23"/>
      <c r="E1340" s="22" t="s">
        <v>11042</v>
      </c>
      <c r="F1340" s="22">
        <v>18452</v>
      </c>
      <c r="G1340" s="22" t="s">
        <v>11043</v>
      </c>
      <c r="H1340" s="22">
        <v>2019</v>
      </c>
      <c r="I1340" s="22" t="s">
        <v>11044</v>
      </c>
      <c r="J1340" s="57">
        <v>37479.839999999997</v>
      </c>
      <c r="K1340" s="22" t="s">
        <v>8014</v>
      </c>
      <c r="L1340" s="22" t="s">
        <v>10979</v>
      </c>
      <c r="M1340" s="22" t="s">
        <v>10980</v>
      </c>
      <c r="N1340" s="22" t="s">
        <v>11045</v>
      </c>
      <c r="O1340" s="22" t="s">
        <v>11046</v>
      </c>
      <c r="P1340" s="22">
        <v>3116000</v>
      </c>
      <c r="Q1340" s="22">
        <v>22.009999999999998</v>
      </c>
      <c r="R1340" s="82">
        <v>4.41</v>
      </c>
      <c r="S1340" s="82">
        <v>1.1000000000000001</v>
      </c>
      <c r="T1340" s="82">
        <v>16.5</v>
      </c>
      <c r="U1340" s="82">
        <f t="shared" si="91"/>
        <v>22.009999999999998</v>
      </c>
      <c r="V1340" s="421">
        <v>100</v>
      </c>
      <c r="W1340" s="128">
        <v>100</v>
      </c>
      <c r="X1340" s="225" t="s">
        <v>11047</v>
      </c>
      <c r="Y1340" s="22">
        <v>1</v>
      </c>
      <c r="Z1340" s="22">
        <v>4</v>
      </c>
      <c r="AA1340" s="22">
        <v>2</v>
      </c>
      <c r="AB1340" s="22">
        <v>44</v>
      </c>
      <c r="AC1340" s="22"/>
      <c r="AD1340" s="22">
        <v>16.5</v>
      </c>
      <c r="AE1340" s="22">
        <v>5</v>
      </c>
      <c r="AF1340" s="86"/>
      <c r="AG1340" s="22" t="s">
        <v>10803</v>
      </c>
      <c r="AH1340" s="22" t="s">
        <v>10804</v>
      </c>
      <c r="AI1340" s="22">
        <v>30</v>
      </c>
      <c r="AJ1340" s="22" t="s">
        <v>10805</v>
      </c>
      <c r="AK1340" s="22" t="s">
        <v>10804</v>
      </c>
      <c r="AL1340" s="22">
        <v>40</v>
      </c>
      <c r="AM1340" s="22"/>
      <c r="AN1340" s="22"/>
      <c r="AO1340" s="22"/>
      <c r="AP1340" s="22"/>
      <c r="AQ1340" s="22"/>
      <c r="AR1340" s="22"/>
      <c r="AS1340" s="22"/>
      <c r="AT1340" s="22"/>
      <c r="AU1340" s="22"/>
      <c r="AV1340" s="22" t="s">
        <v>10806</v>
      </c>
      <c r="AW1340" s="22" t="s">
        <v>10804</v>
      </c>
      <c r="AX1340" s="22">
        <v>10</v>
      </c>
      <c r="AY1340" s="22" t="s">
        <v>10807</v>
      </c>
      <c r="AZ1340" s="22" t="s">
        <v>10804</v>
      </c>
      <c r="BA1340" s="85">
        <v>20</v>
      </c>
      <c r="BB1340" s="32"/>
      <c r="BC1340" s="32"/>
      <c r="BD1340" s="32"/>
      <c r="BE1340" s="32"/>
      <c r="BF1340" s="32"/>
      <c r="BG1340" s="32"/>
      <c r="BH1340" s="32"/>
      <c r="BI1340" s="32"/>
      <c r="BJ1340" s="32"/>
      <c r="BK1340" s="32"/>
      <c r="BL1340" s="32"/>
      <c r="BM1340" s="32"/>
    </row>
    <row r="1341" spans="1:65" ht="120" customHeight="1" x14ac:dyDescent="0.25">
      <c r="A1341" s="86">
        <v>1502</v>
      </c>
      <c r="B1341" s="22" t="s">
        <v>10793</v>
      </c>
      <c r="C1341" s="22" t="s">
        <v>10808</v>
      </c>
      <c r="D1341" s="23"/>
      <c r="E1341" s="22" t="s">
        <v>11048</v>
      </c>
      <c r="F1341" s="22">
        <v>35376</v>
      </c>
      <c r="G1341" s="22" t="s">
        <v>11049</v>
      </c>
      <c r="H1341" s="22" t="s">
        <v>11050</v>
      </c>
      <c r="I1341" s="22" t="s">
        <v>10978</v>
      </c>
      <c r="J1341" s="57">
        <v>17940.57</v>
      </c>
      <c r="K1341" s="22" t="s">
        <v>8014</v>
      </c>
      <c r="L1341" s="22" t="s">
        <v>10979</v>
      </c>
      <c r="M1341" s="22" t="s">
        <v>10980</v>
      </c>
      <c r="N1341" s="22" t="s">
        <v>10981</v>
      </c>
      <c r="O1341" s="22" t="s">
        <v>10982</v>
      </c>
      <c r="P1341" s="22" t="s">
        <v>11051</v>
      </c>
      <c r="Q1341" s="22">
        <v>32.74</v>
      </c>
      <c r="R1341" s="82">
        <v>3.57</v>
      </c>
      <c r="S1341" s="82">
        <v>0.87</v>
      </c>
      <c r="T1341" s="82">
        <v>28.3</v>
      </c>
      <c r="U1341" s="82">
        <f t="shared" si="91"/>
        <v>32.74</v>
      </c>
      <c r="V1341" s="421">
        <v>100</v>
      </c>
      <c r="W1341" s="128">
        <v>68.39</v>
      </c>
      <c r="X1341" s="225" t="s">
        <v>11052</v>
      </c>
      <c r="Y1341" s="22">
        <v>3</v>
      </c>
      <c r="Z1341" s="22">
        <v>10</v>
      </c>
      <c r="AA1341" s="22">
        <v>2</v>
      </c>
      <c r="AB1341" s="22">
        <v>16</v>
      </c>
      <c r="AC1341" s="22"/>
      <c r="AD1341" s="22">
        <v>28.3</v>
      </c>
      <c r="AE1341" s="22">
        <v>5</v>
      </c>
      <c r="AF1341" s="86"/>
      <c r="AG1341" s="22" t="s">
        <v>10803</v>
      </c>
      <c r="AH1341" s="22" t="s">
        <v>10804</v>
      </c>
      <c r="AI1341" s="22">
        <v>30</v>
      </c>
      <c r="AJ1341" s="22" t="s">
        <v>10805</v>
      </c>
      <c r="AK1341" s="22" t="s">
        <v>10804</v>
      </c>
      <c r="AL1341" s="22">
        <v>40</v>
      </c>
      <c r="AM1341" s="22"/>
      <c r="AN1341" s="22"/>
      <c r="AO1341" s="22"/>
      <c r="AP1341" s="22"/>
      <c r="AQ1341" s="22"/>
      <c r="AR1341" s="22"/>
      <c r="AS1341" s="22"/>
      <c r="AT1341" s="22"/>
      <c r="AU1341" s="22"/>
      <c r="AV1341" s="22" t="s">
        <v>10806</v>
      </c>
      <c r="AW1341" s="22" t="s">
        <v>10804</v>
      </c>
      <c r="AX1341" s="22">
        <v>15</v>
      </c>
      <c r="AY1341" s="22" t="s">
        <v>10807</v>
      </c>
      <c r="AZ1341" s="22" t="s">
        <v>10804</v>
      </c>
      <c r="BA1341" s="85">
        <v>15</v>
      </c>
      <c r="BB1341" s="32"/>
      <c r="BC1341" s="32"/>
      <c r="BD1341" s="32"/>
      <c r="BE1341" s="32"/>
      <c r="BF1341" s="32"/>
      <c r="BG1341" s="32"/>
      <c r="BH1341" s="32"/>
      <c r="BI1341" s="32"/>
      <c r="BJ1341" s="32"/>
      <c r="BK1341" s="32"/>
      <c r="BL1341" s="32"/>
      <c r="BM1341" s="32"/>
    </row>
    <row r="1342" spans="1:65" ht="120" customHeight="1" x14ac:dyDescent="0.25">
      <c r="A1342" s="86">
        <v>1502</v>
      </c>
      <c r="B1342" s="22" t="s">
        <v>10793</v>
      </c>
      <c r="C1342" s="22" t="s">
        <v>10918</v>
      </c>
      <c r="D1342" s="23"/>
      <c r="E1342" s="22" t="s">
        <v>10994</v>
      </c>
      <c r="F1342" s="22">
        <v>27655</v>
      </c>
      <c r="G1342" s="22" t="s">
        <v>11053</v>
      </c>
      <c r="H1342" s="22">
        <v>2017</v>
      </c>
      <c r="I1342" s="22" t="s">
        <v>11054</v>
      </c>
      <c r="J1342" s="57">
        <v>45383.02</v>
      </c>
      <c r="K1342" s="22" t="s">
        <v>8014</v>
      </c>
      <c r="L1342" s="22" t="s">
        <v>10979</v>
      </c>
      <c r="M1342" s="22" t="s">
        <v>10980</v>
      </c>
      <c r="N1342" s="22" t="s">
        <v>10997</v>
      </c>
      <c r="O1342" s="22" t="s">
        <v>10998</v>
      </c>
      <c r="P1342" s="22">
        <v>3020900</v>
      </c>
      <c r="Q1342" s="22">
        <v>34.980000000000004</v>
      </c>
      <c r="R1342" s="82">
        <v>5.34</v>
      </c>
      <c r="S1342" s="82">
        <v>1.34</v>
      </c>
      <c r="T1342" s="82">
        <v>28.3</v>
      </c>
      <c r="U1342" s="82">
        <f t="shared" si="91"/>
        <v>34.980000000000004</v>
      </c>
      <c r="V1342" s="421">
        <v>100</v>
      </c>
      <c r="W1342" s="128">
        <v>100</v>
      </c>
      <c r="X1342" s="225" t="s">
        <v>11000</v>
      </c>
      <c r="Y1342" s="22">
        <v>3</v>
      </c>
      <c r="Z1342" s="22">
        <v>12</v>
      </c>
      <c r="AA1342" s="22">
        <v>3</v>
      </c>
      <c r="AB1342" s="22">
        <v>16</v>
      </c>
      <c r="AC1342" s="22"/>
      <c r="AD1342" s="22">
        <v>28.3</v>
      </c>
      <c r="AE1342" s="22">
        <v>5</v>
      </c>
      <c r="AF1342" s="86"/>
      <c r="AG1342" s="22" t="s">
        <v>10803</v>
      </c>
      <c r="AH1342" s="22" t="s">
        <v>10804</v>
      </c>
      <c r="AI1342" s="22">
        <v>25</v>
      </c>
      <c r="AJ1342" s="22" t="s">
        <v>10805</v>
      </c>
      <c r="AK1342" s="22" t="s">
        <v>10804</v>
      </c>
      <c r="AL1342" s="22">
        <v>25</v>
      </c>
      <c r="AM1342" s="22"/>
      <c r="AN1342" s="22"/>
      <c r="AO1342" s="22"/>
      <c r="AP1342" s="22"/>
      <c r="AQ1342" s="22"/>
      <c r="AR1342" s="22"/>
      <c r="AS1342" s="22"/>
      <c r="AT1342" s="22"/>
      <c r="AU1342" s="22"/>
      <c r="AV1342" s="22" t="s">
        <v>10806</v>
      </c>
      <c r="AW1342" s="22" t="s">
        <v>10804</v>
      </c>
      <c r="AX1342" s="22">
        <v>25</v>
      </c>
      <c r="AY1342" s="22" t="s">
        <v>10807</v>
      </c>
      <c r="AZ1342" s="22" t="s">
        <v>10804</v>
      </c>
      <c r="BA1342" s="85">
        <v>25</v>
      </c>
      <c r="BB1342" s="32"/>
      <c r="BC1342" s="32"/>
      <c r="BD1342" s="32"/>
      <c r="BE1342" s="32"/>
      <c r="BF1342" s="32"/>
      <c r="BG1342" s="32"/>
      <c r="BH1342" s="32"/>
      <c r="BI1342" s="32"/>
      <c r="BJ1342" s="32"/>
      <c r="BK1342" s="32"/>
      <c r="BL1342" s="32"/>
      <c r="BM1342" s="32"/>
    </row>
    <row r="1343" spans="1:65" ht="120" customHeight="1" x14ac:dyDescent="0.25">
      <c r="A1343" s="86">
        <v>1502</v>
      </c>
      <c r="B1343" s="22" t="s">
        <v>10793</v>
      </c>
      <c r="C1343" s="22" t="s">
        <v>10918</v>
      </c>
      <c r="D1343" s="23"/>
      <c r="E1343" s="22" t="s">
        <v>11055</v>
      </c>
      <c r="F1343" s="22">
        <v>5930</v>
      </c>
      <c r="G1343" s="22" t="s">
        <v>11056</v>
      </c>
      <c r="H1343" s="22">
        <v>2019</v>
      </c>
      <c r="I1343" s="22" t="s">
        <v>11057</v>
      </c>
      <c r="J1343" s="57">
        <v>244142.1</v>
      </c>
      <c r="K1343" s="22" t="s">
        <v>76</v>
      </c>
      <c r="L1343" s="22" t="s">
        <v>10979</v>
      </c>
      <c r="M1343" s="22" t="s">
        <v>10980</v>
      </c>
      <c r="N1343" s="22" t="s">
        <v>11058</v>
      </c>
      <c r="O1343" s="22" t="s">
        <v>11059</v>
      </c>
      <c r="P1343" s="22" t="s">
        <v>11060</v>
      </c>
      <c r="Q1343" s="22">
        <v>66.150000000000006</v>
      </c>
      <c r="R1343" s="82">
        <v>17.32</v>
      </c>
      <c r="S1343" s="82">
        <v>4.33</v>
      </c>
      <c r="T1343" s="82">
        <v>44.5</v>
      </c>
      <c r="U1343" s="82">
        <f t="shared" si="91"/>
        <v>66.150000000000006</v>
      </c>
      <c r="V1343" s="421">
        <v>100</v>
      </c>
      <c r="W1343" s="128">
        <v>100</v>
      </c>
      <c r="X1343" s="225" t="s">
        <v>11061</v>
      </c>
      <c r="Y1343" s="22">
        <v>3</v>
      </c>
      <c r="Z1343" s="22">
        <v>2</v>
      </c>
      <c r="AA1343" s="22">
        <v>3</v>
      </c>
      <c r="AB1343" s="22">
        <v>4</v>
      </c>
      <c r="AC1343" s="22">
        <v>204</v>
      </c>
      <c r="AD1343" s="22">
        <v>44.5</v>
      </c>
      <c r="AE1343" s="22">
        <v>5</v>
      </c>
      <c r="AF1343" s="86"/>
      <c r="AG1343" s="22" t="s">
        <v>10803</v>
      </c>
      <c r="AH1343" s="22" t="s">
        <v>10804</v>
      </c>
      <c r="AI1343" s="22">
        <v>12</v>
      </c>
      <c r="AJ1343" s="22" t="s">
        <v>10805</v>
      </c>
      <c r="AK1343" s="22" t="s">
        <v>10804</v>
      </c>
      <c r="AL1343" s="22">
        <v>20</v>
      </c>
      <c r="AM1343" s="22" t="s">
        <v>11062</v>
      </c>
      <c r="AN1343" s="22" t="s">
        <v>11063</v>
      </c>
      <c r="AO1343" s="22" t="s">
        <v>11064</v>
      </c>
      <c r="AP1343" s="22"/>
      <c r="AQ1343" s="22"/>
      <c r="AR1343" s="22"/>
      <c r="AS1343" s="22"/>
      <c r="AT1343" s="22"/>
      <c r="AU1343" s="22"/>
      <c r="AV1343" s="22" t="s">
        <v>10806</v>
      </c>
      <c r="AW1343" s="22" t="s">
        <v>10804</v>
      </c>
      <c r="AX1343" s="22">
        <v>15</v>
      </c>
      <c r="AY1343" s="22"/>
      <c r="AZ1343" s="22"/>
      <c r="BA1343" s="85"/>
      <c r="BB1343" s="32"/>
      <c r="BC1343" s="32"/>
      <c r="BD1343" s="32"/>
      <c r="BE1343" s="32"/>
      <c r="BF1343" s="32"/>
      <c r="BG1343" s="32"/>
      <c r="BH1343" s="32"/>
      <c r="BI1343" s="32"/>
      <c r="BJ1343" s="32"/>
      <c r="BK1343" s="32"/>
      <c r="BL1343" s="32"/>
      <c r="BM1343" s="32"/>
    </row>
    <row r="1344" spans="1:65" ht="120" customHeight="1" x14ac:dyDescent="0.25">
      <c r="A1344" s="86">
        <v>1502</v>
      </c>
      <c r="B1344" s="22" t="s">
        <v>10793</v>
      </c>
      <c r="C1344" s="22" t="s">
        <v>10918</v>
      </c>
      <c r="D1344" s="23"/>
      <c r="E1344" s="22" t="s">
        <v>11065</v>
      </c>
      <c r="F1344" s="22">
        <v>36451</v>
      </c>
      <c r="G1344" s="22" t="s">
        <v>11066</v>
      </c>
      <c r="H1344" s="22">
        <v>2020</v>
      </c>
      <c r="I1344" s="22" t="s">
        <v>11067</v>
      </c>
      <c r="J1344" s="57">
        <v>65288.31</v>
      </c>
      <c r="K1344" s="22" t="s">
        <v>8014</v>
      </c>
      <c r="L1344" s="22" t="s">
        <v>10979</v>
      </c>
      <c r="M1344" s="22" t="s">
        <v>10980</v>
      </c>
      <c r="N1344" s="22" t="s">
        <v>11068</v>
      </c>
      <c r="O1344" s="22" t="s">
        <v>11069</v>
      </c>
      <c r="P1344" s="22">
        <v>3175700</v>
      </c>
      <c r="Q1344" s="22">
        <v>37.520000000000003</v>
      </c>
      <c r="R1344" s="82">
        <v>7.68</v>
      </c>
      <c r="S1344" s="82">
        <v>1.92</v>
      </c>
      <c r="T1344" s="82">
        <v>27.92</v>
      </c>
      <c r="U1344" s="82">
        <f t="shared" si="91"/>
        <v>37.520000000000003</v>
      </c>
      <c r="V1344" s="421">
        <v>100</v>
      </c>
      <c r="W1344" s="128">
        <v>100</v>
      </c>
      <c r="X1344" s="225" t="s">
        <v>11070</v>
      </c>
      <c r="Y1344" s="22">
        <v>3</v>
      </c>
      <c r="Z1344" s="22">
        <v>10</v>
      </c>
      <c r="AA1344" s="22">
        <v>6</v>
      </c>
      <c r="AB1344" s="22">
        <v>44</v>
      </c>
      <c r="AC1344" s="22"/>
      <c r="AD1344" s="22">
        <v>27.92</v>
      </c>
      <c r="AE1344" s="22">
        <v>5</v>
      </c>
      <c r="AF1344" s="86"/>
      <c r="AG1344" s="22" t="s">
        <v>10803</v>
      </c>
      <c r="AH1344" s="22" t="s">
        <v>10804</v>
      </c>
      <c r="AI1344" s="22">
        <v>18</v>
      </c>
      <c r="AJ1344" s="22" t="s">
        <v>10805</v>
      </c>
      <c r="AK1344" s="22" t="s">
        <v>10804</v>
      </c>
      <c r="AL1344" s="22">
        <v>30</v>
      </c>
      <c r="AM1344" s="22" t="s">
        <v>11071</v>
      </c>
      <c r="AN1344" s="22" t="s">
        <v>10804</v>
      </c>
      <c r="AO1344" s="22">
        <v>3</v>
      </c>
      <c r="AP1344" s="22" t="s">
        <v>11072</v>
      </c>
      <c r="AQ1344" s="22" t="s">
        <v>10804</v>
      </c>
      <c r="AR1344" s="22">
        <v>5</v>
      </c>
      <c r="AS1344" s="22"/>
      <c r="AT1344" s="22"/>
      <c r="AU1344" s="22"/>
      <c r="AV1344" s="22" t="s">
        <v>10806</v>
      </c>
      <c r="AW1344" s="22" t="s">
        <v>10804</v>
      </c>
      <c r="AX1344" s="22">
        <v>14</v>
      </c>
      <c r="AY1344" s="22" t="s">
        <v>10951</v>
      </c>
      <c r="AZ1344" s="22" t="s">
        <v>10887</v>
      </c>
      <c r="BA1344" s="85" t="s">
        <v>11073</v>
      </c>
      <c r="BB1344" s="32"/>
      <c r="BC1344" s="32"/>
      <c r="BD1344" s="32"/>
      <c r="BE1344" s="32"/>
      <c r="BF1344" s="32"/>
      <c r="BG1344" s="32"/>
      <c r="BH1344" s="32"/>
      <c r="BI1344" s="32"/>
      <c r="BJ1344" s="32"/>
      <c r="BK1344" s="32"/>
      <c r="BL1344" s="32"/>
      <c r="BM1344" s="32"/>
    </row>
    <row r="1345" spans="1:65" ht="120" customHeight="1" x14ac:dyDescent="0.25">
      <c r="A1345" s="86">
        <v>1502</v>
      </c>
      <c r="B1345" s="22" t="s">
        <v>10793</v>
      </c>
      <c r="C1345" s="22" t="s">
        <v>10808</v>
      </c>
      <c r="D1345" s="23"/>
      <c r="E1345" s="22" t="s">
        <v>11048</v>
      </c>
      <c r="F1345" s="22">
        <v>35376</v>
      </c>
      <c r="G1345" s="22" t="s">
        <v>11074</v>
      </c>
      <c r="H1345" s="22">
        <v>2020</v>
      </c>
      <c r="I1345" s="22" t="s">
        <v>11075</v>
      </c>
      <c r="J1345" s="57">
        <v>69100.009999999995</v>
      </c>
      <c r="K1345" s="22" t="s">
        <v>8014</v>
      </c>
      <c r="L1345" s="22" t="s">
        <v>10979</v>
      </c>
      <c r="M1345" s="22" t="s">
        <v>10980</v>
      </c>
      <c r="N1345" s="22" t="s">
        <v>11076</v>
      </c>
      <c r="O1345" s="22" t="s">
        <v>11077</v>
      </c>
      <c r="P1345" s="22">
        <v>3178000</v>
      </c>
      <c r="Q1345" s="22">
        <v>38.46</v>
      </c>
      <c r="R1345" s="82">
        <v>8.1300000000000008</v>
      </c>
      <c r="S1345" s="82">
        <v>2.0299999999999998</v>
      </c>
      <c r="T1345" s="82">
        <v>28.3</v>
      </c>
      <c r="U1345" s="82">
        <f t="shared" si="91"/>
        <v>38.46</v>
      </c>
      <c r="V1345" s="421">
        <v>100</v>
      </c>
      <c r="W1345" s="128">
        <v>100</v>
      </c>
      <c r="X1345" s="225" t="s">
        <v>11078</v>
      </c>
      <c r="Y1345" s="22">
        <v>3</v>
      </c>
      <c r="Z1345" s="22">
        <v>12</v>
      </c>
      <c r="AA1345" s="22">
        <v>1</v>
      </c>
      <c r="AB1345" s="22">
        <v>16</v>
      </c>
      <c r="AC1345" s="22"/>
      <c r="AD1345" s="22">
        <v>28.3</v>
      </c>
      <c r="AE1345" s="22">
        <v>5</v>
      </c>
      <c r="AF1345" s="86"/>
      <c r="AG1345" s="22" t="s">
        <v>10803</v>
      </c>
      <c r="AH1345" s="22" t="s">
        <v>10804</v>
      </c>
      <c r="AI1345" s="22">
        <v>5</v>
      </c>
      <c r="AJ1345" s="22" t="s">
        <v>10805</v>
      </c>
      <c r="AK1345" s="22" t="s">
        <v>10804</v>
      </c>
      <c r="AL1345" s="22">
        <v>5</v>
      </c>
      <c r="AM1345" s="22"/>
      <c r="AN1345" s="22"/>
      <c r="AO1345" s="22"/>
      <c r="AP1345" s="22"/>
      <c r="AQ1345" s="22"/>
      <c r="AR1345" s="22"/>
      <c r="AS1345" s="22"/>
      <c r="AT1345" s="22"/>
      <c r="AU1345" s="22"/>
      <c r="AV1345" s="22" t="s">
        <v>10806</v>
      </c>
      <c r="AW1345" s="22" t="s">
        <v>10804</v>
      </c>
      <c r="AX1345" s="22">
        <v>90</v>
      </c>
      <c r="AY1345" s="22"/>
      <c r="AZ1345" s="22"/>
      <c r="BA1345" s="85"/>
      <c r="BB1345" s="32"/>
      <c r="BC1345" s="32"/>
      <c r="BD1345" s="32"/>
      <c r="BE1345" s="32"/>
      <c r="BF1345" s="32"/>
      <c r="BG1345" s="32"/>
      <c r="BH1345" s="32"/>
      <c r="BI1345" s="32"/>
      <c r="BJ1345" s="32"/>
      <c r="BK1345" s="32"/>
      <c r="BL1345" s="32"/>
      <c r="BM1345" s="32"/>
    </row>
    <row r="1346" spans="1:65" ht="120" customHeight="1" x14ac:dyDescent="0.25">
      <c r="A1346" s="86">
        <v>1502</v>
      </c>
      <c r="B1346" s="22" t="s">
        <v>10793</v>
      </c>
      <c r="C1346" s="22" t="s">
        <v>10827</v>
      </c>
      <c r="D1346" s="23"/>
      <c r="E1346" s="22" t="s">
        <v>10828</v>
      </c>
      <c r="F1346" s="22">
        <v>20631</v>
      </c>
      <c r="G1346" s="22" t="s">
        <v>11079</v>
      </c>
      <c r="H1346" s="22">
        <v>2020</v>
      </c>
      <c r="I1346" s="22" t="s">
        <v>11080</v>
      </c>
      <c r="J1346" s="57">
        <v>124101.16</v>
      </c>
      <c r="K1346" s="22" t="s">
        <v>306</v>
      </c>
      <c r="L1346" s="22" t="s">
        <v>10979</v>
      </c>
      <c r="M1346" s="22" t="s">
        <v>10980</v>
      </c>
      <c r="N1346" s="22" t="s">
        <v>11081</v>
      </c>
      <c r="O1346" s="22" t="s">
        <v>11082</v>
      </c>
      <c r="P1346" s="22" t="s">
        <v>11083</v>
      </c>
      <c r="Q1346" s="22">
        <v>54.77</v>
      </c>
      <c r="R1346" s="82">
        <v>10.403574117647059</v>
      </c>
      <c r="S1346" s="82">
        <v>2.6008935294117648</v>
      </c>
      <c r="T1346" s="82">
        <v>41.77</v>
      </c>
      <c r="U1346" s="82">
        <f t="shared" si="91"/>
        <v>54.774467647058827</v>
      </c>
      <c r="V1346" s="421">
        <v>100</v>
      </c>
      <c r="W1346" s="128">
        <v>100</v>
      </c>
      <c r="X1346" s="225" t="s">
        <v>11084</v>
      </c>
      <c r="Y1346" s="22">
        <v>3</v>
      </c>
      <c r="Z1346" s="22">
        <v>10</v>
      </c>
      <c r="AA1346" s="22">
        <v>1</v>
      </c>
      <c r="AB1346" s="22">
        <v>16</v>
      </c>
      <c r="AC1346" s="22">
        <v>164</v>
      </c>
      <c r="AD1346" s="22">
        <v>41.77</v>
      </c>
      <c r="AE1346" s="22">
        <v>5</v>
      </c>
      <c r="AF1346" s="86"/>
      <c r="AG1346" s="22" t="s">
        <v>10803</v>
      </c>
      <c r="AH1346" s="22" t="s">
        <v>10804</v>
      </c>
      <c r="AI1346" s="22">
        <v>25</v>
      </c>
      <c r="AJ1346" s="22" t="s">
        <v>10805</v>
      </c>
      <c r="AK1346" s="22" t="s">
        <v>10804</v>
      </c>
      <c r="AL1346" s="22">
        <v>40</v>
      </c>
      <c r="AM1346" s="22" t="s">
        <v>11085</v>
      </c>
      <c r="AN1346" s="22" t="s">
        <v>10804</v>
      </c>
      <c r="AO1346" s="22">
        <v>15</v>
      </c>
      <c r="AP1346" s="22"/>
      <c r="AQ1346" s="22"/>
      <c r="AR1346" s="22"/>
      <c r="AS1346" s="22"/>
      <c r="AT1346" s="22"/>
      <c r="AU1346" s="22"/>
      <c r="AV1346" s="22" t="s">
        <v>10806</v>
      </c>
      <c r="AW1346" s="22" t="s">
        <v>10804</v>
      </c>
      <c r="AX1346" s="22">
        <v>10</v>
      </c>
      <c r="AY1346" s="22" t="s">
        <v>11086</v>
      </c>
      <c r="AZ1346" s="22" t="s">
        <v>10804</v>
      </c>
      <c r="BA1346" s="85">
        <v>10</v>
      </c>
      <c r="BB1346" s="32"/>
      <c r="BC1346" s="32"/>
      <c r="BD1346" s="32"/>
      <c r="BE1346" s="32"/>
      <c r="BF1346" s="32"/>
      <c r="BG1346" s="32"/>
      <c r="BH1346" s="32"/>
      <c r="BI1346" s="32"/>
      <c r="BJ1346" s="32"/>
      <c r="BK1346" s="32"/>
      <c r="BL1346" s="32"/>
      <c r="BM1346" s="32"/>
    </row>
    <row r="1347" spans="1:65" ht="120" customHeight="1" x14ac:dyDescent="0.25">
      <c r="A1347" s="86">
        <v>1502</v>
      </c>
      <c r="B1347" s="22" t="s">
        <v>10793</v>
      </c>
      <c r="C1347" s="22" t="s">
        <v>10918</v>
      </c>
      <c r="D1347" s="23"/>
      <c r="E1347" s="22" t="s">
        <v>11055</v>
      </c>
      <c r="F1347" s="22">
        <v>5930</v>
      </c>
      <c r="G1347" s="22" t="s">
        <v>11087</v>
      </c>
      <c r="H1347" s="22">
        <v>2020</v>
      </c>
      <c r="I1347" s="22" t="s">
        <v>11088</v>
      </c>
      <c r="J1347" s="57">
        <v>45565.08</v>
      </c>
      <c r="K1347" s="22" t="s">
        <v>306</v>
      </c>
      <c r="L1347" s="22" t="s">
        <v>10979</v>
      </c>
      <c r="M1347" s="22" t="s">
        <v>10980</v>
      </c>
      <c r="N1347" s="22" t="s">
        <v>11089</v>
      </c>
      <c r="O1347" s="22" t="s">
        <v>11090</v>
      </c>
      <c r="P1347" s="22" t="s">
        <v>11091</v>
      </c>
      <c r="Q1347" s="22">
        <v>49.19</v>
      </c>
      <c r="R1347" s="82">
        <v>3.7523717647058823</v>
      </c>
      <c r="S1347" s="82">
        <v>0.93809294117647057</v>
      </c>
      <c r="T1347" s="82">
        <v>44.5</v>
      </c>
      <c r="U1347" s="82">
        <f t="shared" si="91"/>
        <v>49.190464705882356</v>
      </c>
      <c r="V1347" s="421">
        <v>100</v>
      </c>
      <c r="W1347" s="128">
        <v>100</v>
      </c>
      <c r="X1347" s="225" t="s">
        <v>11092</v>
      </c>
      <c r="Y1347" s="22">
        <v>3</v>
      </c>
      <c r="Z1347" s="22">
        <v>11</v>
      </c>
      <c r="AA1347" s="22">
        <v>4</v>
      </c>
      <c r="AB1347" s="22">
        <v>4</v>
      </c>
      <c r="AC1347" s="22">
        <v>166</v>
      </c>
      <c r="AD1347" s="22">
        <v>44.5</v>
      </c>
      <c r="AE1347" s="22">
        <v>5</v>
      </c>
      <c r="AF1347" s="86"/>
      <c r="AG1347" s="22" t="s">
        <v>10803</v>
      </c>
      <c r="AH1347" s="22" t="s">
        <v>10804</v>
      </c>
      <c r="AI1347" s="22">
        <v>20</v>
      </c>
      <c r="AJ1347" s="22" t="s">
        <v>10805</v>
      </c>
      <c r="AK1347" s="22" t="s">
        <v>10804</v>
      </c>
      <c r="AL1347" s="22">
        <v>40</v>
      </c>
      <c r="AM1347" s="22" t="s">
        <v>11093</v>
      </c>
      <c r="AN1347" s="22" t="s">
        <v>11094</v>
      </c>
      <c r="AO1347" s="22" t="s">
        <v>11095</v>
      </c>
      <c r="AP1347" s="22"/>
      <c r="AQ1347" s="22"/>
      <c r="AR1347" s="22"/>
      <c r="AS1347" s="22"/>
      <c r="AT1347" s="22"/>
      <c r="AU1347" s="22"/>
      <c r="AV1347" s="22" t="s">
        <v>10806</v>
      </c>
      <c r="AW1347" s="22" t="s">
        <v>10804</v>
      </c>
      <c r="AX1347" s="22">
        <v>20</v>
      </c>
      <c r="AY1347" s="22"/>
      <c r="AZ1347" s="22"/>
      <c r="BA1347" s="85"/>
      <c r="BB1347" s="32"/>
      <c r="BC1347" s="32"/>
      <c r="BD1347" s="32"/>
      <c r="BE1347" s="32"/>
      <c r="BF1347" s="32"/>
      <c r="BG1347" s="32"/>
      <c r="BH1347" s="32"/>
      <c r="BI1347" s="32"/>
      <c r="BJ1347" s="32"/>
      <c r="BK1347" s="32"/>
      <c r="BL1347" s="32"/>
      <c r="BM1347" s="32"/>
    </row>
    <row r="1348" spans="1:65" ht="120" customHeight="1" x14ac:dyDescent="0.25">
      <c r="A1348" s="86">
        <v>1502</v>
      </c>
      <c r="B1348" s="22" t="s">
        <v>10793</v>
      </c>
      <c r="C1348" s="22" t="s">
        <v>10918</v>
      </c>
      <c r="D1348" s="23"/>
      <c r="E1348" s="22" t="s">
        <v>10994</v>
      </c>
      <c r="F1348" s="22">
        <v>27655</v>
      </c>
      <c r="G1348" s="22" t="s">
        <v>11096</v>
      </c>
      <c r="H1348" s="22">
        <v>2020</v>
      </c>
      <c r="I1348" s="22" t="s">
        <v>11097</v>
      </c>
      <c r="J1348" s="57">
        <v>80627.86</v>
      </c>
      <c r="K1348" s="22" t="s">
        <v>306</v>
      </c>
      <c r="L1348" s="22" t="s">
        <v>10979</v>
      </c>
      <c r="M1348" s="22" t="s">
        <v>10980</v>
      </c>
      <c r="N1348" s="22" t="s">
        <v>11098</v>
      </c>
      <c r="O1348" s="22" t="s">
        <v>11099</v>
      </c>
      <c r="P1348" s="22" t="s">
        <v>11100</v>
      </c>
      <c r="Q1348" s="22">
        <v>36.840000000000003</v>
      </c>
      <c r="R1348" s="82">
        <v>6.8302482352941176</v>
      </c>
      <c r="S1348" s="82">
        <v>1.7075620588235294</v>
      </c>
      <c r="T1348" s="82">
        <v>28.3</v>
      </c>
      <c r="U1348" s="82">
        <f t="shared" si="91"/>
        <v>36.837810294117645</v>
      </c>
      <c r="V1348" s="421">
        <v>100</v>
      </c>
      <c r="W1348" s="128">
        <v>100</v>
      </c>
      <c r="X1348" s="225" t="s">
        <v>11101</v>
      </c>
      <c r="Y1348" s="22">
        <v>3</v>
      </c>
      <c r="Z1348" s="22">
        <v>12</v>
      </c>
      <c r="AA1348" s="22">
        <v>1</v>
      </c>
      <c r="AB1348" s="22">
        <v>4</v>
      </c>
      <c r="AC1348" s="22">
        <v>165</v>
      </c>
      <c r="AD1348" s="22">
        <v>28.3</v>
      </c>
      <c r="AE1348" s="22">
        <v>5</v>
      </c>
      <c r="AF1348" s="86"/>
      <c r="AG1348" s="22" t="s">
        <v>10803</v>
      </c>
      <c r="AH1348" s="22" t="s">
        <v>10804</v>
      </c>
      <c r="AI1348" s="22">
        <v>10</v>
      </c>
      <c r="AJ1348" s="22" t="s">
        <v>10805</v>
      </c>
      <c r="AK1348" s="22" t="s">
        <v>10804</v>
      </c>
      <c r="AL1348" s="22">
        <v>40</v>
      </c>
      <c r="AM1348" s="22"/>
      <c r="AN1348" s="22"/>
      <c r="AO1348" s="22"/>
      <c r="AP1348" s="22"/>
      <c r="AQ1348" s="22"/>
      <c r="AR1348" s="22"/>
      <c r="AS1348" s="22"/>
      <c r="AT1348" s="22"/>
      <c r="AU1348" s="22"/>
      <c r="AV1348" s="22" t="s">
        <v>10806</v>
      </c>
      <c r="AW1348" s="22" t="s">
        <v>10804</v>
      </c>
      <c r="AX1348" s="22">
        <v>20</v>
      </c>
      <c r="AY1348" s="22" t="s">
        <v>10951</v>
      </c>
      <c r="AZ1348" s="22" t="s">
        <v>10887</v>
      </c>
      <c r="BA1348" s="85" t="s">
        <v>11073</v>
      </c>
      <c r="BB1348" s="32"/>
      <c r="BC1348" s="32"/>
      <c r="BD1348" s="32"/>
      <c r="BE1348" s="32"/>
      <c r="BF1348" s="32"/>
      <c r="BG1348" s="32"/>
      <c r="BH1348" s="32"/>
      <c r="BI1348" s="32"/>
      <c r="BJ1348" s="32"/>
      <c r="BK1348" s="32"/>
      <c r="BL1348" s="32"/>
      <c r="BM1348" s="32"/>
    </row>
    <row r="1349" spans="1:65" ht="120" customHeight="1" x14ac:dyDescent="0.25">
      <c r="A1349" s="86">
        <v>1502</v>
      </c>
      <c r="B1349" s="22" t="s">
        <v>10793</v>
      </c>
      <c r="C1349" s="22" t="s">
        <v>10953</v>
      </c>
      <c r="D1349" s="23"/>
      <c r="E1349" s="22" t="s">
        <v>11102</v>
      </c>
      <c r="F1349" s="22">
        <v>35412</v>
      </c>
      <c r="G1349" s="22" t="s">
        <v>11103</v>
      </c>
      <c r="H1349" s="22">
        <v>2020</v>
      </c>
      <c r="I1349" s="22" t="s">
        <v>11104</v>
      </c>
      <c r="J1349" s="57">
        <v>54143.93</v>
      </c>
      <c r="K1349" s="22" t="s">
        <v>306</v>
      </c>
      <c r="L1349" s="22" t="s">
        <v>10979</v>
      </c>
      <c r="M1349" s="22" t="s">
        <v>10980</v>
      </c>
      <c r="N1349" s="22" t="s">
        <v>11105</v>
      </c>
      <c r="O1349" s="22" t="s">
        <v>11106</v>
      </c>
      <c r="P1349" s="22" t="s">
        <v>11107</v>
      </c>
      <c r="Q1349" s="22">
        <v>23.34</v>
      </c>
      <c r="R1349" s="82">
        <v>2.7105141176470586</v>
      </c>
      <c r="S1349" s="82">
        <v>0.67762852941176466</v>
      </c>
      <c r="T1349" s="82">
        <v>19.95</v>
      </c>
      <c r="U1349" s="82">
        <f t="shared" si="91"/>
        <v>23.338142647058824</v>
      </c>
      <c r="V1349" s="421">
        <v>100</v>
      </c>
      <c r="W1349" s="128">
        <v>100</v>
      </c>
      <c r="X1349" s="225" t="s">
        <v>11108</v>
      </c>
      <c r="Y1349" s="22">
        <v>1</v>
      </c>
      <c r="Z1349" s="22">
        <v>7</v>
      </c>
      <c r="AA1349" s="22">
        <v>6</v>
      </c>
      <c r="AB1349" s="22">
        <v>16</v>
      </c>
      <c r="AC1349" s="22">
        <v>108</v>
      </c>
      <c r="AD1349" s="22">
        <v>19.95</v>
      </c>
      <c r="AE1349" s="22">
        <v>5</v>
      </c>
      <c r="AF1349" s="86"/>
      <c r="AG1349" s="22" t="s">
        <v>10803</v>
      </c>
      <c r="AH1349" s="22" t="s">
        <v>10804</v>
      </c>
      <c r="AI1349" s="22">
        <v>20</v>
      </c>
      <c r="AJ1349" s="22" t="s">
        <v>10805</v>
      </c>
      <c r="AK1349" s="22" t="s">
        <v>10804</v>
      </c>
      <c r="AL1349" s="22">
        <v>35</v>
      </c>
      <c r="AM1349" s="22"/>
      <c r="AN1349" s="22"/>
      <c r="AO1349" s="22"/>
      <c r="AP1349" s="22" t="s">
        <v>11085</v>
      </c>
      <c r="AQ1349" s="22" t="s">
        <v>10804</v>
      </c>
      <c r="AR1349" s="22">
        <v>20</v>
      </c>
      <c r="AS1349" s="22"/>
      <c r="AT1349" s="22"/>
      <c r="AU1349" s="22"/>
      <c r="AV1349" s="22" t="s">
        <v>10806</v>
      </c>
      <c r="AW1349" s="22" t="s">
        <v>10804</v>
      </c>
      <c r="AX1349" s="22">
        <v>15</v>
      </c>
      <c r="AY1349" s="22" t="s">
        <v>10807</v>
      </c>
      <c r="AZ1349" s="22" t="s">
        <v>10804</v>
      </c>
      <c r="BA1349" s="85">
        <v>10</v>
      </c>
      <c r="BB1349" s="32"/>
      <c r="BC1349" s="32"/>
      <c r="BD1349" s="32"/>
      <c r="BE1349" s="32"/>
      <c r="BF1349" s="32"/>
      <c r="BG1349" s="32"/>
      <c r="BH1349" s="32"/>
      <c r="BI1349" s="32"/>
      <c r="BJ1349" s="32"/>
      <c r="BK1349" s="32"/>
      <c r="BL1349" s="32"/>
      <c r="BM1349" s="32"/>
    </row>
    <row r="1350" spans="1:65" ht="120" customHeight="1" x14ac:dyDescent="0.25">
      <c r="A1350" s="86">
        <v>1502</v>
      </c>
      <c r="B1350" s="22" t="s">
        <v>10793</v>
      </c>
      <c r="C1350" s="22" t="s">
        <v>10837</v>
      </c>
      <c r="D1350" s="23"/>
      <c r="E1350" s="22" t="s">
        <v>11033</v>
      </c>
      <c r="F1350" s="22">
        <v>31345</v>
      </c>
      <c r="G1350" s="22" t="s">
        <v>11109</v>
      </c>
      <c r="H1350" s="22">
        <v>2020</v>
      </c>
      <c r="I1350" s="22" t="s">
        <v>11110</v>
      </c>
      <c r="J1350" s="57">
        <v>42430.8</v>
      </c>
      <c r="K1350" s="22" t="s">
        <v>306</v>
      </c>
      <c r="L1350" s="22" t="s">
        <v>10979</v>
      </c>
      <c r="M1350" s="22" t="s">
        <v>10980</v>
      </c>
      <c r="N1350" s="22" t="s">
        <v>11111</v>
      </c>
      <c r="O1350" s="22" t="s">
        <v>11112</v>
      </c>
      <c r="P1350" s="22" t="s">
        <v>11113</v>
      </c>
      <c r="Q1350" s="22">
        <v>29.61</v>
      </c>
      <c r="R1350" s="82">
        <v>3.6235082352941177</v>
      </c>
      <c r="S1350" s="82">
        <v>0.90587705882352942</v>
      </c>
      <c r="T1350" s="82">
        <v>25.08</v>
      </c>
      <c r="U1350" s="82">
        <f t="shared" si="91"/>
        <v>29.609385294117644</v>
      </c>
      <c r="V1350" s="421">
        <v>100</v>
      </c>
      <c r="W1350" s="128">
        <v>100</v>
      </c>
      <c r="X1350" s="225" t="s">
        <v>11114</v>
      </c>
      <c r="Y1350" s="22">
        <v>3</v>
      </c>
      <c r="Z1350" s="22">
        <v>12</v>
      </c>
      <c r="AA1350" s="22">
        <v>4</v>
      </c>
      <c r="AB1350" s="22">
        <v>16</v>
      </c>
      <c r="AC1350" s="22">
        <v>152</v>
      </c>
      <c r="AD1350" s="22">
        <v>25.08</v>
      </c>
      <c r="AE1350" s="22">
        <v>5</v>
      </c>
      <c r="AF1350" s="86"/>
      <c r="AG1350" s="22" t="s">
        <v>10803</v>
      </c>
      <c r="AH1350" s="22" t="s">
        <v>10804</v>
      </c>
      <c r="AI1350" s="22">
        <v>20</v>
      </c>
      <c r="AJ1350" s="22" t="s">
        <v>10805</v>
      </c>
      <c r="AK1350" s="22" t="s">
        <v>10804</v>
      </c>
      <c r="AL1350" s="22">
        <v>50</v>
      </c>
      <c r="AM1350" s="22"/>
      <c r="AN1350" s="22"/>
      <c r="AO1350" s="22"/>
      <c r="AP1350" s="22"/>
      <c r="AQ1350" s="22"/>
      <c r="AR1350" s="22"/>
      <c r="AS1350" s="22"/>
      <c r="AT1350" s="22"/>
      <c r="AU1350" s="22"/>
      <c r="AV1350" s="22" t="s">
        <v>10806</v>
      </c>
      <c r="AW1350" s="22" t="s">
        <v>10804</v>
      </c>
      <c r="AX1350" s="22">
        <v>30</v>
      </c>
      <c r="AY1350" s="22"/>
      <c r="AZ1350" s="22"/>
      <c r="BA1350" s="85"/>
      <c r="BB1350" s="32"/>
      <c r="BC1350" s="32"/>
      <c r="BD1350" s="32"/>
      <c r="BE1350" s="32"/>
      <c r="BF1350" s="32"/>
      <c r="BG1350" s="32"/>
      <c r="BH1350" s="32"/>
      <c r="BI1350" s="32"/>
      <c r="BJ1350" s="32"/>
      <c r="BK1350" s="32"/>
      <c r="BL1350" s="32"/>
      <c r="BM1350" s="32"/>
    </row>
    <row r="1351" spans="1:65" ht="120" customHeight="1" x14ac:dyDescent="0.25">
      <c r="A1351" s="86">
        <v>1502</v>
      </c>
      <c r="B1351" s="22" t="s">
        <v>10793</v>
      </c>
      <c r="C1351" s="22" t="s">
        <v>10794</v>
      </c>
      <c r="D1351" s="23"/>
      <c r="E1351" s="22" t="s">
        <v>10929</v>
      </c>
      <c r="F1351" s="22">
        <v>14926</v>
      </c>
      <c r="G1351" s="22" t="s">
        <v>11115</v>
      </c>
      <c r="H1351" s="22">
        <v>2020</v>
      </c>
      <c r="I1351" s="22" t="s">
        <v>11116</v>
      </c>
      <c r="J1351" s="57">
        <v>63568.04</v>
      </c>
      <c r="K1351" s="22" t="s">
        <v>306</v>
      </c>
      <c r="L1351" s="22" t="s">
        <v>10979</v>
      </c>
      <c r="M1351" s="22" t="s">
        <v>10980</v>
      </c>
      <c r="N1351" s="22" t="s">
        <v>11117</v>
      </c>
      <c r="O1351" s="22" t="s">
        <v>11118</v>
      </c>
      <c r="P1351" s="22" t="s">
        <v>11119</v>
      </c>
      <c r="Q1351" s="22">
        <v>41.35</v>
      </c>
      <c r="R1351" s="82">
        <v>3.1815811764705884</v>
      </c>
      <c r="S1351" s="82">
        <v>0.79539529411764709</v>
      </c>
      <c r="T1351" s="82">
        <v>37.369999999999997</v>
      </c>
      <c r="U1351" s="82">
        <f t="shared" si="91"/>
        <v>41.346976470588231</v>
      </c>
      <c r="V1351" s="421">
        <v>100</v>
      </c>
      <c r="W1351" s="128">
        <v>100</v>
      </c>
      <c r="X1351" s="225" t="s">
        <v>11120</v>
      </c>
      <c r="Y1351" s="22">
        <v>5</v>
      </c>
      <c r="Z1351" s="22">
        <v>1</v>
      </c>
      <c r="AA1351" s="22">
        <v>2</v>
      </c>
      <c r="AB1351" s="22">
        <v>4</v>
      </c>
      <c r="AC1351" s="22">
        <v>173</v>
      </c>
      <c r="AD1351" s="22">
        <v>37.369999999999997</v>
      </c>
      <c r="AE1351" s="22">
        <v>5</v>
      </c>
      <c r="AF1351" s="86"/>
      <c r="AG1351" s="22" t="s">
        <v>10803</v>
      </c>
      <c r="AH1351" s="22" t="s">
        <v>10804</v>
      </c>
      <c r="AI1351" s="22">
        <v>15</v>
      </c>
      <c r="AJ1351" s="22" t="s">
        <v>10805</v>
      </c>
      <c r="AK1351" s="22" t="s">
        <v>10804</v>
      </c>
      <c r="AL1351" s="22">
        <v>35</v>
      </c>
      <c r="AM1351" s="22"/>
      <c r="AN1351" s="22"/>
      <c r="AO1351" s="22"/>
      <c r="AP1351" s="22"/>
      <c r="AQ1351" s="22"/>
      <c r="AR1351" s="22"/>
      <c r="AS1351" s="22"/>
      <c r="AT1351" s="22"/>
      <c r="AU1351" s="22"/>
      <c r="AV1351" s="22" t="s">
        <v>10806</v>
      </c>
      <c r="AW1351" s="22" t="s">
        <v>10804</v>
      </c>
      <c r="AX1351" s="22">
        <v>30</v>
      </c>
      <c r="AY1351" s="22" t="s">
        <v>10807</v>
      </c>
      <c r="AZ1351" s="22" t="s">
        <v>10804</v>
      </c>
      <c r="BA1351" s="85">
        <v>20</v>
      </c>
      <c r="BB1351" s="32"/>
      <c r="BC1351" s="32"/>
      <c r="BD1351" s="32"/>
      <c r="BE1351" s="32"/>
      <c r="BF1351" s="32"/>
      <c r="BG1351" s="32"/>
      <c r="BH1351" s="32"/>
      <c r="BI1351" s="32"/>
      <c r="BJ1351" s="32"/>
      <c r="BK1351" s="32"/>
      <c r="BL1351" s="32"/>
      <c r="BM1351" s="32"/>
    </row>
    <row r="1352" spans="1:65" ht="120" customHeight="1" x14ac:dyDescent="0.25">
      <c r="A1352" s="86">
        <v>1502</v>
      </c>
      <c r="B1352" s="22" t="s">
        <v>10793</v>
      </c>
      <c r="C1352" s="22" t="s">
        <v>10953</v>
      </c>
      <c r="D1352" s="23"/>
      <c r="E1352" s="22" t="s">
        <v>11121</v>
      </c>
      <c r="F1352" s="22">
        <v>32022</v>
      </c>
      <c r="G1352" s="22" t="s">
        <v>11122</v>
      </c>
      <c r="H1352" s="22">
        <v>2020</v>
      </c>
      <c r="I1352" s="22" t="s">
        <v>11123</v>
      </c>
      <c r="J1352" s="57">
        <v>88088.06</v>
      </c>
      <c r="K1352" s="22" t="s">
        <v>306</v>
      </c>
      <c r="L1352" s="22" t="s">
        <v>10979</v>
      </c>
      <c r="M1352" s="22" t="s">
        <v>10980</v>
      </c>
      <c r="N1352" s="22" t="s">
        <v>11124</v>
      </c>
      <c r="O1352" s="22" t="s">
        <v>11125</v>
      </c>
      <c r="P1352" s="22" t="s">
        <v>11126</v>
      </c>
      <c r="Q1352" s="22">
        <v>49.95</v>
      </c>
      <c r="R1352" s="82">
        <v>4.1453211764705884</v>
      </c>
      <c r="S1352" s="82">
        <v>1.0363302941176471</v>
      </c>
      <c r="T1352" s="82">
        <v>41.77</v>
      </c>
      <c r="U1352" s="82">
        <f t="shared" si="91"/>
        <v>46.951651470588239</v>
      </c>
      <c r="V1352" s="421">
        <v>100</v>
      </c>
      <c r="W1352" s="128">
        <v>100</v>
      </c>
      <c r="X1352" s="225" t="s">
        <v>11127</v>
      </c>
      <c r="Y1352" s="22">
        <v>3</v>
      </c>
      <c r="Z1352" s="22">
        <v>2</v>
      </c>
      <c r="AA1352" s="22">
        <v>1</v>
      </c>
      <c r="AB1352" s="22">
        <v>4</v>
      </c>
      <c r="AC1352" s="22">
        <v>52</v>
      </c>
      <c r="AD1352" s="22">
        <v>41.77</v>
      </c>
      <c r="AE1352" s="22">
        <v>5</v>
      </c>
      <c r="AF1352" s="86"/>
      <c r="AG1352" s="22"/>
      <c r="AH1352" s="22"/>
      <c r="AI1352" s="22"/>
      <c r="AJ1352" s="22" t="s">
        <v>10805</v>
      </c>
      <c r="AK1352" s="22" t="s">
        <v>10804</v>
      </c>
      <c r="AL1352" s="22">
        <v>20</v>
      </c>
      <c r="AM1352" s="22" t="s">
        <v>11128</v>
      </c>
      <c r="AN1352" s="22" t="s">
        <v>10804</v>
      </c>
      <c r="AO1352" s="22">
        <v>30</v>
      </c>
      <c r="AP1352" s="22" t="s">
        <v>6460</v>
      </c>
      <c r="AQ1352" s="22" t="s">
        <v>10804</v>
      </c>
      <c r="AR1352" s="22">
        <v>50</v>
      </c>
      <c r="AS1352" s="22"/>
      <c r="AT1352" s="22"/>
      <c r="AU1352" s="22"/>
      <c r="AV1352" s="22"/>
      <c r="AW1352" s="22"/>
      <c r="AX1352" s="22"/>
      <c r="AY1352" s="22"/>
      <c r="AZ1352" s="22"/>
      <c r="BA1352" s="85"/>
      <c r="BB1352" s="32"/>
      <c r="BC1352" s="32"/>
      <c r="BD1352" s="32"/>
      <c r="BE1352" s="32"/>
      <c r="BF1352" s="32"/>
      <c r="BG1352" s="32"/>
      <c r="BH1352" s="32"/>
      <c r="BI1352" s="32"/>
      <c r="BJ1352" s="32"/>
      <c r="BK1352" s="32"/>
      <c r="BL1352" s="32"/>
      <c r="BM1352" s="32"/>
    </row>
    <row r="1353" spans="1:65" ht="120" customHeight="1" x14ac:dyDescent="0.25">
      <c r="A1353" s="86">
        <v>1502</v>
      </c>
      <c r="B1353" s="22" t="s">
        <v>10793</v>
      </c>
      <c r="C1353" s="22" t="s">
        <v>10918</v>
      </c>
      <c r="D1353" s="23"/>
      <c r="E1353" s="22" t="s">
        <v>11129</v>
      </c>
      <c r="F1353" s="22">
        <v>31344</v>
      </c>
      <c r="G1353" s="22" t="s">
        <v>11130</v>
      </c>
      <c r="H1353" s="22">
        <v>2020</v>
      </c>
      <c r="I1353" s="22" t="s">
        <v>11131</v>
      </c>
      <c r="J1353" s="57">
        <v>24899.82</v>
      </c>
      <c r="K1353" s="22" t="s">
        <v>8014</v>
      </c>
      <c r="L1353" s="22" t="s">
        <v>10979</v>
      </c>
      <c r="M1353" s="22" t="s">
        <v>10980</v>
      </c>
      <c r="N1353" s="22" t="s">
        <v>11132</v>
      </c>
      <c r="O1353" s="22" t="s">
        <v>11133</v>
      </c>
      <c r="P1353" s="22">
        <v>3210200</v>
      </c>
      <c r="Q1353" s="22">
        <v>28.66</v>
      </c>
      <c r="R1353" s="82">
        <v>2.929390588235294</v>
      </c>
      <c r="S1353" s="82">
        <v>0.73234764705882349</v>
      </c>
      <c r="T1353" s="82">
        <v>25</v>
      </c>
      <c r="U1353" s="82">
        <f t="shared" si="91"/>
        <v>28.661738235294116</v>
      </c>
      <c r="V1353" s="421">
        <v>100</v>
      </c>
      <c r="W1353" s="128">
        <v>100</v>
      </c>
      <c r="X1353" s="225" t="s">
        <v>11134</v>
      </c>
      <c r="Y1353" s="22">
        <v>3</v>
      </c>
      <c r="Z1353" s="22">
        <v>11</v>
      </c>
      <c r="AA1353" s="22">
        <v>4</v>
      </c>
      <c r="AB1353" s="22">
        <v>4</v>
      </c>
      <c r="AC1353" s="22"/>
      <c r="AD1353" s="22">
        <v>25</v>
      </c>
      <c r="AE1353" s="22">
        <v>5</v>
      </c>
      <c r="AF1353" s="86"/>
      <c r="AG1353" s="22" t="s">
        <v>10803</v>
      </c>
      <c r="AH1353" s="22" t="s">
        <v>10804</v>
      </c>
      <c r="AI1353" s="22">
        <v>20</v>
      </c>
      <c r="AJ1353" s="22" t="s">
        <v>10805</v>
      </c>
      <c r="AK1353" s="22" t="s">
        <v>10804</v>
      </c>
      <c r="AL1353" s="22">
        <v>50</v>
      </c>
      <c r="AM1353" s="22"/>
      <c r="AN1353" s="22"/>
      <c r="AO1353" s="22"/>
      <c r="AP1353" s="22"/>
      <c r="AQ1353" s="22"/>
      <c r="AR1353" s="22"/>
      <c r="AS1353" s="22"/>
      <c r="AT1353" s="22"/>
      <c r="AU1353" s="22"/>
      <c r="AV1353" s="22" t="s">
        <v>10806</v>
      </c>
      <c r="AW1353" s="22" t="s">
        <v>10804</v>
      </c>
      <c r="AX1353" s="22">
        <v>10</v>
      </c>
      <c r="AY1353" s="22" t="s">
        <v>10807</v>
      </c>
      <c r="AZ1353" s="22" t="s">
        <v>10804</v>
      </c>
      <c r="BA1353" s="85">
        <v>20</v>
      </c>
      <c r="BB1353" s="32"/>
      <c r="BC1353" s="32"/>
      <c r="BD1353" s="32"/>
      <c r="BE1353" s="32"/>
      <c r="BF1353" s="32"/>
      <c r="BG1353" s="32"/>
      <c r="BH1353" s="32"/>
      <c r="BI1353" s="32"/>
      <c r="BJ1353" s="32"/>
      <c r="BK1353" s="32"/>
      <c r="BL1353" s="32"/>
      <c r="BM1353" s="32"/>
    </row>
    <row r="1354" spans="1:65" ht="120" customHeight="1" x14ac:dyDescent="0.25">
      <c r="A1354" s="86">
        <v>1502</v>
      </c>
      <c r="B1354" s="22" t="s">
        <v>10793</v>
      </c>
      <c r="C1354" s="22" t="s">
        <v>10918</v>
      </c>
      <c r="D1354" s="23"/>
      <c r="E1354" s="22" t="s">
        <v>11135</v>
      </c>
      <c r="F1354" s="22">
        <v>34345</v>
      </c>
      <c r="G1354" s="22" t="s">
        <v>11136</v>
      </c>
      <c r="H1354" s="22">
        <v>2021</v>
      </c>
      <c r="I1354" s="22" t="s">
        <v>11137</v>
      </c>
      <c r="J1354" s="57" t="s">
        <v>11138</v>
      </c>
      <c r="K1354" s="22" t="s">
        <v>8014</v>
      </c>
      <c r="L1354" s="22" t="s">
        <v>10979</v>
      </c>
      <c r="M1354" s="22" t="s">
        <v>10980</v>
      </c>
      <c r="N1354" s="22" t="s">
        <v>11139</v>
      </c>
      <c r="O1354" s="22" t="s">
        <v>11140</v>
      </c>
      <c r="P1354" s="22" t="s">
        <v>11141</v>
      </c>
      <c r="Q1354" s="22">
        <v>33.340000000000003</v>
      </c>
      <c r="R1354" s="82">
        <v>8.4700000000000006</v>
      </c>
      <c r="S1354" s="82">
        <v>2.12</v>
      </c>
      <c r="T1354" s="82">
        <v>22.75</v>
      </c>
      <c r="U1354" s="82">
        <f t="shared" si="91"/>
        <v>33.340000000000003</v>
      </c>
      <c r="V1354" s="421">
        <v>100</v>
      </c>
      <c r="W1354" s="128">
        <v>81.84</v>
      </c>
      <c r="X1354" s="225" t="s">
        <v>11142</v>
      </c>
      <c r="Y1354" s="22">
        <v>3</v>
      </c>
      <c r="Z1354" s="22">
        <v>11</v>
      </c>
      <c r="AA1354" s="22">
        <v>3</v>
      </c>
      <c r="AB1354" s="22">
        <v>4</v>
      </c>
      <c r="AC1354" s="22"/>
      <c r="AD1354" s="22">
        <v>22.75</v>
      </c>
      <c r="AE1354" s="22">
        <v>5</v>
      </c>
      <c r="AF1354" s="86"/>
      <c r="AG1354" s="22" t="s">
        <v>10803</v>
      </c>
      <c r="AH1354" s="22" t="s">
        <v>10804</v>
      </c>
      <c r="AI1354" s="22">
        <v>12</v>
      </c>
      <c r="AJ1354" s="22" t="s">
        <v>10805</v>
      </c>
      <c r="AK1354" s="22" t="s">
        <v>10804</v>
      </c>
      <c r="AL1354" s="22">
        <v>40</v>
      </c>
      <c r="AM1354" s="22" t="s">
        <v>11143</v>
      </c>
      <c r="AN1354" s="22" t="s">
        <v>10887</v>
      </c>
      <c r="AO1354" s="22" t="s">
        <v>11144</v>
      </c>
      <c r="AP1354" s="22"/>
      <c r="AQ1354" s="22"/>
      <c r="AR1354" s="22"/>
      <c r="AS1354" s="22" t="s">
        <v>10806</v>
      </c>
      <c r="AT1354" s="22" t="s">
        <v>10804</v>
      </c>
      <c r="AU1354" s="22">
        <v>10</v>
      </c>
      <c r="AV1354" s="22"/>
      <c r="AW1354" s="22"/>
      <c r="AX1354" s="22"/>
      <c r="AY1354" s="22"/>
      <c r="AZ1354" s="22"/>
      <c r="BA1354" s="85"/>
      <c r="BB1354" s="32"/>
      <c r="BC1354" s="32"/>
      <c r="BD1354" s="32"/>
      <c r="BE1354" s="32"/>
      <c r="BF1354" s="32"/>
      <c r="BG1354" s="32"/>
      <c r="BH1354" s="32"/>
      <c r="BI1354" s="32"/>
      <c r="BJ1354" s="32"/>
      <c r="BK1354" s="32"/>
      <c r="BL1354" s="32"/>
      <c r="BM1354" s="32"/>
    </row>
    <row r="1355" spans="1:65" ht="120" customHeight="1" x14ac:dyDescent="0.25">
      <c r="A1355" s="86">
        <v>1502</v>
      </c>
      <c r="B1355" s="22" t="s">
        <v>10793</v>
      </c>
      <c r="C1355" s="22" t="s">
        <v>10953</v>
      </c>
      <c r="D1355" s="23"/>
      <c r="E1355" s="22" t="s">
        <v>11145</v>
      </c>
      <c r="F1355" s="22">
        <v>32022</v>
      </c>
      <c r="G1355" s="22" t="s">
        <v>11146</v>
      </c>
      <c r="H1355" s="22">
        <v>2021</v>
      </c>
      <c r="I1355" s="22" t="s">
        <v>11147</v>
      </c>
      <c r="J1355" s="57">
        <v>52687</v>
      </c>
      <c r="K1355" s="22" t="s">
        <v>312</v>
      </c>
      <c r="L1355" s="22" t="s">
        <v>10979</v>
      </c>
      <c r="M1355" s="22" t="s">
        <v>10980</v>
      </c>
      <c r="N1355" s="22" t="s">
        <v>11148</v>
      </c>
      <c r="O1355" s="22" t="s">
        <v>11149</v>
      </c>
      <c r="P1355" s="22" t="s">
        <v>11150</v>
      </c>
      <c r="Q1355" s="22">
        <v>29.92</v>
      </c>
      <c r="R1355" s="82">
        <v>4.34</v>
      </c>
      <c r="S1355" s="82">
        <v>1.0774999999999999</v>
      </c>
      <c r="T1355" s="82">
        <v>24.502849999999999</v>
      </c>
      <c r="U1355" s="82">
        <f t="shared" si="91"/>
        <v>29.920349999999999</v>
      </c>
      <c r="V1355" s="421">
        <v>100</v>
      </c>
      <c r="W1355" s="128">
        <v>89.97</v>
      </c>
      <c r="X1355" s="225" t="s">
        <v>11151</v>
      </c>
      <c r="Y1355" s="22">
        <v>3</v>
      </c>
      <c r="Z1355" s="22">
        <v>5</v>
      </c>
      <c r="AA1355" s="22">
        <v>5</v>
      </c>
      <c r="AB1355" s="22">
        <v>60</v>
      </c>
      <c r="AC1355" s="22">
        <v>121</v>
      </c>
      <c r="AD1355" s="22">
        <v>24.5</v>
      </c>
      <c r="AE1355" s="22">
        <v>5</v>
      </c>
      <c r="AF1355" s="86"/>
      <c r="AG1355" s="22" t="s">
        <v>10803</v>
      </c>
      <c r="AH1355" s="22" t="s">
        <v>10804</v>
      </c>
      <c r="AI1355" s="22">
        <v>10</v>
      </c>
      <c r="AJ1355" s="22" t="s">
        <v>10805</v>
      </c>
      <c r="AK1355" s="22" t="s">
        <v>10804</v>
      </c>
      <c r="AL1355" s="22">
        <v>20</v>
      </c>
      <c r="AM1355" s="22" t="s">
        <v>11072</v>
      </c>
      <c r="AN1355" s="22" t="s">
        <v>10804</v>
      </c>
      <c r="AO1355" s="22">
        <v>15</v>
      </c>
      <c r="AP1355" s="22" t="s">
        <v>6460</v>
      </c>
      <c r="AQ1355" s="22" t="s">
        <v>10804</v>
      </c>
      <c r="AR1355" s="22">
        <v>50</v>
      </c>
      <c r="AS1355" s="22" t="s">
        <v>10806</v>
      </c>
      <c r="AT1355" s="22" t="s">
        <v>10804</v>
      </c>
      <c r="AU1355" s="22">
        <v>5</v>
      </c>
      <c r="AV1355" s="22"/>
      <c r="AW1355" s="22"/>
      <c r="AX1355" s="22"/>
      <c r="AY1355" s="22"/>
      <c r="AZ1355" s="22"/>
      <c r="BA1355" s="85"/>
      <c r="BB1355" s="32"/>
      <c r="BC1355" s="32"/>
      <c r="BD1355" s="32"/>
      <c r="BE1355" s="32"/>
      <c r="BF1355" s="32"/>
      <c r="BG1355" s="32"/>
      <c r="BH1355" s="32"/>
      <c r="BI1355" s="32"/>
      <c r="BJ1355" s="32"/>
      <c r="BK1355" s="32"/>
      <c r="BL1355" s="32"/>
      <c r="BM1355" s="32"/>
    </row>
    <row r="1356" spans="1:65" ht="120" customHeight="1" x14ac:dyDescent="0.25">
      <c r="A1356" s="86">
        <v>1502</v>
      </c>
      <c r="B1356" s="22" t="s">
        <v>10793</v>
      </c>
      <c r="C1356" s="22" t="s">
        <v>10808</v>
      </c>
      <c r="D1356" s="23"/>
      <c r="E1356" s="22" t="s">
        <v>11152</v>
      </c>
      <c r="F1356" s="22">
        <v>28775</v>
      </c>
      <c r="G1356" s="22" t="s">
        <v>11153</v>
      </c>
      <c r="H1356" s="22" t="s">
        <v>11154</v>
      </c>
      <c r="I1356" s="22" t="s">
        <v>11155</v>
      </c>
      <c r="J1356" s="57">
        <v>81361.62</v>
      </c>
      <c r="K1356" s="22" t="s">
        <v>312</v>
      </c>
      <c r="L1356" s="22" t="s">
        <v>10979</v>
      </c>
      <c r="M1356" s="22" t="s">
        <v>10980</v>
      </c>
      <c r="N1356" s="22" t="s">
        <v>11156</v>
      </c>
      <c r="O1356" s="22" t="s">
        <v>11157</v>
      </c>
      <c r="P1356" s="22" t="s">
        <v>11158</v>
      </c>
      <c r="Q1356" s="22">
        <v>30.16</v>
      </c>
      <c r="R1356" s="82">
        <v>6.05</v>
      </c>
      <c r="S1356" s="82">
        <v>1.53</v>
      </c>
      <c r="T1356" s="82">
        <v>22.584599999999998</v>
      </c>
      <c r="U1356" s="82">
        <f t="shared" si="91"/>
        <v>30.1646</v>
      </c>
      <c r="V1356" s="421">
        <v>100</v>
      </c>
      <c r="W1356" s="128">
        <v>86.25</v>
      </c>
      <c r="X1356" s="225" t="s">
        <v>11159</v>
      </c>
      <c r="Y1356" s="22">
        <v>4</v>
      </c>
      <c r="Z1356" s="22">
        <v>4</v>
      </c>
      <c r="AA1356" s="22">
        <v>6</v>
      </c>
      <c r="AB1356" s="22">
        <v>16</v>
      </c>
      <c r="AC1356" s="22">
        <v>113</v>
      </c>
      <c r="AD1356" s="22">
        <v>22.58</v>
      </c>
      <c r="AE1356" s="22">
        <v>5</v>
      </c>
      <c r="AF1356" s="86"/>
      <c r="AG1356" s="22" t="s">
        <v>10803</v>
      </c>
      <c r="AH1356" s="22" t="s">
        <v>10804</v>
      </c>
      <c r="AI1356" s="22">
        <v>10</v>
      </c>
      <c r="AJ1356" s="22" t="s">
        <v>10805</v>
      </c>
      <c r="AK1356" s="22" t="s">
        <v>10804</v>
      </c>
      <c r="AL1356" s="22">
        <v>70</v>
      </c>
      <c r="AM1356" s="22"/>
      <c r="AN1356" s="22"/>
      <c r="AO1356" s="22"/>
      <c r="AP1356" s="22"/>
      <c r="AQ1356" s="22"/>
      <c r="AR1356" s="22"/>
      <c r="AS1356" s="22"/>
      <c r="AT1356" s="22"/>
      <c r="AU1356" s="22"/>
      <c r="AV1356" s="22" t="s">
        <v>10806</v>
      </c>
      <c r="AW1356" s="22" t="s">
        <v>10804</v>
      </c>
      <c r="AX1356" s="22">
        <v>10</v>
      </c>
      <c r="AY1356" s="22" t="s">
        <v>10807</v>
      </c>
      <c r="AZ1356" s="22" t="s">
        <v>10804</v>
      </c>
      <c r="BA1356" s="85">
        <v>10</v>
      </c>
      <c r="BB1356" s="32"/>
      <c r="BC1356" s="32"/>
      <c r="BD1356" s="32"/>
      <c r="BE1356" s="32"/>
      <c r="BF1356" s="32"/>
      <c r="BG1356" s="32"/>
      <c r="BH1356" s="32"/>
      <c r="BI1356" s="32"/>
      <c r="BJ1356" s="32"/>
      <c r="BK1356" s="32"/>
      <c r="BL1356" s="32"/>
      <c r="BM1356" s="32"/>
    </row>
    <row r="1357" spans="1:65" ht="120" customHeight="1" x14ac:dyDescent="0.25">
      <c r="A1357" s="86">
        <v>1502</v>
      </c>
      <c r="B1357" s="22" t="s">
        <v>10793</v>
      </c>
      <c r="C1357" s="22" t="s">
        <v>10918</v>
      </c>
      <c r="D1357" s="23"/>
      <c r="E1357" s="22" t="s">
        <v>11160</v>
      </c>
      <c r="F1357" s="22">
        <v>35473</v>
      </c>
      <c r="G1357" s="22" t="s">
        <v>11161</v>
      </c>
      <c r="H1357" s="22">
        <v>2021</v>
      </c>
      <c r="I1357" s="22" t="s">
        <v>11162</v>
      </c>
      <c r="J1357" s="57">
        <v>30214.68</v>
      </c>
      <c r="K1357" s="22" t="s">
        <v>8014</v>
      </c>
      <c r="L1357" s="22" t="s">
        <v>10979</v>
      </c>
      <c r="M1357" s="22" t="s">
        <v>10980</v>
      </c>
      <c r="N1357" s="22" t="s">
        <v>11163</v>
      </c>
      <c r="O1357" s="22" t="s">
        <v>11164</v>
      </c>
      <c r="P1357" s="22">
        <v>3259800</v>
      </c>
      <c r="Q1357" s="22">
        <v>25.4</v>
      </c>
      <c r="R1357" s="82">
        <v>3.5337399999999999</v>
      </c>
      <c r="S1357" s="82">
        <v>0.88343499999999997</v>
      </c>
      <c r="T1357" s="82">
        <v>20.98</v>
      </c>
      <c r="U1357" s="82">
        <f t="shared" si="91"/>
        <v>25.397175000000001</v>
      </c>
      <c r="V1357" s="421">
        <v>100</v>
      </c>
      <c r="W1357" s="128">
        <v>86.63</v>
      </c>
      <c r="X1357" s="225" t="s">
        <v>11165</v>
      </c>
      <c r="Y1357" s="22">
        <v>1</v>
      </c>
      <c r="Z1357" s="22">
        <v>7</v>
      </c>
      <c r="AA1357" s="22">
        <v>5</v>
      </c>
      <c r="AB1357" s="22">
        <v>32</v>
      </c>
      <c r="AC1357" s="22"/>
      <c r="AD1357" s="22">
        <v>20.98</v>
      </c>
      <c r="AE1357" s="22">
        <v>5</v>
      </c>
      <c r="AF1357" s="86"/>
      <c r="AG1357" s="22" t="s">
        <v>10803</v>
      </c>
      <c r="AH1357" s="22" t="s">
        <v>10804</v>
      </c>
      <c r="AI1357" s="22">
        <v>10</v>
      </c>
      <c r="AJ1357" s="22" t="s">
        <v>10805</v>
      </c>
      <c r="AK1357" s="22" t="s">
        <v>10804</v>
      </c>
      <c r="AL1357" s="22">
        <v>40</v>
      </c>
      <c r="AM1357" s="22" t="s">
        <v>11071</v>
      </c>
      <c r="AN1357" s="22" t="s">
        <v>10804</v>
      </c>
      <c r="AO1357" s="22">
        <v>20</v>
      </c>
      <c r="AP1357" s="22"/>
      <c r="AQ1357" s="22"/>
      <c r="AR1357" s="22"/>
      <c r="AS1357" s="22"/>
      <c r="AT1357" s="22"/>
      <c r="AU1357" s="22"/>
      <c r="AV1357" s="22" t="s">
        <v>10806</v>
      </c>
      <c r="AW1357" s="22" t="s">
        <v>10804</v>
      </c>
      <c r="AX1357" s="22">
        <v>20</v>
      </c>
      <c r="AY1357" s="22" t="s">
        <v>10807</v>
      </c>
      <c r="AZ1357" s="22" t="s">
        <v>10804</v>
      </c>
      <c r="BA1357" s="85">
        <v>10</v>
      </c>
      <c r="BB1357" s="32"/>
      <c r="BC1357" s="32"/>
      <c r="BD1357" s="32"/>
      <c r="BE1357" s="32"/>
      <c r="BF1357" s="32"/>
      <c r="BG1357" s="32"/>
      <c r="BH1357" s="32"/>
      <c r="BI1357" s="32"/>
      <c r="BJ1357" s="32"/>
      <c r="BK1357" s="32"/>
      <c r="BL1357" s="32"/>
      <c r="BM1357" s="32"/>
    </row>
    <row r="1358" spans="1:65" ht="120" customHeight="1" x14ac:dyDescent="0.25">
      <c r="A1358" s="86">
        <v>1502</v>
      </c>
      <c r="B1358" s="22" t="s">
        <v>10793</v>
      </c>
      <c r="C1358" s="22" t="s">
        <v>10856</v>
      </c>
      <c r="D1358" s="23"/>
      <c r="E1358" s="22" t="s">
        <v>10962</v>
      </c>
      <c r="F1358" s="22">
        <v>18494</v>
      </c>
      <c r="G1358" s="22" t="s">
        <v>11166</v>
      </c>
      <c r="H1358" s="22">
        <v>2021</v>
      </c>
      <c r="I1358" s="22" t="s">
        <v>10964</v>
      </c>
      <c r="J1358" s="57">
        <v>44615.8</v>
      </c>
      <c r="K1358" s="22" t="s">
        <v>8014</v>
      </c>
      <c r="L1358" s="22" t="s">
        <v>10979</v>
      </c>
      <c r="M1358" s="22" t="s">
        <v>10980</v>
      </c>
      <c r="N1358" s="22" t="s">
        <v>10967</v>
      </c>
      <c r="O1358" s="22" t="s">
        <v>10968</v>
      </c>
      <c r="P1358" s="22">
        <v>3267900</v>
      </c>
      <c r="Q1358" s="22">
        <v>23.73</v>
      </c>
      <c r="R1358" s="82">
        <v>5.25</v>
      </c>
      <c r="S1358" s="82">
        <v>1.31</v>
      </c>
      <c r="T1358" s="82">
        <v>17.170000000000002</v>
      </c>
      <c r="U1358" s="82">
        <f t="shared" si="91"/>
        <v>23.730000000000004</v>
      </c>
      <c r="V1358" s="421">
        <v>100</v>
      </c>
      <c r="W1358" s="128">
        <v>84.97</v>
      </c>
      <c r="X1358" s="225" t="s">
        <v>11167</v>
      </c>
      <c r="Y1358" s="22">
        <v>1</v>
      </c>
      <c r="Z1358" s="22">
        <v>4</v>
      </c>
      <c r="AA1358" s="22">
        <v>2</v>
      </c>
      <c r="AB1358" s="22">
        <v>44</v>
      </c>
      <c r="AC1358" s="22"/>
      <c r="AD1358" s="22">
        <v>17.170000000000002</v>
      </c>
      <c r="AE1358" s="22">
        <v>5</v>
      </c>
      <c r="AF1358" s="86"/>
      <c r="AG1358" s="22" t="s">
        <v>10803</v>
      </c>
      <c r="AH1358" s="22" t="s">
        <v>10804</v>
      </c>
      <c r="AI1358" s="22">
        <v>10</v>
      </c>
      <c r="AJ1358" s="22" t="s">
        <v>10805</v>
      </c>
      <c r="AK1358" s="22" t="s">
        <v>10804</v>
      </c>
      <c r="AL1358" s="22">
        <v>40</v>
      </c>
      <c r="AM1358" s="22"/>
      <c r="AN1358" s="22"/>
      <c r="AO1358" s="22"/>
      <c r="AP1358" s="22"/>
      <c r="AQ1358" s="22"/>
      <c r="AR1358" s="22"/>
      <c r="AS1358" s="22"/>
      <c r="AT1358" s="22"/>
      <c r="AU1358" s="22"/>
      <c r="AV1358" s="22" t="s">
        <v>10806</v>
      </c>
      <c r="AW1358" s="22" t="s">
        <v>10804</v>
      </c>
      <c r="AX1358" s="22">
        <v>40</v>
      </c>
      <c r="AY1358" s="22" t="s">
        <v>10807</v>
      </c>
      <c r="AZ1358" s="22" t="s">
        <v>10804</v>
      </c>
      <c r="BA1358" s="85">
        <v>10</v>
      </c>
      <c r="BB1358" s="32"/>
      <c r="BC1358" s="32"/>
      <c r="BD1358" s="32"/>
      <c r="BE1358" s="32"/>
      <c r="BF1358" s="32"/>
      <c r="BG1358" s="32"/>
      <c r="BH1358" s="32"/>
      <c r="BI1358" s="32"/>
      <c r="BJ1358" s="32"/>
      <c r="BK1358" s="32"/>
      <c r="BL1358" s="32"/>
      <c r="BM1358" s="32"/>
    </row>
    <row r="1359" spans="1:65" ht="120" customHeight="1" x14ac:dyDescent="0.25">
      <c r="A1359" s="86">
        <v>1502</v>
      </c>
      <c r="B1359" s="22" t="s">
        <v>10793</v>
      </c>
      <c r="C1359" s="22" t="s">
        <v>10918</v>
      </c>
      <c r="D1359" s="23"/>
      <c r="E1359" s="22" t="s">
        <v>10994</v>
      </c>
      <c r="F1359" s="22">
        <v>27655</v>
      </c>
      <c r="G1359" s="22" t="s">
        <v>11168</v>
      </c>
      <c r="H1359" s="22">
        <v>2021</v>
      </c>
      <c r="I1359" s="22" t="s">
        <v>11169</v>
      </c>
      <c r="J1359" s="57">
        <v>34323.519999999997</v>
      </c>
      <c r="K1359" s="22" t="s">
        <v>312</v>
      </c>
      <c r="L1359" s="22" t="s">
        <v>10979</v>
      </c>
      <c r="M1359" s="22" t="s">
        <v>10980</v>
      </c>
      <c r="N1359" s="22" t="s">
        <v>11170</v>
      </c>
      <c r="O1359" s="22" t="s">
        <v>11171</v>
      </c>
      <c r="P1359" s="22" t="s">
        <v>11172</v>
      </c>
      <c r="Q1359" s="22">
        <v>17.350000000000001</v>
      </c>
      <c r="R1359" s="82">
        <v>2.2799999999999998</v>
      </c>
      <c r="S1359" s="82">
        <v>0.56499999999999995</v>
      </c>
      <c r="T1359" s="82">
        <v>14.509980000000001</v>
      </c>
      <c r="U1359" s="82">
        <f t="shared" si="91"/>
        <v>17.354980000000001</v>
      </c>
      <c r="V1359" s="421">
        <v>100</v>
      </c>
      <c r="W1359" s="128">
        <v>81.66</v>
      </c>
      <c r="X1359" s="225" t="s">
        <v>11173</v>
      </c>
      <c r="Y1359" s="22">
        <v>1</v>
      </c>
      <c r="Z1359" s="22">
        <v>4</v>
      </c>
      <c r="AA1359" s="22">
        <v>1</v>
      </c>
      <c r="AB1359" s="22">
        <v>16</v>
      </c>
      <c r="AC1359" s="22">
        <v>133</v>
      </c>
      <c r="AD1359" s="22">
        <v>14.51</v>
      </c>
      <c r="AE1359" s="22">
        <v>5</v>
      </c>
      <c r="AF1359" s="86"/>
      <c r="AG1359" s="22" t="s">
        <v>10803</v>
      </c>
      <c r="AH1359" s="22" t="s">
        <v>10804</v>
      </c>
      <c r="AI1359" s="22">
        <v>20</v>
      </c>
      <c r="AJ1359" s="22" t="s">
        <v>10805</v>
      </c>
      <c r="AK1359" s="22" t="s">
        <v>10804</v>
      </c>
      <c r="AL1359" s="22">
        <v>40</v>
      </c>
      <c r="AM1359" s="22"/>
      <c r="AN1359" s="22"/>
      <c r="AO1359" s="22"/>
      <c r="AP1359" s="22"/>
      <c r="AQ1359" s="22"/>
      <c r="AR1359" s="22"/>
      <c r="AS1359" s="22"/>
      <c r="AT1359" s="22"/>
      <c r="AU1359" s="22"/>
      <c r="AV1359" s="22" t="s">
        <v>10806</v>
      </c>
      <c r="AW1359" s="22" t="s">
        <v>10804</v>
      </c>
      <c r="AX1359" s="22">
        <v>20</v>
      </c>
      <c r="AY1359" s="22" t="s">
        <v>10807</v>
      </c>
      <c r="AZ1359" s="22" t="s">
        <v>10804</v>
      </c>
      <c r="BA1359" s="85">
        <v>20</v>
      </c>
      <c r="BB1359" s="32"/>
      <c r="BC1359" s="32"/>
      <c r="BD1359" s="32"/>
      <c r="BE1359" s="32"/>
      <c r="BF1359" s="32"/>
      <c r="BG1359" s="32"/>
      <c r="BH1359" s="32"/>
      <c r="BI1359" s="32"/>
      <c r="BJ1359" s="32"/>
      <c r="BK1359" s="32"/>
      <c r="BL1359" s="32"/>
      <c r="BM1359" s="32"/>
    </row>
    <row r="1360" spans="1:65" ht="120" customHeight="1" x14ac:dyDescent="0.25">
      <c r="A1360" s="86">
        <v>1502</v>
      </c>
      <c r="B1360" s="22" t="s">
        <v>10793</v>
      </c>
      <c r="C1360" s="22" t="s">
        <v>10856</v>
      </c>
      <c r="D1360" s="23"/>
      <c r="E1360" s="22" t="s">
        <v>10962</v>
      </c>
      <c r="F1360" s="22">
        <v>18494</v>
      </c>
      <c r="G1360" s="22" t="s">
        <v>11174</v>
      </c>
      <c r="H1360" s="22">
        <v>2022</v>
      </c>
      <c r="I1360" s="22" t="s">
        <v>11175</v>
      </c>
      <c r="J1360" s="57">
        <v>33620.03</v>
      </c>
      <c r="K1360" s="22" t="s">
        <v>8014</v>
      </c>
      <c r="L1360" s="22" t="s">
        <v>10979</v>
      </c>
      <c r="M1360" s="22" t="s">
        <v>10980</v>
      </c>
      <c r="N1360" s="22" t="s">
        <v>11176</v>
      </c>
      <c r="O1360" s="22" t="s">
        <v>11177</v>
      </c>
      <c r="P1360" s="22">
        <v>3280500</v>
      </c>
      <c r="Q1360" s="22">
        <v>22.07</v>
      </c>
      <c r="R1360" s="82">
        <v>3.92</v>
      </c>
      <c r="S1360" s="82">
        <v>0.98</v>
      </c>
      <c r="T1360" s="82">
        <v>17.170000000000002</v>
      </c>
      <c r="U1360" s="82">
        <f t="shared" si="91"/>
        <v>22.07</v>
      </c>
      <c r="V1360" s="421">
        <v>100</v>
      </c>
      <c r="W1360" s="128">
        <v>75.150000000000006</v>
      </c>
      <c r="X1360" s="225" t="s">
        <v>11178</v>
      </c>
      <c r="Y1360" s="22">
        <v>6</v>
      </c>
      <c r="Z1360" s="22">
        <v>4</v>
      </c>
      <c r="AA1360" s="22">
        <v>3</v>
      </c>
      <c r="AB1360" s="22">
        <v>44</v>
      </c>
      <c r="AC1360" s="22"/>
      <c r="AD1360" s="22">
        <v>17.170000000000002</v>
      </c>
      <c r="AE1360" s="22">
        <v>5</v>
      </c>
      <c r="AF1360" s="86"/>
      <c r="AG1360" s="22" t="s">
        <v>10803</v>
      </c>
      <c r="AH1360" s="22" t="s">
        <v>10804</v>
      </c>
      <c r="AI1360" s="22">
        <v>15</v>
      </c>
      <c r="AJ1360" s="22" t="s">
        <v>10805</v>
      </c>
      <c r="AK1360" s="22" t="s">
        <v>10804</v>
      </c>
      <c r="AL1360" s="22">
        <v>40</v>
      </c>
      <c r="AM1360" s="22"/>
      <c r="AN1360" s="22"/>
      <c r="AO1360" s="22"/>
      <c r="AP1360" s="22"/>
      <c r="AQ1360" s="22"/>
      <c r="AR1360" s="22"/>
      <c r="AS1360" s="22"/>
      <c r="AT1360" s="22"/>
      <c r="AU1360" s="22"/>
      <c r="AV1360" s="22" t="s">
        <v>10806</v>
      </c>
      <c r="AW1360" s="22" t="s">
        <v>10804</v>
      </c>
      <c r="AX1360" s="22">
        <v>40</v>
      </c>
      <c r="AY1360" s="22" t="s">
        <v>10807</v>
      </c>
      <c r="AZ1360" s="22" t="s">
        <v>10804</v>
      </c>
      <c r="BA1360" s="85">
        <v>5</v>
      </c>
      <c r="BB1360" s="32"/>
      <c r="BC1360" s="32"/>
      <c r="BD1360" s="32"/>
      <c r="BE1360" s="32"/>
      <c r="BF1360" s="32"/>
      <c r="BG1360" s="32"/>
      <c r="BH1360" s="32"/>
      <c r="BI1360" s="32"/>
      <c r="BJ1360" s="32"/>
      <c r="BK1360" s="32"/>
      <c r="BL1360" s="32"/>
      <c r="BM1360" s="32"/>
    </row>
    <row r="1361" spans="1:65" ht="120" customHeight="1" x14ac:dyDescent="0.25">
      <c r="A1361" s="86">
        <v>1502</v>
      </c>
      <c r="B1361" s="22" t="s">
        <v>10793</v>
      </c>
      <c r="C1361" s="22" t="s">
        <v>10856</v>
      </c>
      <c r="D1361" s="23"/>
      <c r="E1361" s="22" t="s">
        <v>11179</v>
      </c>
      <c r="F1361" s="22">
        <v>17035</v>
      </c>
      <c r="G1361" s="22" t="s">
        <v>11180</v>
      </c>
      <c r="H1361" s="22">
        <v>2022</v>
      </c>
      <c r="I1361" s="22" t="s">
        <v>11181</v>
      </c>
      <c r="J1361" s="57">
        <v>22062.240000000002</v>
      </c>
      <c r="K1361" s="22" t="s">
        <v>8014</v>
      </c>
      <c r="L1361" s="22" t="s">
        <v>10979</v>
      </c>
      <c r="M1361" s="22" t="s">
        <v>10980</v>
      </c>
      <c r="N1361" s="22" t="s">
        <v>11182</v>
      </c>
      <c r="O1361" s="22" t="s">
        <v>11183</v>
      </c>
      <c r="P1361" s="22" t="s">
        <v>11184</v>
      </c>
      <c r="Q1361" s="22">
        <v>36.549999999999997</v>
      </c>
      <c r="R1361" s="82">
        <v>2.6</v>
      </c>
      <c r="S1361" s="82">
        <v>0.65</v>
      </c>
      <c r="T1361" s="82">
        <v>33.299999999999997</v>
      </c>
      <c r="U1361" s="82">
        <f t="shared" si="91"/>
        <v>36.549999999999997</v>
      </c>
      <c r="V1361" s="421">
        <v>100</v>
      </c>
      <c r="W1361" s="128">
        <v>70.099999999999994</v>
      </c>
      <c r="X1361" s="225" t="s">
        <v>11185</v>
      </c>
      <c r="Y1361" s="22">
        <v>6</v>
      </c>
      <c r="Z1361" s="22">
        <v>1</v>
      </c>
      <c r="AA1361" s="22">
        <v>5</v>
      </c>
      <c r="AB1361" s="22">
        <v>60</v>
      </c>
      <c r="AC1361" s="22"/>
      <c r="AD1361" s="22">
        <v>33.299999999999997</v>
      </c>
      <c r="AE1361" s="22">
        <v>5</v>
      </c>
      <c r="AF1361" s="86"/>
      <c r="AG1361" s="22"/>
      <c r="AH1361" s="22"/>
      <c r="AI1361" s="22"/>
      <c r="AJ1361" s="22"/>
      <c r="AK1361" s="22"/>
      <c r="AL1361" s="22"/>
      <c r="AM1361" s="22"/>
      <c r="AN1361" s="22"/>
      <c r="AO1361" s="22"/>
      <c r="AP1361" s="22"/>
      <c r="AQ1361" s="22"/>
      <c r="AR1361" s="22"/>
      <c r="AS1361" s="22"/>
      <c r="AT1361" s="22"/>
      <c r="AU1361" s="22"/>
      <c r="AV1361" s="22"/>
      <c r="AW1361" s="22"/>
      <c r="AX1361" s="22"/>
      <c r="AY1361" s="22" t="s">
        <v>11186</v>
      </c>
      <c r="AZ1361" s="22" t="s">
        <v>10804</v>
      </c>
      <c r="BA1361" s="85">
        <v>100</v>
      </c>
      <c r="BB1361" s="32"/>
      <c r="BC1361" s="32"/>
      <c r="BD1361" s="32"/>
      <c r="BE1361" s="32"/>
      <c r="BF1361" s="32"/>
      <c r="BG1361" s="32"/>
      <c r="BH1361" s="32"/>
      <c r="BI1361" s="32"/>
      <c r="BJ1361" s="32"/>
      <c r="BK1361" s="32"/>
      <c r="BL1361" s="32"/>
      <c r="BM1361" s="32"/>
    </row>
    <row r="1362" spans="1:65" ht="120" customHeight="1" x14ac:dyDescent="0.25">
      <c r="A1362" s="86">
        <v>1502</v>
      </c>
      <c r="B1362" s="22" t="s">
        <v>10793</v>
      </c>
      <c r="C1362" s="22" t="s">
        <v>10794</v>
      </c>
      <c r="D1362" s="23"/>
      <c r="E1362" s="22" t="s">
        <v>11187</v>
      </c>
      <c r="F1362" s="22">
        <v>53089</v>
      </c>
      <c r="G1362" s="22" t="s">
        <v>11188</v>
      </c>
      <c r="H1362" s="22">
        <v>2022</v>
      </c>
      <c r="I1362" s="22" t="s">
        <v>11189</v>
      </c>
      <c r="J1362" s="57">
        <v>31263.15</v>
      </c>
      <c r="K1362" s="22" t="s">
        <v>8014</v>
      </c>
      <c r="L1362" s="22" t="s">
        <v>10979</v>
      </c>
      <c r="M1362" s="22" t="s">
        <v>10980</v>
      </c>
      <c r="N1362" s="22" t="s">
        <v>11190</v>
      </c>
      <c r="O1362" s="22" t="s">
        <v>11191</v>
      </c>
      <c r="P1362" s="22">
        <v>3350400</v>
      </c>
      <c r="Q1362" s="22">
        <v>23.74</v>
      </c>
      <c r="R1362" s="82">
        <v>3.68</v>
      </c>
      <c r="S1362" s="82">
        <v>0.92</v>
      </c>
      <c r="T1362" s="82">
        <v>19.14</v>
      </c>
      <c r="U1362" s="82">
        <f t="shared" si="91"/>
        <v>23.740000000000002</v>
      </c>
      <c r="V1362" s="421">
        <v>100</v>
      </c>
      <c r="W1362" s="128">
        <v>70.099999999999994</v>
      </c>
      <c r="X1362" s="225" t="s">
        <v>11192</v>
      </c>
      <c r="Y1362" s="22">
        <v>6</v>
      </c>
      <c r="Z1362" s="22">
        <v>1</v>
      </c>
      <c r="AA1362" s="22">
        <v>5</v>
      </c>
      <c r="AB1362" s="22">
        <v>60</v>
      </c>
      <c r="AC1362" s="22"/>
      <c r="AD1362" s="22">
        <v>19.14</v>
      </c>
      <c r="AE1362" s="22">
        <v>5</v>
      </c>
      <c r="AF1362" s="86"/>
      <c r="AG1362" s="22"/>
      <c r="AH1362" s="22"/>
      <c r="AI1362" s="22"/>
      <c r="AJ1362" s="22" t="s">
        <v>10805</v>
      </c>
      <c r="AK1362" s="22" t="s">
        <v>10804</v>
      </c>
      <c r="AL1362" s="22">
        <v>25</v>
      </c>
      <c r="AM1362" s="22"/>
      <c r="AN1362" s="22"/>
      <c r="AO1362" s="22"/>
      <c r="AP1362" s="22"/>
      <c r="AQ1362" s="22"/>
      <c r="AR1362" s="22"/>
      <c r="AS1362" s="22"/>
      <c r="AT1362" s="22"/>
      <c r="AU1362" s="22"/>
      <c r="AV1362" s="22"/>
      <c r="AW1362" s="22"/>
      <c r="AX1362" s="22"/>
      <c r="AY1362" s="22" t="s">
        <v>11186</v>
      </c>
      <c r="AZ1362" s="22" t="s">
        <v>10804</v>
      </c>
      <c r="BA1362" s="85">
        <v>75</v>
      </c>
      <c r="BB1362" s="32"/>
      <c r="BC1362" s="32"/>
      <c r="BD1362" s="32"/>
      <c r="BE1362" s="32"/>
      <c r="BF1362" s="32"/>
      <c r="BG1362" s="32"/>
      <c r="BH1362" s="32"/>
      <c r="BI1362" s="32"/>
      <c r="BJ1362" s="32"/>
      <c r="BK1362" s="32"/>
      <c r="BL1362" s="32"/>
      <c r="BM1362" s="32"/>
    </row>
    <row r="1363" spans="1:65" ht="120" customHeight="1" x14ac:dyDescent="0.25">
      <c r="A1363" s="86">
        <v>1502</v>
      </c>
      <c r="B1363" s="22" t="s">
        <v>10793</v>
      </c>
      <c r="C1363" s="22" t="s">
        <v>10794</v>
      </c>
      <c r="D1363" s="23"/>
      <c r="E1363" s="22" t="s">
        <v>11187</v>
      </c>
      <c r="F1363" s="22">
        <v>53089</v>
      </c>
      <c r="G1363" s="22" t="s">
        <v>11193</v>
      </c>
      <c r="H1363" s="22">
        <v>2022</v>
      </c>
      <c r="I1363" s="22" t="s">
        <v>11194</v>
      </c>
      <c r="J1363" s="57">
        <v>38771.129999999997</v>
      </c>
      <c r="K1363" s="22" t="s">
        <v>8014</v>
      </c>
      <c r="L1363" s="22" t="s">
        <v>10979</v>
      </c>
      <c r="M1363" s="22" t="s">
        <v>10980</v>
      </c>
      <c r="N1363" s="22" t="s">
        <v>11195</v>
      </c>
      <c r="O1363" s="22" t="s">
        <v>11196</v>
      </c>
      <c r="P1363" s="22">
        <v>3331500</v>
      </c>
      <c r="Q1363" s="22">
        <v>24.85</v>
      </c>
      <c r="R1363" s="82">
        <v>4.5599999999999996</v>
      </c>
      <c r="S1363" s="82">
        <v>1.1499999999999999</v>
      </c>
      <c r="T1363" s="82">
        <v>19.14</v>
      </c>
      <c r="U1363" s="82">
        <f t="shared" si="91"/>
        <v>24.85</v>
      </c>
      <c r="V1363" s="421">
        <v>100</v>
      </c>
      <c r="W1363" s="128">
        <v>70.099999999999994</v>
      </c>
      <c r="X1363" s="225" t="s">
        <v>11197</v>
      </c>
      <c r="Y1363" s="22">
        <v>6</v>
      </c>
      <c r="Z1363" s="22">
        <v>1</v>
      </c>
      <c r="AA1363" s="22">
        <v>5</v>
      </c>
      <c r="AB1363" s="22">
        <v>60</v>
      </c>
      <c r="AC1363" s="22"/>
      <c r="AD1363" s="22">
        <v>19.14</v>
      </c>
      <c r="AE1363" s="22">
        <v>5</v>
      </c>
      <c r="AF1363" s="86"/>
      <c r="AG1363" s="22"/>
      <c r="AH1363" s="22"/>
      <c r="AI1363" s="22"/>
      <c r="AJ1363" s="22" t="s">
        <v>10805</v>
      </c>
      <c r="AK1363" s="22" t="s">
        <v>10804</v>
      </c>
      <c r="AL1363" s="22">
        <v>25</v>
      </c>
      <c r="AM1363" s="22"/>
      <c r="AN1363" s="22"/>
      <c r="AO1363" s="22"/>
      <c r="AP1363" s="22"/>
      <c r="AQ1363" s="22"/>
      <c r="AR1363" s="22"/>
      <c r="AS1363" s="22"/>
      <c r="AT1363" s="22"/>
      <c r="AU1363" s="22"/>
      <c r="AV1363" s="22"/>
      <c r="AW1363" s="22"/>
      <c r="AX1363" s="22"/>
      <c r="AY1363" s="22" t="s">
        <v>11186</v>
      </c>
      <c r="AZ1363" s="22" t="s">
        <v>10804</v>
      </c>
      <c r="BA1363" s="85">
        <v>75</v>
      </c>
      <c r="BB1363" s="32"/>
      <c r="BC1363" s="32"/>
      <c r="BD1363" s="32"/>
      <c r="BE1363" s="32"/>
      <c r="BF1363" s="32"/>
      <c r="BG1363" s="32"/>
      <c r="BH1363" s="32"/>
      <c r="BI1363" s="32"/>
      <c r="BJ1363" s="32"/>
      <c r="BK1363" s="32"/>
      <c r="BL1363" s="32"/>
      <c r="BM1363" s="32"/>
    </row>
    <row r="1364" spans="1:65" ht="120" customHeight="1" x14ac:dyDescent="0.25">
      <c r="A1364" s="86">
        <v>1502</v>
      </c>
      <c r="B1364" s="22" t="s">
        <v>10793</v>
      </c>
      <c r="C1364" s="22" t="s">
        <v>10837</v>
      </c>
      <c r="D1364" s="23"/>
      <c r="E1364" s="22" t="s">
        <v>10838</v>
      </c>
      <c r="F1364" s="22">
        <v>22315</v>
      </c>
      <c r="G1364" s="22" t="s">
        <v>11198</v>
      </c>
      <c r="H1364" s="22">
        <v>2022</v>
      </c>
      <c r="I1364" s="22" t="s">
        <v>11199</v>
      </c>
      <c r="J1364" s="57">
        <v>68602.89</v>
      </c>
      <c r="K1364" s="22" t="s">
        <v>330</v>
      </c>
      <c r="L1364" s="22" t="s">
        <v>10979</v>
      </c>
      <c r="M1364" s="22" t="s">
        <v>10980</v>
      </c>
      <c r="N1364" s="22" t="s">
        <v>11200</v>
      </c>
      <c r="O1364" s="22" t="s">
        <v>11201</v>
      </c>
      <c r="P1364" s="22" t="s">
        <v>11202</v>
      </c>
      <c r="Q1364" s="22">
        <v>43.26</v>
      </c>
      <c r="R1364" s="82">
        <v>3.9954741176470585</v>
      </c>
      <c r="S1364" s="82">
        <v>0.99886852941176463</v>
      </c>
      <c r="T1364" s="82">
        <v>38.270000000000003</v>
      </c>
      <c r="U1364" s="82">
        <f t="shared" si="91"/>
        <v>43.264342647058825</v>
      </c>
      <c r="V1364" s="421">
        <v>100</v>
      </c>
      <c r="W1364" s="128">
        <v>70.099999999999994</v>
      </c>
      <c r="X1364" s="225" t="s">
        <v>11203</v>
      </c>
      <c r="Y1364" s="22">
        <v>3</v>
      </c>
      <c r="Z1364" s="22">
        <v>10</v>
      </c>
      <c r="AA1364" s="22">
        <v>4</v>
      </c>
      <c r="AB1364" s="22">
        <v>44</v>
      </c>
      <c r="AC1364" s="22">
        <v>135</v>
      </c>
      <c r="AD1364" s="22">
        <v>38.270000000000003</v>
      </c>
      <c r="AE1364" s="22">
        <v>5</v>
      </c>
      <c r="AF1364" s="86"/>
      <c r="AG1364" s="22" t="s">
        <v>10803</v>
      </c>
      <c r="AH1364" s="22" t="s">
        <v>10804</v>
      </c>
      <c r="AI1364" s="22">
        <v>10</v>
      </c>
      <c r="AJ1364" s="22" t="s">
        <v>10805</v>
      </c>
      <c r="AK1364" s="22" t="s">
        <v>10804</v>
      </c>
      <c r="AL1364" s="22">
        <v>60</v>
      </c>
      <c r="AM1364" s="22"/>
      <c r="AN1364" s="22"/>
      <c r="AO1364" s="22"/>
      <c r="AP1364" s="22"/>
      <c r="AQ1364" s="22"/>
      <c r="AR1364" s="22"/>
      <c r="AS1364" s="22"/>
      <c r="AT1364" s="22"/>
      <c r="AU1364" s="22"/>
      <c r="AV1364" s="22" t="s">
        <v>10806</v>
      </c>
      <c r="AW1364" s="22" t="s">
        <v>10804</v>
      </c>
      <c r="AX1364" s="22">
        <v>20</v>
      </c>
      <c r="AY1364" s="22" t="s">
        <v>10807</v>
      </c>
      <c r="AZ1364" s="22" t="s">
        <v>10804</v>
      </c>
      <c r="BA1364" s="85">
        <v>10</v>
      </c>
      <c r="BB1364" s="32"/>
      <c r="BC1364" s="32"/>
      <c r="BD1364" s="32"/>
      <c r="BE1364" s="32"/>
      <c r="BF1364" s="32"/>
      <c r="BG1364" s="32"/>
      <c r="BH1364" s="32"/>
      <c r="BI1364" s="32"/>
      <c r="BJ1364" s="32"/>
      <c r="BK1364" s="32"/>
      <c r="BL1364" s="32"/>
      <c r="BM1364" s="32"/>
    </row>
    <row r="1365" spans="1:65" ht="120" customHeight="1" x14ac:dyDescent="0.25">
      <c r="A1365" s="86">
        <v>1502</v>
      </c>
      <c r="B1365" s="22" t="s">
        <v>10793</v>
      </c>
      <c r="C1365" s="22" t="s">
        <v>10837</v>
      </c>
      <c r="D1365" s="23"/>
      <c r="E1365" s="22" t="s">
        <v>11033</v>
      </c>
      <c r="F1365" s="22">
        <v>31345</v>
      </c>
      <c r="G1365" s="22" t="s">
        <v>11204</v>
      </c>
      <c r="H1365" s="22">
        <v>2022</v>
      </c>
      <c r="I1365" s="22" t="s">
        <v>11205</v>
      </c>
      <c r="J1365" s="57">
        <v>22156.699999999997</v>
      </c>
      <c r="K1365" s="22" t="s">
        <v>8014</v>
      </c>
      <c r="L1365" s="22" t="s">
        <v>10979</v>
      </c>
      <c r="M1365" s="22" t="s">
        <v>10980</v>
      </c>
      <c r="N1365" s="22" t="s">
        <v>11206</v>
      </c>
      <c r="O1365" s="22" t="s">
        <v>11207</v>
      </c>
      <c r="P1365" s="22" t="s">
        <v>11208</v>
      </c>
      <c r="Q1365" s="22">
        <v>28.339999999999996</v>
      </c>
      <c r="R1365" s="82">
        <v>2.61</v>
      </c>
      <c r="S1365" s="82">
        <v>0.65</v>
      </c>
      <c r="T1365" s="82">
        <v>25.08</v>
      </c>
      <c r="U1365" s="82">
        <f t="shared" si="91"/>
        <v>28.339999999999996</v>
      </c>
      <c r="V1365" s="421">
        <v>100</v>
      </c>
      <c r="W1365" s="128">
        <v>66.73</v>
      </c>
      <c r="X1365" s="225" t="s">
        <v>11209</v>
      </c>
      <c r="Y1365" s="22">
        <v>4</v>
      </c>
      <c r="Z1365" s="22">
        <v>2</v>
      </c>
      <c r="AA1365" s="22">
        <v>4</v>
      </c>
      <c r="AB1365" s="22">
        <v>16</v>
      </c>
      <c r="AC1365" s="22"/>
      <c r="AD1365" s="22">
        <v>25.08</v>
      </c>
      <c r="AE1365" s="22">
        <v>5</v>
      </c>
      <c r="AF1365" s="86"/>
      <c r="AG1365" s="22" t="s">
        <v>10803</v>
      </c>
      <c r="AH1365" s="22" t="s">
        <v>10804</v>
      </c>
      <c r="AI1365" s="22">
        <v>20</v>
      </c>
      <c r="AJ1365" s="22" t="s">
        <v>10805</v>
      </c>
      <c r="AK1365" s="22" t="s">
        <v>10804</v>
      </c>
      <c r="AL1365" s="22">
        <v>45</v>
      </c>
      <c r="AM1365" s="22"/>
      <c r="AN1365" s="22"/>
      <c r="AO1365" s="22"/>
      <c r="AP1365" s="22"/>
      <c r="AQ1365" s="22"/>
      <c r="AR1365" s="22"/>
      <c r="AS1365" s="22"/>
      <c r="AT1365" s="22"/>
      <c r="AU1365" s="22"/>
      <c r="AV1365" s="22" t="s">
        <v>10806</v>
      </c>
      <c r="AW1365" s="22" t="s">
        <v>10804</v>
      </c>
      <c r="AX1365" s="22">
        <v>25</v>
      </c>
      <c r="AY1365" s="22" t="s">
        <v>10807</v>
      </c>
      <c r="AZ1365" s="22" t="s">
        <v>10804</v>
      </c>
      <c r="BA1365" s="85">
        <v>10</v>
      </c>
      <c r="BB1365" s="32"/>
      <c r="BC1365" s="32"/>
      <c r="BD1365" s="32"/>
      <c r="BE1365" s="32"/>
      <c r="BF1365" s="32"/>
      <c r="BG1365" s="32"/>
      <c r="BH1365" s="32"/>
      <c r="BI1365" s="32"/>
      <c r="BJ1365" s="32"/>
      <c r="BK1365" s="32"/>
      <c r="BL1365" s="32"/>
      <c r="BM1365" s="32"/>
    </row>
    <row r="1366" spans="1:65" ht="120" customHeight="1" x14ac:dyDescent="0.25">
      <c r="A1366" s="86">
        <v>1502</v>
      </c>
      <c r="B1366" s="22" t="s">
        <v>10793</v>
      </c>
      <c r="C1366" s="22" t="s">
        <v>10856</v>
      </c>
      <c r="D1366" s="23"/>
      <c r="E1366" s="22" t="s">
        <v>10857</v>
      </c>
      <c r="F1366" s="22">
        <v>13200</v>
      </c>
      <c r="G1366" s="22" t="s">
        <v>11210</v>
      </c>
      <c r="H1366" s="22">
        <v>2022</v>
      </c>
      <c r="I1366" s="22" t="s">
        <v>11211</v>
      </c>
      <c r="J1366" s="57">
        <v>40825.800000000003</v>
      </c>
      <c r="K1366" s="22" t="s">
        <v>8014</v>
      </c>
      <c r="L1366" s="22" t="s">
        <v>10979</v>
      </c>
      <c r="M1366" s="22" t="s">
        <v>10980</v>
      </c>
      <c r="N1366" s="22" t="s">
        <v>11212</v>
      </c>
      <c r="O1366" s="22" t="s">
        <v>11213</v>
      </c>
      <c r="P1366" s="22">
        <v>3361800</v>
      </c>
      <c r="Q1366" s="22">
        <v>50.68</v>
      </c>
      <c r="R1366" s="82">
        <v>4.8</v>
      </c>
      <c r="S1366" s="82">
        <v>1.1968323529411766</v>
      </c>
      <c r="T1366" s="82">
        <v>44.68</v>
      </c>
      <c r="U1366" s="82">
        <f t="shared" si="91"/>
        <v>50.676832352941176</v>
      </c>
      <c r="V1366" s="421">
        <v>100</v>
      </c>
      <c r="W1366" s="128">
        <v>100</v>
      </c>
      <c r="X1366" s="225" t="s">
        <v>11214</v>
      </c>
      <c r="Y1366" s="22">
        <v>1</v>
      </c>
      <c r="Z1366" s="22">
        <v>8</v>
      </c>
      <c r="AA1366" s="22">
        <v>2</v>
      </c>
      <c r="AB1366" s="22">
        <v>16</v>
      </c>
      <c r="AC1366" s="22"/>
      <c r="AD1366" s="22">
        <v>44.68</v>
      </c>
      <c r="AE1366" s="22">
        <v>5</v>
      </c>
      <c r="AF1366" s="86"/>
      <c r="AG1366" s="22"/>
      <c r="AH1366" s="22"/>
      <c r="AI1366" s="22"/>
      <c r="AJ1366" s="22" t="s">
        <v>10805</v>
      </c>
      <c r="AK1366" s="22" t="s">
        <v>10804</v>
      </c>
      <c r="AL1366" s="22">
        <v>15</v>
      </c>
      <c r="AM1366" s="22" t="s">
        <v>11215</v>
      </c>
      <c r="AN1366" s="22" t="s">
        <v>10804</v>
      </c>
      <c r="AO1366" s="22">
        <v>75</v>
      </c>
      <c r="AP1366" s="22"/>
      <c r="AQ1366" s="22"/>
      <c r="AR1366" s="22"/>
      <c r="AS1366" s="22"/>
      <c r="AT1366" s="22"/>
      <c r="AU1366" s="22"/>
      <c r="AV1366" s="22"/>
      <c r="AW1366" s="22"/>
      <c r="AX1366" s="22"/>
      <c r="AY1366" s="22" t="s">
        <v>11216</v>
      </c>
      <c r="AZ1366" s="22" t="s">
        <v>10804</v>
      </c>
      <c r="BA1366" s="85">
        <v>10</v>
      </c>
      <c r="BB1366" s="32"/>
      <c r="BC1366" s="32"/>
      <c r="BD1366" s="32"/>
      <c r="BE1366" s="32"/>
      <c r="BF1366" s="32"/>
      <c r="BG1366" s="32"/>
      <c r="BH1366" s="32"/>
      <c r="BI1366" s="32"/>
      <c r="BJ1366" s="32"/>
      <c r="BK1366" s="32"/>
      <c r="BL1366" s="32"/>
      <c r="BM1366" s="32"/>
    </row>
    <row r="1367" spans="1:65" ht="120" customHeight="1" x14ac:dyDescent="0.25">
      <c r="A1367" s="86">
        <v>1502</v>
      </c>
      <c r="B1367" s="22" t="s">
        <v>10793</v>
      </c>
      <c r="C1367" s="22" t="s">
        <v>10918</v>
      </c>
      <c r="D1367" s="23"/>
      <c r="E1367" s="22" t="s">
        <v>11160</v>
      </c>
      <c r="F1367" s="22">
        <v>35473</v>
      </c>
      <c r="G1367" s="22" t="s">
        <v>11217</v>
      </c>
      <c r="H1367" s="22">
        <v>2022</v>
      </c>
      <c r="I1367" s="22" t="s">
        <v>11218</v>
      </c>
      <c r="J1367" s="57">
        <v>136461.84</v>
      </c>
      <c r="K1367" s="22" t="s">
        <v>330</v>
      </c>
      <c r="L1367" s="22" t="s">
        <v>10979</v>
      </c>
      <c r="M1367" s="22" t="s">
        <v>10980</v>
      </c>
      <c r="N1367" s="22" t="s">
        <v>11219</v>
      </c>
      <c r="O1367" s="22" t="s">
        <v>11220</v>
      </c>
      <c r="P1367" s="22" t="s">
        <v>11221</v>
      </c>
      <c r="Q1367" s="22">
        <v>33.020000000000003</v>
      </c>
      <c r="R1367" s="82">
        <v>9.6300000000000008</v>
      </c>
      <c r="S1367" s="82">
        <v>2.41</v>
      </c>
      <c r="T1367" s="82">
        <v>20.98</v>
      </c>
      <c r="U1367" s="82">
        <f t="shared" si="91"/>
        <v>33.020000000000003</v>
      </c>
      <c r="V1367" s="421">
        <v>100</v>
      </c>
      <c r="W1367" s="128">
        <v>66.73</v>
      </c>
      <c r="X1367" s="225" t="s">
        <v>11222</v>
      </c>
      <c r="Y1367" s="22">
        <v>3</v>
      </c>
      <c r="Z1367" s="22">
        <v>1</v>
      </c>
      <c r="AA1367" s="22">
        <v>4</v>
      </c>
      <c r="AB1367" s="22">
        <v>4</v>
      </c>
      <c r="AC1367" s="22">
        <v>134</v>
      </c>
      <c r="AD1367" s="22">
        <v>20.98</v>
      </c>
      <c r="AE1367" s="22">
        <v>5</v>
      </c>
      <c r="AF1367" s="86"/>
      <c r="AG1367" s="22" t="s">
        <v>10803</v>
      </c>
      <c r="AH1367" s="22" t="s">
        <v>10804</v>
      </c>
      <c r="AI1367" s="22">
        <v>10</v>
      </c>
      <c r="AJ1367" s="22" t="s">
        <v>10805</v>
      </c>
      <c r="AK1367" s="22" t="s">
        <v>10804</v>
      </c>
      <c r="AL1367" s="22">
        <v>20</v>
      </c>
      <c r="AM1367" s="22" t="s">
        <v>11223</v>
      </c>
      <c r="AN1367" s="22" t="s">
        <v>10887</v>
      </c>
      <c r="AO1367" s="22" t="s">
        <v>11224</v>
      </c>
      <c r="AP1367" s="22"/>
      <c r="AQ1367" s="22"/>
      <c r="AR1367" s="22"/>
      <c r="AS1367" s="22"/>
      <c r="AT1367" s="22"/>
      <c r="AU1367" s="22"/>
      <c r="AV1367" s="22"/>
      <c r="AW1367" s="22"/>
      <c r="AX1367" s="22"/>
      <c r="AY1367" s="22" t="s">
        <v>10806</v>
      </c>
      <c r="AZ1367" s="22" t="s">
        <v>10804</v>
      </c>
      <c r="BA1367" s="85">
        <v>15</v>
      </c>
      <c r="BB1367" s="32"/>
      <c r="BC1367" s="32"/>
      <c r="BD1367" s="32"/>
      <c r="BE1367" s="32"/>
      <c r="BF1367" s="32"/>
      <c r="BG1367" s="32"/>
      <c r="BH1367" s="32"/>
      <c r="BI1367" s="32"/>
      <c r="BJ1367" s="32"/>
      <c r="BK1367" s="32"/>
      <c r="BL1367" s="32"/>
      <c r="BM1367" s="32"/>
    </row>
    <row r="1368" spans="1:65" ht="120" customHeight="1" x14ac:dyDescent="0.25">
      <c r="A1368" s="86">
        <v>1502</v>
      </c>
      <c r="B1368" s="22" t="s">
        <v>10793</v>
      </c>
      <c r="C1368" s="22" t="s">
        <v>10918</v>
      </c>
      <c r="D1368" s="23"/>
      <c r="E1368" s="22" t="s">
        <v>11065</v>
      </c>
      <c r="F1368" s="22">
        <v>36451</v>
      </c>
      <c r="G1368" s="22" t="s">
        <v>11225</v>
      </c>
      <c r="H1368" s="22">
        <v>2022</v>
      </c>
      <c r="I1368" s="22" t="s">
        <v>10971</v>
      </c>
      <c r="J1368" s="57">
        <v>24551.37</v>
      </c>
      <c r="K1368" s="22" t="s">
        <v>8014</v>
      </c>
      <c r="L1368" s="22" t="s">
        <v>10979</v>
      </c>
      <c r="M1368" s="22" t="s">
        <v>10980</v>
      </c>
      <c r="N1368" s="22" t="s">
        <v>10972</v>
      </c>
      <c r="O1368" s="22" t="s">
        <v>10973</v>
      </c>
      <c r="P1368" s="22">
        <v>3363400</v>
      </c>
      <c r="Q1368" s="22">
        <v>31.52</v>
      </c>
      <c r="R1368" s="82">
        <v>2.88</v>
      </c>
      <c r="S1368" s="82">
        <v>0.72</v>
      </c>
      <c r="T1368" s="82">
        <v>27.92</v>
      </c>
      <c r="U1368" s="82">
        <f t="shared" si="91"/>
        <v>31.520000000000003</v>
      </c>
      <c r="V1368" s="421">
        <v>100</v>
      </c>
      <c r="W1368" s="128">
        <v>65.05</v>
      </c>
      <c r="X1368" s="225" t="s">
        <v>11226</v>
      </c>
      <c r="Y1368" s="22">
        <v>6</v>
      </c>
      <c r="Z1368" s="22">
        <v>4</v>
      </c>
      <c r="AA1368" s="22">
        <v>1</v>
      </c>
      <c r="AB1368" s="22">
        <v>44</v>
      </c>
      <c r="AC1368" s="22"/>
      <c r="AD1368" s="22">
        <v>27.92</v>
      </c>
      <c r="AE1368" s="22">
        <v>5</v>
      </c>
      <c r="AF1368" s="86"/>
      <c r="AG1368" s="22"/>
      <c r="AH1368" s="22"/>
      <c r="AI1368" s="22"/>
      <c r="AJ1368" s="22"/>
      <c r="AK1368" s="22"/>
      <c r="AL1368" s="22"/>
      <c r="AM1368" s="22" t="s">
        <v>11227</v>
      </c>
      <c r="AN1368" s="22" t="s">
        <v>10804</v>
      </c>
      <c r="AO1368" s="22">
        <v>100</v>
      </c>
      <c r="AP1368" s="22"/>
      <c r="AQ1368" s="22"/>
      <c r="AR1368" s="22"/>
      <c r="AS1368" s="22"/>
      <c r="AT1368" s="22"/>
      <c r="AU1368" s="22"/>
      <c r="AV1368" s="22"/>
      <c r="AW1368" s="22"/>
      <c r="AX1368" s="22"/>
      <c r="AY1368" s="22"/>
      <c r="AZ1368" s="22"/>
      <c r="BA1368" s="85"/>
      <c r="BB1368" s="32"/>
      <c r="BC1368" s="32"/>
      <c r="BD1368" s="32"/>
      <c r="BE1368" s="32"/>
      <c r="BF1368" s="32"/>
      <c r="BG1368" s="32"/>
      <c r="BH1368" s="32"/>
      <c r="BI1368" s="32"/>
      <c r="BJ1368" s="32"/>
      <c r="BK1368" s="32"/>
      <c r="BL1368" s="32"/>
      <c r="BM1368" s="32"/>
    </row>
    <row r="1369" spans="1:65" ht="120" customHeight="1" x14ac:dyDescent="0.25">
      <c r="A1369" s="86">
        <v>1502</v>
      </c>
      <c r="B1369" s="22" t="s">
        <v>10793</v>
      </c>
      <c r="C1369" s="22" t="s">
        <v>10794</v>
      </c>
      <c r="D1369" s="23"/>
      <c r="E1369" s="22" t="s">
        <v>10929</v>
      </c>
      <c r="F1369" s="22">
        <v>14926</v>
      </c>
      <c r="G1369" s="22" t="s">
        <v>11228</v>
      </c>
      <c r="H1369" s="22">
        <v>2022</v>
      </c>
      <c r="I1369" s="22" t="s">
        <v>11229</v>
      </c>
      <c r="J1369" s="57">
        <v>38006.400000000001</v>
      </c>
      <c r="K1369" s="22" t="s">
        <v>8014</v>
      </c>
      <c r="L1369" s="22" t="s">
        <v>10979</v>
      </c>
      <c r="M1369" s="22" t="s">
        <v>10980</v>
      </c>
      <c r="N1369" s="22" t="s">
        <v>11230</v>
      </c>
      <c r="O1369" s="22" t="s">
        <v>11231</v>
      </c>
      <c r="P1369" s="22">
        <v>3368000</v>
      </c>
      <c r="Q1369" s="22">
        <v>42.96</v>
      </c>
      <c r="R1369" s="82">
        <v>4.47</v>
      </c>
      <c r="S1369" s="82">
        <v>1.1200000000000001</v>
      </c>
      <c r="T1369" s="82">
        <v>37.369999999999997</v>
      </c>
      <c r="U1369" s="82">
        <f t="shared" si="91"/>
        <v>42.959999999999994</v>
      </c>
      <c r="V1369" s="421">
        <v>100</v>
      </c>
      <c r="W1369" s="128">
        <v>65.05</v>
      </c>
      <c r="X1369" s="225" t="s">
        <v>11232</v>
      </c>
      <c r="Y1369" s="22">
        <v>4</v>
      </c>
      <c r="Z1369" s="22">
        <v>9</v>
      </c>
      <c r="AA1369" s="22">
        <v>1</v>
      </c>
      <c r="AB1369" s="22">
        <v>16</v>
      </c>
      <c r="AC1369" s="22"/>
      <c r="AD1369" s="22">
        <v>37.369999999999997</v>
      </c>
      <c r="AE1369" s="22">
        <v>5</v>
      </c>
      <c r="AF1369" s="86"/>
      <c r="AG1369" s="22"/>
      <c r="AH1369" s="22"/>
      <c r="AI1369" s="22"/>
      <c r="AJ1369" s="22"/>
      <c r="AK1369" s="22"/>
      <c r="AL1369" s="22"/>
      <c r="AM1369" s="22"/>
      <c r="AN1369" s="22"/>
      <c r="AO1369" s="22"/>
      <c r="AP1369" s="22"/>
      <c r="AQ1369" s="22"/>
      <c r="AR1369" s="22"/>
      <c r="AS1369" s="22"/>
      <c r="AT1369" s="22"/>
      <c r="AU1369" s="22"/>
      <c r="AV1369" s="22"/>
      <c r="AW1369" s="22"/>
      <c r="AX1369" s="22"/>
      <c r="AY1369" s="22" t="s">
        <v>11186</v>
      </c>
      <c r="AZ1369" s="22" t="s">
        <v>10804</v>
      </c>
      <c r="BA1369" s="85">
        <v>100</v>
      </c>
      <c r="BB1369" s="32"/>
      <c r="BC1369" s="32"/>
      <c r="BD1369" s="32"/>
      <c r="BE1369" s="32"/>
      <c r="BF1369" s="32"/>
      <c r="BG1369" s="32"/>
      <c r="BH1369" s="32"/>
      <c r="BI1369" s="32"/>
      <c r="BJ1369" s="32"/>
      <c r="BK1369" s="32"/>
      <c r="BL1369" s="32"/>
      <c r="BM1369" s="32"/>
    </row>
    <row r="1370" spans="1:65" ht="120" customHeight="1" x14ac:dyDescent="0.25">
      <c r="A1370" s="86">
        <v>1502</v>
      </c>
      <c r="B1370" s="22" t="s">
        <v>10793</v>
      </c>
      <c r="C1370" s="22" t="s">
        <v>10953</v>
      </c>
      <c r="D1370" s="23"/>
      <c r="E1370" s="22" t="s">
        <v>11233</v>
      </c>
      <c r="F1370" s="22">
        <v>24724</v>
      </c>
      <c r="G1370" s="22" t="s">
        <v>11234</v>
      </c>
      <c r="H1370" s="22">
        <v>2022</v>
      </c>
      <c r="I1370" s="22" t="s">
        <v>11235</v>
      </c>
      <c r="J1370" s="57">
        <v>69153</v>
      </c>
      <c r="K1370" s="22" t="s">
        <v>330</v>
      </c>
      <c r="L1370" s="22" t="s">
        <v>10979</v>
      </c>
      <c r="M1370" s="22" t="s">
        <v>10980</v>
      </c>
      <c r="N1370" s="22" t="s">
        <v>11236</v>
      </c>
      <c r="O1370" s="22" t="s">
        <v>11237</v>
      </c>
      <c r="P1370" s="22" t="s">
        <v>11238</v>
      </c>
      <c r="Q1370" s="22">
        <v>34.340000000000003</v>
      </c>
      <c r="R1370" s="82">
        <v>6.2479105882352943</v>
      </c>
      <c r="S1370" s="82">
        <v>1.5619776470588236</v>
      </c>
      <c r="T1370" s="82">
        <v>26.53</v>
      </c>
      <c r="U1370" s="82">
        <f t="shared" si="91"/>
        <v>34.339888235294119</v>
      </c>
      <c r="V1370" s="421">
        <v>100</v>
      </c>
      <c r="W1370" s="128">
        <v>64.66</v>
      </c>
      <c r="X1370" s="225" t="s">
        <v>11239</v>
      </c>
      <c r="Y1370" s="22">
        <v>1</v>
      </c>
      <c r="Z1370" s="22">
        <v>7</v>
      </c>
      <c r="AA1370" s="22">
        <v>4</v>
      </c>
      <c r="AB1370" s="22">
        <v>60</v>
      </c>
      <c r="AC1370" s="22">
        <v>136</v>
      </c>
      <c r="AD1370" s="22">
        <v>26.53</v>
      </c>
      <c r="AE1370" s="22">
        <v>5</v>
      </c>
      <c r="AF1370" s="86"/>
      <c r="AG1370" s="22" t="s">
        <v>10803</v>
      </c>
      <c r="AH1370" s="22" t="s">
        <v>10804</v>
      </c>
      <c r="AI1370" s="22">
        <v>20</v>
      </c>
      <c r="AJ1370" s="22" t="s">
        <v>10805</v>
      </c>
      <c r="AK1370" s="22" t="s">
        <v>10804</v>
      </c>
      <c r="AL1370" s="22">
        <v>55</v>
      </c>
      <c r="AM1370" s="22"/>
      <c r="AN1370" s="22"/>
      <c r="AO1370" s="22"/>
      <c r="AP1370" s="22"/>
      <c r="AQ1370" s="22"/>
      <c r="AR1370" s="22"/>
      <c r="AS1370" s="22"/>
      <c r="AT1370" s="22"/>
      <c r="AU1370" s="22"/>
      <c r="AV1370" s="22" t="s">
        <v>10806</v>
      </c>
      <c r="AW1370" s="22" t="s">
        <v>10804</v>
      </c>
      <c r="AX1370" s="22">
        <v>15</v>
      </c>
      <c r="AY1370" s="22" t="s">
        <v>10951</v>
      </c>
      <c r="AZ1370" s="22" t="s">
        <v>10887</v>
      </c>
      <c r="BA1370" s="85" t="s">
        <v>11240</v>
      </c>
      <c r="BB1370" s="32"/>
      <c r="BC1370" s="32"/>
      <c r="BD1370" s="32"/>
      <c r="BE1370" s="32"/>
      <c r="BF1370" s="32"/>
      <c r="BG1370" s="32"/>
      <c r="BH1370" s="32"/>
      <c r="BI1370" s="32"/>
      <c r="BJ1370" s="32"/>
      <c r="BK1370" s="32"/>
      <c r="BL1370" s="32"/>
      <c r="BM1370" s="32"/>
    </row>
    <row r="1371" spans="1:65" ht="120" customHeight="1" x14ac:dyDescent="0.25">
      <c r="A1371" s="86">
        <v>1502</v>
      </c>
      <c r="B1371" s="22" t="s">
        <v>10793</v>
      </c>
      <c r="C1371" s="22" t="s">
        <v>10837</v>
      </c>
      <c r="D1371" s="23"/>
      <c r="E1371" s="22" t="s">
        <v>10838</v>
      </c>
      <c r="F1371" s="22">
        <v>22315</v>
      </c>
      <c r="G1371" s="22" t="s">
        <v>11241</v>
      </c>
      <c r="H1371" s="22">
        <v>2023</v>
      </c>
      <c r="I1371" s="22" t="s">
        <v>11242</v>
      </c>
      <c r="J1371" s="57">
        <v>444782.88</v>
      </c>
      <c r="K1371" s="22" t="s">
        <v>330</v>
      </c>
      <c r="L1371" s="22" t="s">
        <v>10979</v>
      </c>
      <c r="M1371" s="22" t="s">
        <v>10980</v>
      </c>
      <c r="N1371" s="22" t="s">
        <v>11243</v>
      </c>
      <c r="O1371" s="22" t="s">
        <v>11244</v>
      </c>
      <c r="P1371" s="22" t="s">
        <v>11245</v>
      </c>
      <c r="Q1371" s="22">
        <v>68.13</v>
      </c>
      <c r="R1371" s="82">
        <v>26.2</v>
      </c>
      <c r="S1371" s="82">
        <v>6.55</v>
      </c>
      <c r="T1371" s="82">
        <v>35.380000000000003</v>
      </c>
      <c r="U1371" s="82">
        <f t="shared" si="91"/>
        <v>68.13</v>
      </c>
      <c r="V1371" s="421">
        <v>100</v>
      </c>
      <c r="W1371" s="128">
        <v>48.37</v>
      </c>
      <c r="X1371" s="225" t="s">
        <v>11246</v>
      </c>
      <c r="Y1371" s="22">
        <v>3</v>
      </c>
      <c r="Z1371" s="22">
        <v>10</v>
      </c>
      <c r="AA1371" s="22">
        <v>4</v>
      </c>
      <c r="AB1371" s="22">
        <v>44</v>
      </c>
      <c r="AC1371" s="22">
        <v>135</v>
      </c>
      <c r="AD1371" s="22">
        <v>35.380000000000003</v>
      </c>
      <c r="AE1371" s="22">
        <v>5</v>
      </c>
      <c r="AF1371" s="86"/>
      <c r="AG1371" s="22" t="s">
        <v>10803</v>
      </c>
      <c r="AH1371" s="22" t="s">
        <v>10804</v>
      </c>
      <c r="AI1371" s="22">
        <v>10</v>
      </c>
      <c r="AJ1371" s="22" t="s">
        <v>10805</v>
      </c>
      <c r="AK1371" s="22" t="s">
        <v>10804</v>
      </c>
      <c r="AL1371" s="22">
        <v>40</v>
      </c>
      <c r="AM1371" s="22"/>
      <c r="AN1371" s="22"/>
      <c r="AO1371" s="22"/>
      <c r="AP1371" s="22"/>
      <c r="AQ1371" s="22"/>
      <c r="AR1371" s="22"/>
      <c r="AS1371" s="22"/>
      <c r="AT1371" s="22"/>
      <c r="AU1371" s="22"/>
      <c r="AV1371" s="22" t="s">
        <v>10806</v>
      </c>
      <c r="AW1371" s="22" t="s">
        <v>10804</v>
      </c>
      <c r="AX1371" s="22">
        <v>40</v>
      </c>
      <c r="AY1371" s="22" t="s">
        <v>10807</v>
      </c>
      <c r="AZ1371" s="22" t="s">
        <v>10804</v>
      </c>
      <c r="BA1371" s="85">
        <v>10</v>
      </c>
      <c r="BB1371" s="32"/>
      <c r="BC1371" s="32"/>
      <c r="BD1371" s="32"/>
      <c r="BE1371" s="32"/>
      <c r="BF1371" s="32"/>
      <c r="BG1371" s="32"/>
      <c r="BH1371" s="32"/>
      <c r="BI1371" s="32"/>
      <c r="BJ1371" s="32"/>
      <c r="BK1371" s="32"/>
      <c r="BL1371" s="32"/>
      <c r="BM1371" s="32"/>
    </row>
    <row r="1372" spans="1:65" ht="120" customHeight="1" x14ac:dyDescent="0.25">
      <c r="A1372" s="86">
        <v>1502</v>
      </c>
      <c r="B1372" s="22" t="s">
        <v>10793</v>
      </c>
      <c r="C1372" s="22" t="s">
        <v>10794</v>
      </c>
      <c r="D1372" s="23"/>
      <c r="E1372" s="22" t="s">
        <v>10818</v>
      </c>
      <c r="F1372" s="22">
        <v>13411</v>
      </c>
      <c r="G1372" s="22" t="s">
        <v>11247</v>
      </c>
      <c r="H1372" s="22">
        <v>2023</v>
      </c>
      <c r="I1372" s="22" t="s">
        <v>11248</v>
      </c>
      <c r="J1372" s="57">
        <v>52184.32</v>
      </c>
      <c r="K1372" s="22" t="s">
        <v>373</v>
      </c>
      <c r="L1372" s="22" t="s">
        <v>10979</v>
      </c>
      <c r="M1372" s="22" t="s">
        <v>10980</v>
      </c>
      <c r="N1372" s="22" t="s">
        <v>11249</v>
      </c>
      <c r="O1372" s="22" t="s">
        <v>11250</v>
      </c>
      <c r="P1372" s="22" t="s">
        <v>11251</v>
      </c>
      <c r="Q1372" s="22">
        <v>47.38</v>
      </c>
      <c r="R1372" s="82">
        <v>2.7</v>
      </c>
      <c r="S1372" s="82">
        <v>0.68</v>
      </c>
      <c r="T1372" s="82">
        <v>44</v>
      </c>
      <c r="U1372" s="82">
        <f t="shared" si="91"/>
        <v>47.38</v>
      </c>
      <c r="V1372" s="421">
        <v>100</v>
      </c>
      <c r="W1372" s="128">
        <v>48.37</v>
      </c>
      <c r="X1372" s="225" t="s">
        <v>11252</v>
      </c>
      <c r="Y1372" s="22">
        <v>3</v>
      </c>
      <c r="Z1372" s="22">
        <v>12</v>
      </c>
      <c r="AA1372" s="22">
        <v>3</v>
      </c>
      <c r="AB1372" s="22">
        <v>16</v>
      </c>
      <c r="AC1372" s="22">
        <v>169</v>
      </c>
      <c r="AD1372" s="22">
        <v>44</v>
      </c>
      <c r="AE1372" s="22">
        <v>5</v>
      </c>
      <c r="AF1372" s="86"/>
      <c r="AG1372" s="22" t="s">
        <v>10803</v>
      </c>
      <c r="AH1372" s="22" t="s">
        <v>10804</v>
      </c>
      <c r="AI1372" s="22">
        <v>30</v>
      </c>
      <c r="AJ1372" s="22" t="s">
        <v>10805</v>
      </c>
      <c r="AK1372" s="22" t="s">
        <v>10804</v>
      </c>
      <c r="AL1372" s="22">
        <v>40</v>
      </c>
      <c r="AM1372" s="22"/>
      <c r="AN1372" s="22"/>
      <c r="AO1372" s="22"/>
      <c r="AP1372" s="22"/>
      <c r="AQ1372" s="22"/>
      <c r="AR1372" s="22"/>
      <c r="AS1372" s="22"/>
      <c r="AT1372" s="22"/>
      <c r="AU1372" s="22"/>
      <c r="AV1372" s="22" t="s">
        <v>10806</v>
      </c>
      <c r="AW1372" s="22" t="s">
        <v>10804</v>
      </c>
      <c r="AX1372" s="22">
        <v>20</v>
      </c>
      <c r="AY1372" s="22" t="s">
        <v>10807</v>
      </c>
      <c r="AZ1372" s="22" t="s">
        <v>10804</v>
      </c>
      <c r="BA1372" s="85">
        <v>10</v>
      </c>
      <c r="BB1372" s="32"/>
      <c r="BC1372" s="32"/>
      <c r="BD1372" s="32"/>
      <c r="BE1372" s="32"/>
      <c r="BF1372" s="32"/>
      <c r="BG1372" s="32"/>
      <c r="BH1372" s="32"/>
      <c r="BI1372" s="32"/>
      <c r="BJ1372" s="32"/>
      <c r="BK1372" s="32"/>
      <c r="BL1372" s="32"/>
      <c r="BM1372" s="32"/>
    </row>
    <row r="1373" spans="1:65" ht="120" customHeight="1" x14ac:dyDescent="0.25">
      <c r="A1373" s="86">
        <v>1502</v>
      </c>
      <c r="B1373" s="22" t="s">
        <v>10793</v>
      </c>
      <c r="C1373" s="22" t="s">
        <v>10856</v>
      </c>
      <c r="D1373" s="23"/>
      <c r="E1373" s="22" t="s">
        <v>11253</v>
      </c>
      <c r="F1373" s="22">
        <v>39783</v>
      </c>
      <c r="G1373" s="22" t="s">
        <v>11254</v>
      </c>
      <c r="H1373" s="22">
        <v>2023</v>
      </c>
      <c r="I1373" s="22" t="s">
        <v>11255</v>
      </c>
      <c r="J1373" s="57">
        <v>54727.199999999997</v>
      </c>
      <c r="K1373" s="22" t="s">
        <v>373</v>
      </c>
      <c r="L1373" s="22" t="s">
        <v>11256</v>
      </c>
      <c r="M1373" s="22" t="s">
        <v>11257</v>
      </c>
      <c r="N1373" s="22" t="s">
        <v>11258</v>
      </c>
      <c r="O1373" s="22" t="s">
        <v>11259</v>
      </c>
      <c r="P1373" s="22" t="s">
        <v>11260</v>
      </c>
      <c r="Q1373" s="22">
        <v>24.82</v>
      </c>
      <c r="R1373" s="82">
        <v>3.52</v>
      </c>
      <c r="S1373" s="82">
        <v>0.88</v>
      </c>
      <c r="T1373" s="82">
        <v>20.43</v>
      </c>
      <c r="U1373" s="82">
        <f t="shared" ref="U1373:U1394" si="92">R1373+S1373+T1373</f>
        <v>24.83</v>
      </c>
      <c r="V1373" s="421">
        <v>100</v>
      </c>
      <c r="W1373" s="128">
        <v>43.35</v>
      </c>
      <c r="X1373" s="225" t="s">
        <v>11261</v>
      </c>
      <c r="Y1373" s="22">
        <v>3</v>
      </c>
      <c r="Z1373" s="22">
        <v>10</v>
      </c>
      <c r="AA1373" s="22">
        <v>2</v>
      </c>
      <c r="AB1373" s="22">
        <v>44</v>
      </c>
      <c r="AC1373" s="22">
        <v>171</v>
      </c>
      <c r="AD1373" s="22">
        <v>20.43</v>
      </c>
      <c r="AE1373" s="22">
        <v>5</v>
      </c>
      <c r="AF1373" s="86"/>
      <c r="AG1373" s="22"/>
      <c r="AH1373" s="22"/>
      <c r="AI1373" s="22"/>
      <c r="AJ1373" s="22" t="s">
        <v>10805</v>
      </c>
      <c r="AK1373" s="22" t="s">
        <v>10804</v>
      </c>
      <c r="AL1373" s="22">
        <v>80</v>
      </c>
      <c r="AM1373" s="22"/>
      <c r="AN1373" s="22"/>
      <c r="AO1373" s="22"/>
      <c r="AP1373" s="22"/>
      <c r="AQ1373" s="22"/>
      <c r="AR1373" s="22"/>
      <c r="AS1373" s="22"/>
      <c r="AT1373" s="22"/>
      <c r="AU1373" s="22"/>
      <c r="AV1373" s="22"/>
      <c r="AW1373" s="22"/>
      <c r="AX1373" s="22"/>
      <c r="AY1373" s="22" t="s">
        <v>11216</v>
      </c>
      <c r="AZ1373" s="22" t="s">
        <v>10804</v>
      </c>
      <c r="BA1373" s="85">
        <v>20</v>
      </c>
      <c r="BB1373" s="32"/>
      <c r="BC1373" s="32"/>
      <c r="BD1373" s="32"/>
      <c r="BE1373" s="32"/>
      <c r="BF1373" s="32"/>
      <c r="BG1373" s="32"/>
      <c r="BH1373" s="32"/>
      <c r="BI1373" s="32"/>
      <c r="BJ1373" s="32"/>
      <c r="BK1373" s="32"/>
      <c r="BL1373" s="32"/>
      <c r="BM1373" s="32"/>
    </row>
    <row r="1374" spans="1:65" ht="120" customHeight="1" x14ac:dyDescent="0.25">
      <c r="A1374" s="86">
        <v>1502</v>
      </c>
      <c r="B1374" s="22" t="s">
        <v>10793</v>
      </c>
      <c r="C1374" s="22" t="s">
        <v>10808</v>
      </c>
      <c r="D1374" s="23"/>
      <c r="E1374" s="22" t="s">
        <v>11262</v>
      </c>
      <c r="F1374" s="22">
        <v>55350</v>
      </c>
      <c r="G1374" s="22" t="s">
        <v>11263</v>
      </c>
      <c r="H1374" s="22">
        <v>2023</v>
      </c>
      <c r="I1374" s="22" t="s">
        <v>11264</v>
      </c>
      <c r="J1374" s="57">
        <v>115783.96</v>
      </c>
      <c r="K1374" s="22" t="s">
        <v>373</v>
      </c>
      <c r="L1374" s="22" t="s">
        <v>11265</v>
      </c>
      <c r="M1374" s="22" t="s">
        <v>11266</v>
      </c>
      <c r="N1374" s="22" t="s">
        <v>11267</v>
      </c>
      <c r="O1374" s="22" t="s">
        <v>11268</v>
      </c>
      <c r="P1374" s="22" t="s">
        <v>11269</v>
      </c>
      <c r="Q1374" s="22">
        <v>33.93</v>
      </c>
      <c r="R1374" s="82">
        <v>7.53</v>
      </c>
      <c r="S1374" s="82">
        <v>1.88</v>
      </c>
      <c r="T1374" s="82">
        <v>24.52</v>
      </c>
      <c r="U1374" s="82">
        <f t="shared" si="92"/>
        <v>33.93</v>
      </c>
      <c r="V1374" s="421">
        <v>100</v>
      </c>
      <c r="W1374" s="128">
        <v>45.02</v>
      </c>
      <c r="X1374" s="225" t="s">
        <v>11270</v>
      </c>
      <c r="Y1374" s="22">
        <v>4</v>
      </c>
      <c r="Z1374" s="22">
        <v>9</v>
      </c>
      <c r="AA1374" s="22">
        <v>1</v>
      </c>
      <c r="AB1374" s="22">
        <v>16</v>
      </c>
      <c r="AC1374" s="22">
        <v>172</v>
      </c>
      <c r="AD1374" s="22">
        <v>24.52</v>
      </c>
      <c r="AE1374" s="22">
        <v>5</v>
      </c>
      <c r="AF1374" s="86"/>
      <c r="AG1374" s="22" t="s">
        <v>10803</v>
      </c>
      <c r="AH1374" s="22" t="s">
        <v>10804</v>
      </c>
      <c r="AI1374" s="22">
        <v>20</v>
      </c>
      <c r="AJ1374" s="22" t="s">
        <v>10805</v>
      </c>
      <c r="AK1374" s="22" t="s">
        <v>10804</v>
      </c>
      <c r="AL1374" s="22">
        <v>50</v>
      </c>
      <c r="AM1374" s="22"/>
      <c r="AN1374" s="22"/>
      <c r="AO1374" s="22"/>
      <c r="AP1374" s="22"/>
      <c r="AQ1374" s="22"/>
      <c r="AR1374" s="22"/>
      <c r="AS1374" s="22"/>
      <c r="AT1374" s="22"/>
      <c r="AU1374" s="22"/>
      <c r="AV1374" s="22"/>
      <c r="AW1374" s="22"/>
      <c r="AX1374" s="22"/>
      <c r="AY1374" s="22" t="s">
        <v>11271</v>
      </c>
      <c r="AZ1374" s="22" t="s">
        <v>10804</v>
      </c>
      <c r="BA1374" s="85">
        <v>30</v>
      </c>
      <c r="BB1374" s="32"/>
      <c r="BC1374" s="32"/>
      <c r="BD1374" s="32"/>
      <c r="BE1374" s="32"/>
      <c r="BF1374" s="32"/>
      <c r="BG1374" s="32"/>
      <c r="BH1374" s="32"/>
      <c r="BI1374" s="32"/>
      <c r="BJ1374" s="32"/>
      <c r="BK1374" s="32"/>
      <c r="BL1374" s="32"/>
      <c r="BM1374" s="32"/>
    </row>
    <row r="1375" spans="1:65" ht="120" customHeight="1" x14ac:dyDescent="0.25">
      <c r="A1375" s="86">
        <v>1502</v>
      </c>
      <c r="B1375" s="22" t="s">
        <v>10793</v>
      </c>
      <c r="C1375" s="22" t="s">
        <v>10918</v>
      </c>
      <c r="D1375" s="23"/>
      <c r="E1375" s="22" t="s">
        <v>11272</v>
      </c>
      <c r="F1375" s="22"/>
      <c r="G1375" s="22" t="s">
        <v>11273</v>
      </c>
      <c r="H1375" s="22">
        <v>2023</v>
      </c>
      <c r="I1375" s="22" t="s">
        <v>11274</v>
      </c>
      <c r="J1375" s="57">
        <v>23593.41</v>
      </c>
      <c r="K1375" s="22" t="s">
        <v>8014</v>
      </c>
      <c r="L1375" s="22" t="s">
        <v>10979</v>
      </c>
      <c r="M1375" s="22" t="s">
        <v>10980</v>
      </c>
      <c r="N1375" s="22" t="s">
        <v>11275</v>
      </c>
      <c r="O1375" s="22" t="s">
        <v>11276</v>
      </c>
      <c r="P1375" s="22">
        <v>3390000</v>
      </c>
      <c r="Q1375" s="22">
        <v>31.4</v>
      </c>
      <c r="R1375" s="82">
        <v>2.78</v>
      </c>
      <c r="S1375" s="82">
        <v>0.7</v>
      </c>
      <c r="T1375" s="82">
        <v>27.92</v>
      </c>
      <c r="U1375" s="82">
        <f t="shared" si="92"/>
        <v>31.400000000000002</v>
      </c>
      <c r="V1375" s="421">
        <v>100</v>
      </c>
      <c r="W1375" s="128">
        <v>53.39</v>
      </c>
      <c r="X1375" s="225" t="s">
        <v>11277</v>
      </c>
      <c r="Y1375" s="22">
        <v>4</v>
      </c>
      <c r="Z1375" s="22">
        <v>9</v>
      </c>
      <c r="AA1375" s="22">
        <v>1</v>
      </c>
      <c r="AB1375" s="22">
        <v>16</v>
      </c>
      <c r="AC1375" s="22"/>
      <c r="AD1375" s="22">
        <v>27.92</v>
      </c>
      <c r="AE1375" s="22">
        <v>5</v>
      </c>
      <c r="AF1375" s="86"/>
      <c r="AG1375" s="22" t="s">
        <v>10803</v>
      </c>
      <c r="AH1375" s="22" t="s">
        <v>10804</v>
      </c>
      <c r="AI1375" s="22">
        <v>20</v>
      </c>
      <c r="AJ1375" s="22" t="s">
        <v>10805</v>
      </c>
      <c r="AK1375" s="22" t="s">
        <v>10804</v>
      </c>
      <c r="AL1375" s="22">
        <v>50</v>
      </c>
      <c r="AM1375" s="22" t="s">
        <v>11227</v>
      </c>
      <c r="AN1375" s="22" t="s">
        <v>10804</v>
      </c>
      <c r="AO1375" s="22">
        <v>5</v>
      </c>
      <c r="AP1375" s="22"/>
      <c r="AQ1375" s="22"/>
      <c r="AR1375" s="22"/>
      <c r="AS1375" s="22"/>
      <c r="AT1375" s="22"/>
      <c r="AU1375" s="22"/>
      <c r="AV1375" s="22" t="s">
        <v>10806</v>
      </c>
      <c r="AW1375" s="22" t="s">
        <v>10804</v>
      </c>
      <c r="AX1375" s="22">
        <v>20</v>
      </c>
      <c r="AY1375" s="22" t="s">
        <v>10807</v>
      </c>
      <c r="AZ1375" s="22" t="s">
        <v>10804</v>
      </c>
      <c r="BA1375" s="85">
        <v>5</v>
      </c>
      <c r="BB1375" s="32"/>
      <c r="BC1375" s="32"/>
      <c r="BD1375" s="32"/>
      <c r="BE1375" s="32"/>
      <c r="BF1375" s="32"/>
      <c r="BG1375" s="32"/>
      <c r="BH1375" s="32"/>
      <c r="BI1375" s="32"/>
      <c r="BJ1375" s="32"/>
      <c r="BK1375" s="32"/>
      <c r="BL1375" s="32"/>
      <c r="BM1375" s="32"/>
    </row>
    <row r="1376" spans="1:65" ht="120" customHeight="1" x14ac:dyDescent="0.25">
      <c r="A1376" s="86">
        <v>1502</v>
      </c>
      <c r="B1376" s="22" t="s">
        <v>10793</v>
      </c>
      <c r="C1376" s="22" t="s">
        <v>10918</v>
      </c>
      <c r="D1376" s="23"/>
      <c r="E1376" s="22" t="s">
        <v>11278</v>
      </c>
      <c r="F1376" s="22">
        <v>18520</v>
      </c>
      <c r="G1376" s="22" t="s">
        <v>11279</v>
      </c>
      <c r="H1376" s="22">
        <v>2023</v>
      </c>
      <c r="I1376" s="22" t="s">
        <v>11280</v>
      </c>
      <c r="J1376" s="57">
        <v>31199.26</v>
      </c>
      <c r="K1376" s="22" t="s">
        <v>8014</v>
      </c>
      <c r="L1376" s="22" t="s">
        <v>10979</v>
      </c>
      <c r="M1376" s="22" t="s">
        <v>10980</v>
      </c>
      <c r="N1376" s="22" t="s">
        <v>11281</v>
      </c>
      <c r="O1376" s="22" t="s">
        <v>11282</v>
      </c>
      <c r="P1376" s="22">
        <v>3400500</v>
      </c>
      <c r="Q1376" s="22">
        <v>25.57</v>
      </c>
      <c r="R1376" s="82">
        <v>3.67</v>
      </c>
      <c r="S1376" s="82">
        <v>0.92</v>
      </c>
      <c r="T1376" s="82">
        <v>20.98</v>
      </c>
      <c r="U1376" s="82">
        <f t="shared" si="92"/>
        <v>25.57</v>
      </c>
      <c r="V1376" s="421">
        <v>100</v>
      </c>
      <c r="W1376" s="128">
        <v>46.69</v>
      </c>
      <c r="X1376" s="225" t="s">
        <v>11283</v>
      </c>
      <c r="Y1376" s="22">
        <v>6</v>
      </c>
      <c r="Z1376" s="22">
        <v>4</v>
      </c>
      <c r="AA1376" s="22">
        <v>3</v>
      </c>
      <c r="AB1376" s="22">
        <v>44</v>
      </c>
      <c r="AC1376" s="22"/>
      <c r="AD1376" s="22">
        <v>20.98</v>
      </c>
      <c r="AE1376" s="22">
        <v>5</v>
      </c>
      <c r="AF1376" s="86"/>
      <c r="AG1376" s="22" t="s">
        <v>10803</v>
      </c>
      <c r="AH1376" s="22" t="s">
        <v>10804</v>
      </c>
      <c r="AI1376" s="22">
        <v>20</v>
      </c>
      <c r="AJ1376" s="22" t="s">
        <v>10805</v>
      </c>
      <c r="AK1376" s="22" t="s">
        <v>10804</v>
      </c>
      <c r="AL1376" s="22">
        <v>40</v>
      </c>
      <c r="AM1376" s="22"/>
      <c r="AN1376" s="22"/>
      <c r="AO1376" s="22"/>
      <c r="AP1376" s="22"/>
      <c r="AQ1376" s="22"/>
      <c r="AR1376" s="22"/>
      <c r="AS1376" s="22"/>
      <c r="AT1376" s="22"/>
      <c r="AU1376" s="22"/>
      <c r="AV1376" s="22" t="s">
        <v>10806</v>
      </c>
      <c r="AW1376" s="22" t="s">
        <v>10804</v>
      </c>
      <c r="AX1376" s="22">
        <v>20</v>
      </c>
      <c r="AY1376" s="22" t="s">
        <v>10807</v>
      </c>
      <c r="AZ1376" s="22" t="s">
        <v>11284</v>
      </c>
      <c r="BA1376" s="85" t="s">
        <v>11285</v>
      </c>
      <c r="BB1376" s="32"/>
      <c r="BC1376" s="32"/>
      <c r="BD1376" s="32"/>
      <c r="BE1376" s="32"/>
      <c r="BF1376" s="32"/>
      <c r="BG1376" s="32"/>
      <c r="BH1376" s="32"/>
      <c r="BI1376" s="32"/>
      <c r="BJ1376" s="32"/>
      <c r="BK1376" s="32"/>
      <c r="BL1376" s="32"/>
      <c r="BM1376" s="32"/>
    </row>
    <row r="1377" spans="1:65" ht="120" customHeight="1" x14ac:dyDescent="0.25">
      <c r="A1377" s="86">
        <v>1502</v>
      </c>
      <c r="B1377" s="22" t="s">
        <v>10793</v>
      </c>
      <c r="C1377" s="22" t="s">
        <v>10918</v>
      </c>
      <c r="D1377" s="23"/>
      <c r="E1377" s="22" t="s">
        <v>10976</v>
      </c>
      <c r="F1377" s="22">
        <v>35413</v>
      </c>
      <c r="G1377" s="22" t="s">
        <v>11286</v>
      </c>
      <c r="H1377" s="22">
        <v>2023</v>
      </c>
      <c r="I1377" s="22" t="s">
        <v>11287</v>
      </c>
      <c r="J1377" s="57">
        <v>26307.75</v>
      </c>
      <c r="K1377" s="22" t="s">
        <v>8014</v>
      </c>
      <c r="L1377" s="22" t="s">
        <v>11288</v>
      </c>
      <c r="M1377" s="22" t="s">
        <v>11289</v>
      </c>
      <c r="N1377" s="22" t="s">
        <v>11290</v>
      </c>
      <c r="O1377" s="22" t="s">
        <v>11291</v>
      </c>
      <c r="P1377" s="22">
        <v>3386300</v>
      </c>
      <c r="Q1377" s="22">
        <v>30.4</v>
      </c>
      <c r="R1377" s="82">
        <v>3.1</v>
      </c>
      <c r="S1377" s="82">
        <v>0.77</v>
      </c>
      <c r="T1377" s="82">
        <v>26.53</v>
      </c>
      <c r="U1377" s="82">
        <f t="shared" si="92"/>
        <v>30.400000000000002</v>
      </c>
      <c r="V1377" s="421">
        <v>100</v>
      </c>
      <c r="W1377" s="128">
        <v>55.06</v>
      </c>
      <c r="X1377" s="225" t="s">
        <v>11292</v>
      </c>
      <c r="Y1377" s="22">
        <v>6</v>
      </c>
      <c r="Z1377" s="22">
        <v>3</v>
      </c>
      <c r="AA1377" s="22">
        <v>7</v>
      </c>
      <c r="AB1377" s="22">
        <v>16</v>
      </c>
      <c r="AC1377" s="22"/>
      <c r="AD1377" s="22">
        <v>26.53</v>
      </c>
      <c r="AE1377" s="22">
        <v>5</v>
      </c>
      <c r="AF1377" s="86"/>
      <c r="AG1377" s="22" t="s">
        <v>10803</v>
      </c>
      <c r="AH1377" s="22" t="s">
        <v>10804</v>
      </c>
      <c r="AI1377" s="22">
        <v>10</v>
      </c>
      <c r="AJ1377" s="22" t="s">
        <v>10805</v>
      </c>
      <c r="AK1377" s="22" t="s">
        <v>10804</v>
      </c>
      <c r="AL1377" s="22">
        <v>40</v>
      </c>
      <c r="AM1377" s="22" t="s">
        <v>6460</v>
      </c>
      <c r="AN1377" s="22" t="s">
        <v>10804</v>
      </c>
      <c r="AO1377" s="22">
        <v>30</v>
      </c>
      <c r="AP1377" s="22"/>
      <c r="AQ1377" s="22"/>
      <c r="AR1377" s="22"/>
      <c r="AS1377" s="22"/>
      <c r="AT1377" s="22"/>
      <c r="AU1377" s="22"/>
      <c r="AV1377" s="22" t="s">
        <v>10806</v>
      </c>
      <c r="AW1377" s="22" t="s">
        <v>10804</v>
      </c>
      <c r="AX1377" s="22">
        <v>10</v>
      </c>
      <c r="AY1377" s="22" t="s">
        <v>10807</v>
      </c>
      <c r="AZ1377" s="22" t="s">
        <v>10804</v>
      </c>
      <c r="BA1377" s="85">
        <v>10</v>
      </c>
      <c r="BB1377" s="32"/>
      <c r="BC1377" s="32"/>
      <c r="BD1377" s="32"/>
      <c r="BE1377" s="32"/>
      <c r="BF1377" s="32"/>
      <c r="BG1377" s="32"/>
      <c r="BH1377" s="32"/>
      <c r="BI1377" s="32"/>
      <c r="BJ1377" s="32"/>
      <c r="BK1377" s="32"/>
      <c r="BL1377" s="32"/>
      <c r="BM1377" s="32"/>
    </row>
    <row r="1378" spans="1:65" ht="120" customHeight="1" x14ac:dyDescent="0.25">
      <c r="A1378" s="86">
        <v>1502</v>
      </c>
      <c r="B1378" s="22" t="s">
        <v>10793</v>
      </c>
      <c r="C1378" s="22" t="s">
        <v>10794</v>
      </c>
      <c r="D1378" s="23"/>
      <c r="E1378" s="22" t="s">
        <v>10929</v>
      </c>
      <c r="F1378" s="22">
        <v>14926</v>
      </c>
      <c r="G1378" s="22" t="s">
        <v>11293</v>
      </c>
      <c r="H1378" s="22">
        <v>2020</v>
      </c>
      <c r="I1378" s="22" t="s">
        <v>11294</v>
      </c>
      <c r="J1378" s="57">
        <v>1326615.8500000001</v>
      </c>
      <c r="K1378" s="22" t="s">
        <v>8014</v>
      </c>
      <c r="L1378" s="22" t="s">
        <v>10979</v>
      </c>
      <c r="M1378" s="22" t="s">
        <v>10980</v>
      </c>
      <c r="N1378" s="22" t="s">
        <v>11295</v>
      </c>
      <c r="O1378" s="22" t="s">
        <v>11296</v>
      </c>
      <c r="P1378" s="22" t="s">
        <v>11297</v>
      </c>
      <c r="Q1378" s="22">
        <v>125.68</v>
      </c>
      <c r="R1378" s="82">
        <v>79.319999999999993</v>
      </c>
      <c r="S1378" s="82">
        <v>19.829999999999998</v>
      </c>
      <c r="T1378" s="82">
        <v>26.53</v>
      </c>
      <c r="U1378" s="82">
        <f t="shared" si="92"/>
        <v>125.67999999999999</v>
      </c>
      <c r="V1378" s="421">
        <v>100</v>
      </c>
      <c r="W1378" s="128">
        <v>65.02</v>
      </c>
      <c r="X1378" s="225" t="s">
        <v>11298</v>
      </c>
      <c r="Y1378" s="22">
        <v>5</v>
      </c>
      <c r="Z1378" s="22">
        <v>1</v>
      </c>
      <c r="AA1378" s="22">
        <v>2</v>
      </c>
      <c r="AB1378" s="22">
        <v>16</v>
      </c>
      <c r="AC1378" s="22"/>
      <c r="AD1378" s="22">
        <v>26.53</v>
      </c>
      <c r="AE1378" s="22">
        <v>5</v>
      </c>
      <c r="AF1378" s="86"/>
      <c r="AG1378" s="22" t="s">
        <v>10803</v>
      </c>
      <c r="AH1378" s="22" t="s">
        <v>10804</v>
      </c>
      <c r="AI1378" s="22">
        <v>5</v>
      </c>
      <c r="AJ1378" s="22" t="s">
        <v>10805</v>
      </c>
      <c r="AK1378" s="22" t="s">
        <v>10804</v>
      </c>
      <c r="AL1378" s="22">
        <v>20</v>
      </c>
      <c r="AM1378" s="22"/>
      <c r="AN1378" s="22"/>
      <c r="AO1378" s="22"/>
      <c r="AP1378" s="22"/>
      <c r="AQ1378" s="22"/>
      <c r="AR1378" s="22"/>
      <c r="AS1378" s="22" t="s">
        <v>11299</v>
      </c>
      <c r="AT1378" s="22" t="s">
        <v>10804</v>
      </c>
      <c r="AU1378" s="22">
        <v>20</v>
      </c>
      <c r="AV1378" s="22" t="s">
        <v>10806</v>
      </c>
      <c r="AW1378" s="22" t="s">
        <v>10804</v>
      </c>
      <c r="AX1378" s="22">
        <v>20</v>
      </c>
      <c r="AY1378" s="22" t="s">
        <v>10951</v>
      </c>
      <c r="AZ1378" s="22" t="s">
        <v>10887</v>
      </c>
      <c r="BA1378" s="85" t="s">
        <v>11001</v>
      </c>
      <c r="BB1378" s="32"/>
      <c r="BC1378" s="32"/>
      <c r="BD1378" s="32"/>
      <c r="BE1378" s="32"/>
      <c r="BF1378" s="32"/>
      <c r="BG1378" s="32"/>
      <c r="BH1378" s="32"/>
      <c r="BI1378" s="32"/>
      <c r="BJ1378" s="32"/>
      <c r="BK1378" s="32"/>
      <c r="BL1378" s="32"/>
      <c r="BM1378" s="32"/>
    </row>
    <row r="1379" spans="1:65" ht="120" customHeight="1" x14ac:dyDescent="0.25">
      <c r="A1379" s="86">
        <v>1502</v>
      </c>
      <c r="B1379" s="22" t="s">
        <v>10793</v>
      </c>
      <c r="C1379" s="22" t="s">
        <v>10794</v>
      </c>
      <c r="D1379" s="23"/>
      <c r="E1379" s="22" t="s">
        <v>10929</v>
      </c>
      <c r="F1379" s="22">
        <v>14926</v>
      </c>
      <c r="G1379" s="22" t="s">
        <v>11300</v>
      </c>
      <c r="H1379" s="22">
        <v>2021</v>
      </c>
      <c r="I1379" s="22" t="s">
        <v>11301</v>
      </c>
      <c r="J1379" s="57">
        <v>103013.86</v>
      </c>
      <c r="K1379" s="22" t="s">
        <v>8014</v>
      </c>
      <c r="L1379" s="22" t="s">
        <v>10979</v>
      </c>
      <c r="M1379" s="22" t="s">
        <v>10980</v>
      </c>
      <c r="N1379" s="22" t="s">
        <v>11302</v>
      </c>
      <c r="O1379" s="22" t="s">
        <v>11303</v>
      </c>
      <c r="P1379" s="22">
        <v>3212300</v>
      </c>
      <c r="Q1379" s="22">
        <v>41.68</v>
      </c>
      <c r="R1379" s="82">
        <v>12.12</v>
      </c>
      <c r="S1379" s="82">
        <v>3.03</v>
      </c>
      <c r="T1379" s="82">
        <v>26.53</v>
      </c>
      <c r="U1379" s="82">
        <f t="shared" si="92"/>
        <v>41.68</v>
      </c>
      <c r="V1379" s="421">
        <v>100</v>
      </c>
      <c r="W1379" s="128">
        <v>70</v>
      </c>
      <c r="X1379" s="225" t="s">
        <v>11304</v>
      </c>
      <c r="Y1379" s="22">
        <v>6</v>
      </c>
      <c r="Z1379" s="22">
        <v>2</v>
      </c>
      <c r="AA1379" s="22">
        <v>1</v>
      </c>
      <c r="AB1379" s="22">
        <v>16</v>
      </c>
      <c r="AC1379" s="22"/>
      <c r="AD1379" s="22">
        <v>26.53</v>
      </c>
      <c r="AE1379" s="22">
        <v>5</v>
      </c>
      <c r="AF1379" s="86"/>
      <c r="AG1379" s="22" t="s">
        <v>10803</v>
      </c>
      <c r="AH1379" s="22" t="s">
        <v>10804</v>
      </c>
      <c r="AI1379" s="22">
        <v>10</v>
      </c>
      <c r="AJ1379" s="22" t="s">
        <v>10805</v>
      </c>
      <c r="AK1379" s="22" t="s">
        <v>10804</v>
      </c>
      <c r="AL1379" s="22">
        <v>30</v>
      </c>
      <c r="AM1379" s="22"/>
      <c r="AN1379" s="22"/>
      <c r="AO1379" s="22"/>
      <c r="AP1379" s="22"/>
      <c r="AQ1379" s="22"/>
      <c r="AR1379" s="22"/>
      <c r="AS1379" s="22"/>
      <c r="AT1379" s="22"/>
      <c r="AU1379" s="22"/>
      <c r="AV1379" s="22" t="s">
        <v>10806</v>
      </c>
      <c r="AW1379" s="22" t="s">
        <v>10804</v>
      </c>
      <c r="AX1379" s="22">
        <v>20</v>
      </c>
      <c r="AY1379" s="22" t="s">
        <v>10951</v>
      </c>
      <c r="AZ1379" s="22" t="s">
        <v>10887</v>
      </c>
      <c r="BA1379" s="85" t="s">
        <v>11305</v>
      </c>
      <c r="BB1379" s="32"/>
      <c r="BC1379" s="32"/>
      <c r="BD1379" s="32"/>
      <c r="BE1379" s="32"/>
      <c r="BF1379" s="32"/>
      <c r="BG1379" s="32"/>
      <c r="BH1379" s="32"/>
      <c r="BI1379" s="32"/>
      <c r="BJ1379" s="32"/>
      <c r="BK1379" s="32"/>
      <c r="BL1379" s="32"/>
      <c r="BM1379" s="32"/>
    </row>
    <row r="1380" spans="1:65" ht="120" customHeight="1" x14ac:dyDescent="0.25">
      <c r="A1380" s="86">
        <v>1502</v>
      </c>
      <c r="B1380" s="22" t="s">
        <v>10793</v>
      </c>
      <c r="C1380" s="22" t="s">
        <v>10794</v>
      </c>
      <c r="D1380" s="23"/>
      <c r="E1380" s="22" t="s">
        <v>10929</v>
      </c>
      <c r="F1380" s="22">
        <v>14926</v>
      </c>
      <c r="G1380" s="22" t="s">
        <v>11306</v>
      </c>
      <c r="H1380" s="22">
        <v>2021</v>
      </c>
      <c r="I1380" s="22" t="s">
        <v>11307</v>
      </c>
      <c r="J1380" s="57">
        <v>865193.66</v>
      </c>
      <c r="K1380" s="22" t="s">
        <v>8014</v>
      </c>
      <c r="L1380" s="22" t="s">
        <v>10979</v>
      </c>
      <c r="M1380" s="22" t="s">
        <v>10980</v>
      </c>
      <c r="N1380" s="22" t="s">
        <v>11308</v>
      </c>
      <c r="O1380" s="22" t="s">
        <v>11309</v>
      </c>
      <c r="P1380" s="22" t="s">
        <v>11310</v>
      </c>
      <c r="Q1380" s="22">
        <v>29.330000000000002</v>
      </c>
      <c r="R1380" s="82">
        <v>2.2400000000000002</v>
      </c>
      <c r="S1380" s="82">
        <v>0.56000000000000005</v>
      </c>
      <c r="T1380" s="82">
        <v>26.53</v>
      </c>
      <c r="U1380" s="82">
        <f t="shared" si="92"/>
        <v>29.330000000000002</v>
      </c>
      <c r="V1380" s="421">
        <v>100</v>
      </c>
      <c r="W1380" s="128">
        <v>65.02</v>
      </c>
      <c r="X1380" s="225" t="s">
        <v>11311</v>
      </c>
      <c r="Y1380" s="22">
        <v>5</v>
      </c>
      <c r="Z1380" s="22">
        <v>1</v>
      </c>
      <c r="AA1380" s="22">
        <v>2</v>
      </c>
      <c r="AB1380" s="22">
        <v>16</v>
      </c>
      <c r="AC1380" s="22"/>
      <c r="AD1380" s="22">
        <v>26.53</v>
      </c>
      <c r="AE1380" s="22">
        <v>5</v>
      </c>
      <c r="AF1380" s="86"/>
      <c r="AG1380" s="22" t="s">
        <v>10803</v>
      </c>
      <c r="AH1380" s="22" t="s">
        <v>10804</v>
      </c>
      <c r="AI1380" s="22">
        <v>20</v>
      </c>
      <c r="AJ1380" s="22" t="s">
        <v>10805</v>
      </c>
      <c r="AK1380" s="22" t="s">
        <v>10804</v>
      </c>
      <c r="AL1380" s="22">
        <v>30</v>
      </c>
      <c r="AM1380" s="22"/>
      <c r="AN1380" s="22"/>
      <c r="AO1380" s="22"/>
      <c r="AP1380" s="22"/>
      <c r="AQ1380" s="22"/>
      <c r="AR1380" s="22"/>
      <c r="AS1380" s="22"/>
      <c r="AT1380" s="22"/>
      <c r="AU1380" s="22"/>
      <c r="AV1380" s="22" t="s">
        <v>10806</v>
      </c>
      <c r="AW1380" s="22" t="s">
        <v>10804</v>
      </c>
      <c r="AX1380" s="22">
        <v>20</v>
      </c>
      <c r="AY1380" s="22" t="s">
        <v>10951</v>
      </c>
      <c r="AZ1380" s="22" t="s">
        <v>10887</v>
      </c>
      <c r="BA1380" s="85" t="s">
        <v>11312</v>
      </c>
      <c r="BB1380" s="32"/>
      <c r="BC1380" s="32"/>
      <c r="BD1380" s="32"/>
      <c r="BE1380" s="32"/>
      <c r="BF1380" s="32"/>
      <c r="BG1380" s="32"/>
      <c r="BH1380" s="32"/>
      <c r="BI1380" s="32"/>
      <c r="BJ1380" s="32"/>
      <c r="BK1380" s="32"/>
      <c r="BL1380" s="32"/>
      <c r="BM1380" s="32"/>
    </row>
    <row r="1381" spans="1:65" ht="120" customHeight="1" x14ac:dyDescent="0.25">
      <c r="A1381" s="86">
        <v>1502</v>
      </c>
      <c r="B1381" s="22" t="s">
        <v>10793</v>
      </c>
      <c r="C1381" s="22" t="s">
        <v>10794</v>
      </c>
      <c r="D1381" s="23"/>
      <c r="E1381" s="22" t="s">
        <v>10929</v>
      </c>
      <c r="F1381" s="22">
        <v>14926</v>
      </c>
      <c r="G1381" s="22" t="s">
        <v>11313</v>
      </c>
      <c r="H1381" s="22">
        <v>2021</v>
      </c>
      <c r="I1381" s="22" t="s">
        <v>11314</v>
      </c>
      <c r="J1381" s="57">
        <v>1338398.07</v>
      </c>
      <c r="K1381" s="22" t="s">
        <v>312</v>
      </c>
      <c r="L1381" s="22" t="s">
        <v>10979</v>
      </c>
      <c r="M1381" s="22" t="s">
        <v>10980</v>
      </c>
      <c r="N1381" s="22" t="s">
        <v>11315</v>
      </c>
      <c r="O1381" s="22" t="s">
        <v>11316</v>
      </c>
      <c r="P1381" s="22" t="s">
        <v>11317</v>
      </c>
      <c r="Q1381" s="22">
        <v>169.37</v>
      </c>
      <c r="R1381" s="82">
        <v>114.27</v>
      </c>
      <c r="S1381" s="82">
        <v>28.57</v>
      </c>
      <c r="T1381" s="82">
        <v>26.53</v>
      </c>
      <c r="U1381" s="82">
        <f t="shared" si="92"/>
        <v>169.37</v>
      </c>
      <c r="V1381" s="421">
        <v>100</v>
      </c>
      <c r="W1381" s="128">
        <v>65</v>
      </c>
      <c r="X1381" s="225" t="s">
        <v>11318</v>
      </c>
      <c r="Y1381" s="22">
        <v>5</v>
      </c>
      <c r="Z1381" s="22">
        <v>1</v>
      </c>
      <c r="AA1381" s="22">
        <v>2</v>
      </c>
      <c r="AB1381" s="22">
        <v>16</v>
      </c>
      <c r="AC1381" s="22">
        <v>91</v>
      </c>
      <c r="AD1381" s="22">
        <v>26.53</v>
      </c>
      <c r="AE1381" s="22">
        <v>5</v>
      </c>
      <c r="AF1381" s="86"/>
      <c r="AG1381" s="22" t="s">
        <v>10803</v>
      </c>
      <c r="AH1381" s="22" t="s">
        <v>10804</v>
      </c>
      <c r="AI1381" s="22">
        <v>5</v>
      </c>
      <c r="AJ1381" s="22" t="s">
        <v>10805</v>
      </c>
      <c r="AK1381" s="22" t="s">
        <v>10804</v>
      </c>
      <c r="AL1381" s="22">
        <v>10</v>
      </c>
      <c r="AM1381" s="22" t="s">
        <v>11299</v>
      </c>
      <c r="AN1381" s="22" t="s">
        <v>10804</v>
      </c>
      <c r="AO1381" s="22">
        <v>15</v>
      </c>
      <c r="AP1381" s="22"/>
      <c r="AQ1381" s="22"/>
      <c r="AR1381" s="22"/>
      <c r="AS1381" s="22"/>
      <c r="AT1381" s="22"/>
      <c r="AU1381" s="22"/>
      <c r="AV1381" s="22" t="s">
        <v>10806</v>
      </c>
      <c r="AW1381" s="22" t="s">
        <v>10804</v>
      </c>
      <c r="AX1381" s="22">
        <v>20</v>
      </c>
      <c r="AY1381" s="22" t="s">
        <v>10951</v>
      </c>
      <c r="AZ1381" s="22" t="s">
        <v>10887</v>
      </c>
      <c r="BA1381" s="85" t="s">
        <v>11319</v>
      </c>
      <c r="BB1381" s="32"/>
      <c r="BC1381" s="32"/>
      <c r="BD1381" s="32"/>
      <c r="BE1381" s="32"/>
      <c r="BF1381" s="32"/>
      <c r="BG1381" s="32"/>
      <c r="BH1381" s="32"/>
      <c r="BI1381" s="32"/>
      <c r="BJ1381" s="32"/>
      <c r="BK1381" s="32"/>
      <c r="BL1381" s="32"/>
      <c r="BM1381" s="32"/>
    </row>
    <row r="1382" spans="1:65" ht="120" customHeight="1" x14ac:dyDescent="0.25">
      <c r="A1382" s="86">
        <v>1502</v>
      </c>
      <c r="B1382" s="22" t="s">
        <v>10793</v>
      </c>
      <c r="C1382" s="22" t="s">
        <v>10794</v>
      </c>
      <c r="D1382" s="23"/>
      <c r="E1382" s="22" t="s">
        <v>10929</v>
      </c>
      <c r="F1382" s="22">
        <v>14926</v>
      </c>
      <c r="G1382" s="22" t="s">
        <v>11320</v>
      </c>
      <c r="H1382" s="22">
        <v>2021</v>
      </c>
      <c r="I1382" s="22" t="s">
        <v>11321</v>
      </c>
      <c r="J1382" s="57">
        <v>790615.41</v>
      </c>
      <c r="K1382" s="22" t="s">
        <v>8014</v>
      </c>
      <c r="L1382" s="22" t="s">
        <v>10979</v>
      </c>
      <c r="M1382" s="22" t="s">
        <v>10980</v>
      </c>
      <c r="N1382" s="22" t="s">
        <v>11322</v>
      </c>
      <c r="O1382" s="22" t="s">
        <v>11323</v>
      </c>
      <c r="P1382" s="22" t="s">
        <v>11324</v>
      </c>
      <c r="Q1382" s="22">
        <v>29.37</v>
      </c>
      <c r="R1382" s="82">
        <v>2.27</v>
      </c>
      <c r="S1382" s="82">
        <v>0.56999999999999995</v>
      </c>
      <c r="T1382" s="82">
        <v>26.53</v>
      </c>
      <c r="U1382" s="82">
        <f t="shared" si="92"/>
        <v>29.37</v>
      </c>
      <c r="V1382" s="421">
        <v>100</v>
      </c>
      <c r="W1382" s="128">
        <v>65</v>
      </c>
      <c r="X1382" s="225" t="s">
        <v>11325</v>
      </c>
      <c r="Y1382" s="22">
        <v>5</v>
      </c>
      <c r="Z1382" s="22">
        <v>1</v>
      </c>
      <c r="AA1382" s="22">
        <v>2</v>
      </c>
      <c r="AB1382" s="22">
        <v>16</v>
      </c>
      <c r="AC1382" s="22"/>
      <c r="AD1382" s="22">
        <v>26.53</v>
      </c>
      <c r="AE1382" s="22">
        <v>5</v>
      </c>
      <c r="AF1382" s="86"/>
      <c r="AG1382" s="22" t="s">
        <v>10803</v>
      </c>
      <c r="AH1382" s="22" t="s">
        <v>10804</v>
      </c>
      <c r="AI1382" s="22">
        <v>5</v>
      </c>
      <c r="AJ1382" s="22" t="s">
        <v>10805</v>
      </c>
      <c r="AK1382" s="22" t="s">
        <v>10804</v>
      </c>
      <c r="AL1382" s="22">
        <v>25</v>
      </c>
      <c r="AM1382" s="22"/>
      <c r="AN1382" s="22"/>
      <c r="AO1382" s="22"/>
      <c r="AP1382" s="22"/>
      <c r="AQ1382" s="22"/>
      <c r="AR1382" s="22"/>
      <c r="AS1382" s="22"/>
      <c r="AT1382" s="22"/>
      <c r="AU1382" s="22"/>
      <c r="AV1382" s="22" t="s">
        <v>10806</v>
      </c>
      <c r="AW1382" s="22" t="s">
        <v>10804</v>
      </c>
      <c r="AX1382" s="22">
        <v>30</v>
      </c>
      <c r="AY1382" s="22" t="s">
        <v>10951</v>
      </c>
      <c r="AZ1382" s="22" t="s">
        <v>10887</v>
      </c>
      <c r="BA1382" s="85" t="s">
        <v>11305</v>
      </c>
      <c r="BB1382" s="32"/>
      <c r="BC1382" s="32"/>
      <c r="BD1382" s="32"/>
      <c r="BE1382" s="32"/>
      <c r="BF1382" s="32"/>
      <c r="BG1382" s="32"/>
      <c r="BH1382" s="32"/>
      <c r="BI1382" s="32"/>
      <c r="BJ1382" s="32"/>
      <c r="BK1382" s="32"/>
      <c r="BL1382" s="32"/>
      <c r="BM1382" s="32"/>
    </row>
    <row r="1383" spans="1:65" ht="120" customHeight="1" x14ac:dyDescent="0.25">
      <c r="A1383" s="86">
        <v>1502</v>
      </c>
      <c r="B1383" s="22" t="s">
        <v>10793</v>
      </c>
      <c r="C1383" s="22" t="s">
        <v>11326</v>
      </c>
      <c r="D1383" s="23"/>
      <c r="E1383" s="22" t="s">
        <v>11327</v>
      </c>
      <c r="F1383" s="22">
        <v>33198</v>
      </c>
      <c r="G1383" s="22" t="s">
        <v>11328</v>
      </c>
      <c r="H1383" s="22" t="s">
        <v>11329</v>
      </c>
      <c r="I1383" s="22" t="s">
        <v>11330</v>
      </c>
      <c r="J1383" s="57">
        <v>983549.69</v>
      </c>
      <c r="K1383" s="22" t="s">
        <v>11331</v>
      </c>
      <c r="L1383" s="22" t="s">
        <v>11332</v>
      </c>
      <c r="M1383" s="22" t="s">
        <v>11333</v>
      </c>
      <c r="N1383" s="22" t="s">
        <v>11334</v>
      </c>
      <c r="O1383" s="22" t="s">
        <v>11335</v>
      </c>
      <c r="P1383" s="22" t="s">
        <v>11336</v>
      </c>
      <c r="Q1383" s="22">
        <v>101.54</v>
      </c>
      <c r="R1383" s="82">
        <v>57.16</v>
      </c>
      <c r="S1383" s="82">
        <v>14.29</v>
      </c>
      <c r="T1383" s="82">
        <v>30.09</v>
      </c>
      <c r="U1383" s="82">
        <f t="shared" si="92"/>
        <v>101.53999999999999</v>
      </c>
      <c r="V1383" s="421">
        <v>100</v>
      </c>
      <c r="W1383" s="128">
        <v>24.9</v>
      </c>
      <c r="X1383" s="225" t="s">
        <v>11337</v>
      </c>
      <c r="Y1383" s="22">
        <v>3</v>
      </c>
      <c r="Z1383" s="22">
        <v>3</v>
      </c>
      <c r="AA1383" s="22">
        <v>2</v>
      </c>
      <c r="AB1383" s="22">
        <v>16</v>
      </c>
      <c r="AC1383" s="22" t="s">
        <v>11338</v>
      </c>
      <c r="AD1383" s="22">
        <v>30.09</v>
      </c>
      <c r="AE1383" s="22">
        <v>5</v>
      </c>
      <c r="AF1383" s="86"/>
      <c r="AG1383" s="22"/>
      <c r="AH1383" s="22"/>
      <c r="AI1383" s="22"/>
      <c r="AJ1383" s="22" t="s">
        <v>10805</v>
      </c>
      <c r="AK1383" s="22" t="s">
        <v>10804</v>
      </c>
      <c r="AL1383" s="22">
        <v>20</v>
      </c>
      <c r="AM1383" s="22" t="s">
        <v>11339</v>
      </c>
      <c r="AN1383" s="22" t="s">
        <v>10804</v>
      </c>
      <c r="AO1383" s="22">
        <v>5</v>
      </c>
      <c r="AP1383" s="22" t="s">
        <v>11340</v>
      </c>
      <c r="AQ1383" s="22" t="s">
        <v>11341</v>
      </c>
      <c r="AR1383" s="22" t="s">
        <v>11342</v>
      </c>
      <c r="AS1383" s="22" t="s">
        <v>10889</v>
      </c>
      <c r="AT1383" s="22" t="s">
        <v>10804</v>
      </c>
      <c r="AU1383" s="22">
        <v>5</v>
      </c>
      <c r="AV1383" s="22"/>
      <c r="AW1383" s="22"/>
      <c r="AX1383" s="22"/>
      <c r="AY1383" s="22" t="s">
        <v>11343</v>
      </c>
      <c r="AZ1383" s="22" t="s">
        <v>11344</v>
      </c>
      <c r="BA1383" s="85" t="s">
        <v>11345</v>
      </c>
      <c r="BB1383" s="32"/>
      <c r="BC1383" s="32"/>
      <c r="BD1383" s="32"/>
      <c r="BE1383" s="32"/>
      <c r="BF1383" s="32"/>
      <c r="BG1383" s="32"/>
      <c r="BH1383" s="32"/>
      <c r="BI1383" s="32"/>
      <c r="BJ1383" s="32"/>
      <c r="BK1383" s="32"/>
      <c r="BL1383" s="32"/>
      <c r="BM1383" s="32"/>
    </row>
    <row r="1384" spans="1:65" ht="120" customHeight="1" x14ac:dyDescent="0.25">
      <c r="A1384" s="86">
        <v>1502</v>
      </c>
      <c r="B1384" s="22" t="s">
        <v>10793</v>
      </c>
      <c r="C1384" s="22" t="s">
        <v>10794</v>
      </c>
      <c r="D1384" s="23"/>
      <c r="E1384" s="22" t="s">
        <v>11346</v>
      </c>
      <c r="F1384" s="22">
        <v>56354</v>
      </c>
      <c r="G1384" s="22" t="s">
        <v>11347</v>
      </c>
      <c r="H1384" s="22">
        <v>2024</v>
      </c>
      <c r="I1384" s="22" t="s">
        <v>11348</v>
      </c>
      <c r="J1384" s="57">
        <v>170150.8</v>
      </c>
      <c r="K1384" s="22" t="s">
        <v>453</v>
      </c>
      <c r="L1384" s="22" t="s">
        <v>11349</v>
      </c>
      <c r="M1384" s="22" t="s">
        <v>11350</v>
      </c>
      <c r="N1384" s="22" t="s">
        <v>11351</v>
      </c>
      <c r="O1384" s="22" t="s">
        <v>11352</v>
      </c>
      <c r="P1384" s="22" t="s">
        <v>11353</v>
      </c>
      <c r="Q1384" s="22">
        <v>45.96</v>
      </c>
      <c r="R1384" s="82">
        <v>10.86</v>
      </c>
      <c r="S1384" s="82">
        <v>2.72</v>
      </c>
      <c r="T1384" s="82">
        <v>32.380000000000003</v>
      </c>
      <c r="U1384" s="82">
        <f t="shared" si="92"/>
        <v>45.96</v>
      </c>
      <c r="V1384" s="421">
        <v>100</v>
      </c>
      <c r="W1384" s="128">
        <v>25.15</v>
      </c>
      <c r="X1384" s="225" t="s">
        <v>11354</v>
      </c>
      <c r="Y1384" s="22">
        <v>3</v>
      </c>
      <c r="Z1384" s="22">
        <v>12</v>
      </c>
      <c r="AA1384" s="22">
        <v>3</v>
      </c>
      <c r="AB1384" s="22">
        <v>44</v>
      </c>
      <c r="AC1384" s="22">
        <v>98</v>
      </c>
      <c r="AD1384" s="22">
        <v>32.380000000000003</v>
      </c>
      <c r="AE1384" s="22">
        <v>5</v>
      </c>
      <c r="AF1384" s="86"/>
      <c r="AG1384" s="22" t="s">
        <v>10803</v>
      </c>
      <c r="AH1384" s="22" t="s">
        <v>10804</v>
      </c>
      <c r="AI1384" s="22">
        <v>5</v>
      </c>
      <c r="AJ1384" s="22" t="s">
        <v>10805</v>
      </c>
      <c r="AK1384" s="22" t="s">
        <v>10804</v>
      </c>
      <c r="AL1384" s="22">
        <v>10</v>
      </c>
      <c r="AM1384" s="22"/>
      <c r="AN1384" s="22"/>
      <c r="AO1384" s="22"/>
      <c r="AP1384" s="22"/>
      <c r="AQ1384" s="22"/>
      <c r="AR1384" s="22"/>
      <c r="AS1384" s="22"/>
      <c r="AT1384" s="22"/>
      <c r="AU1384" s="22"/>
      <c r="AV1384" s="22" t="s">
        <v>10806</v>
      </c>
      <c r="AW1384" s="22" t="s">
        <v>10804</v>
      </c>
      <c r="AX1384" s="22">
        <v>20</v>
      </c>
      <c r="AY1384" s="22" t="s">
        <v>10951</v>
      </c>
      <c r="AZ1384" s="22" t="s">
        <v>10887</v>
      </c>
      <c r="BA1384" s="85" t="s">
        <v>11355</v>
      </c>
      <c r="BB1384" s="32"/>
      <c r="BC1384" s="32"/>
      <c r="BD1384" s="32"/>
      <c r="BE1384" s="32"/>
      <c r="BF1384" s="32"/>
      <c r="BG1384" s="32"/>
      <c r="BH1384" s="32"/>
      <c r="BI1384" s="32"/>
      <c r="BJ1384" s="32"/>
      <c r="BK1384" s="32"/>
      <c r="BL1384" s="32"/>
      <c r="BM1384" s="32"/>
    </row>
    <row r="1385" spans="1:65" ht="120" customHeight="1" x14ac:dyDescent="0.25">
      <c r="A1385" s="86">
        <v>1502</v>
      </c>
      <c r="B1385" s="22" t="s">
        <v>10793</v>
      </c>
      <c r="C1385" s="22" t="s">
        <v>10794</v>
      </c>
      <c r="D1385" s="23"/>
      <c r="E1385" s="22" t="s">
        <v>11356</v>
      </c>
      <c r="F1385" s="22">
        <v>56534</v>
      </c>
      <c r="G1385" s="22" t="s">
        <v>11357</v>
      </c>
      <c r="H1385" s="22">
        <v>2024</v>
      </c>
      <c r="I1385" s="22" t="s">
        <v>11358</v>
      </c>
      <c r="J1385" s="57">
        <v>68896.3</v>
      </c>
      <c r="K1385" s="22" t="s">
        <v>8014</v>
      </c>
      <c r="L1385" s="22" t="s">
        <v>7927</v>
      </c>
      <c r="M1385" s="22" t="s">
        <v>11359</v>
      </c>
      <c r="N1385" s="22" t="s">
        <v>7927</v>
      </c>
      <c r="O1385" s="22" t="s">
        <v>11359</v>
      </c>
      <c r="P1385" s="22">
        <v>3448200</v>
      </c>
      <c r="Q1385" s="22">
        <v>50.71</v>
      </c>
      <c r="R1385" s="82">
        <v>8.1</v>
      </c>
      <c r="S1385" s="82">
        <v>2.02</v>
      </c>
      <c r="T1385" s="82">
        <v>40.590000000000003</v>
      </c>
      <c r="U1385" s="82">
        <f t="shared" si="92"/>
        <v>50.71</v>
      </c>
      <c r="V1385" s="421">
        <v>100</v>
      </c>
      <c r="W1385" s="128">
        <v>28.32</v>
      </c>
      <c r="X1385" s="225" t="s">
        <v>7927</v>
      </c>
      <c r="Y1385" s="22">
        <v>1</v>
      </c>
      <c r="Z1385" s="22">
        <v>4</v>
      </c>
      <c r="AA1385" s="22">
        <v>1</v>
      </c>
      <c r="AB1385" s="22">
        <v>16</v>
      </c>
      <c r="AC1385" s="22"/>
      <c r="AD1385" s="22">
        <v>40.590000000000003</v>
      </c>
      <c r="AE1385" s="22">
        <v>5</v>
      </c>
      <c r="AF1385" s="86"/>
      <c r="AG1385" s="22"/>
      <c r="AH1385" s="22"/>
      <c r="AI1385" s="22"/>
      <c r="AJ1385" s="22" t="s">
        <v>10805</v>
      </c>
      <c r="AK1385" s="22" t="s">
        <v>10804</v>
      </c>
      <c r="AL1385" s="22">
        <v>20</v>
      </c>
      <c r="AM1385" s="22"/>
      <c r="AN1385" s="22"/>
      <c r="AO1385" s="22"/>
      <c r="AP1385" s="22"/>
      <c r="AQ1385" s="22"/>
      <c r="AR1385" s="22"/>
      <c r="AS1385" s="22"/>
      <c r="AT1385" s="22"/>
      <c r="AU1385" s="22"/>
      <c r="AV1385" s="22" t="s">
        <v>10806</v>
      </c>
      <c r="AW1385" s="22" t="s">
        <v>10804</v>
      </c>
      <c r="AX1385" s="22">
        <v>40</v>
      </c>
      <c r="AY1385" s="22" t="s">
        <v>10951</v>
      </c>
      <c r="AZ1385" s="22" t="s">
        <v>10887</v>
      </c>
      <c r="BA1385" s="85" t="s">
        <v>11305</v>
      </c>
      <c r="BB1385" s="32"/>
      <c r="BC1385" s="32"/>
      <c r="BD1385" s="32"/>
      <c r="BE1385" s="32"/>
      <c r="BF1385" s="32"/>
      <c r="BG1385" s="32"/>
      <c r="BH1385" s="32"/>
      <c r="BI1385" s="32"/>
      <c r="BJ1385" s="32"/>
      <c r="BK1385" s="32"/>
      <c r="BL1385" s="32"/>
      <c r="BM1385" s="32"/>
    </row>
    <row r="1386" spans="1:65" ht="120" customHeight="1" x14ac:dyDescent="0.25">
      <c r="A1386" s="86">
        <v>1502</v>
      </c>
      <c r="B1386" s="22" t="s">
        <v>10793</v>
      </c>
      <c r="C1386" s="22" t="s">
        <v>10918</v>
      </c>
      <c r="D1386" s="23"/>
      <c r="E1386" s="22" t="s">
        <v>11360</v>
      </c>
      <c r="F1386" s="22">
        <v>37484</v>
      </c>
      <c r="G1386" s="22" t="s">
        <v>11361</v>
      </c>
      <c r="H1386" s="22">
        <v>2024</v>
      </c>
      <c r="I1386" s="22" t="s">
        <v>11362</v>
      </c>
      <c r="J1386" s="57">
        <v>33214.61</v>
      </c>
      <c r="K1386" s="22" t="s">
        <v>8014</v>
      </c>
      <c r="L1386" s="22" t="s">
        <v>10979</v>
      </c>
      <c r="M1386" s="22" t="s">
        <v>10980</v>
      </c>
      <c r="N1386" s="22" t="s">
        <v>11363</v>
      </c>
      <c r="O1386" s="22" t="s">
        <v>11364</v>
      </c>
      <c r="P1386" s="22">
        <v>3426200</v>
      </c>
      <c r="Q1386" s="22">
        <v>29.52</v>
      </c>
      <c r="R1386" s="82">
        <v>3.9</v>
      </c>
      <c r="S1386" s="82">
        <v>0.98</v>
      </c>
      <c r="T1386" s="82">
        <v>24.64</v>
      </c>
      <c r="U1386" s="82">
        <f t="shared" si="92"/>
        <v>29.52</v>
      </c>
      <c r="V1386" s="421">
        <v>100</v>
      </c>
      <c r="W1386" s="128">
        <v>36.630000000000003</v>
      </c>
      <c r="X1386" s="225" t="s">
        <v>11365</v>
      </c>
      <c r="Y1386" s="22">
        <v>3</v>
      </c>
      <c r="Z1386" s="22">
        <v>12</v>
      </c>
      <c r="AA1386" s="22">
        <v>3</v>
      </c>
      <c r="AB1386" s="22">
        <v>4</v>
      </c>
      <c r="AC1386" s="22"/>
      <c r="AD1386" s="22">
        <v>24.64</v>
      </c>
      <c r="AE1386" s="22">
        <v>5</v>
      </c>
      <c r="AF1386" s="86"/>
      <c r="AG1386" s="22"/>
      <c r="AH1386" s="22"/>
      <c r="AI1386" s="22"/>
      <c r="AJ1386" s="22" t="s">
        <v>10805</v>
      </c>
      <c r="AK1386" s="22" t="s">
        <v>10804</v>
      </c>
      <c r="AL1386" s="22">
        <v>20</v>
      </c>
      <c r="AM1386" s="22"/>
      <c r="AN1386" s="22"/>
      <c r="AO1386" s="22"/>
      <c r="AP1386" s="22"/>
      <c r="AQ1386" s="22"/>
      <c r="AR1386" s="22"/>
      <c r="AS1386" s="22"/>
      <c r="AT1386" s="22"/>
      <c r="AU1386" s="22"/>
      <c r="AV1386" s="22" t="s">
        <v>10806</v>
      </c>
      <c r="AW1386" s="22" t="s">
        <v>10804</v>
      </c>
      <c r="AX1386" s="22">
        <v>40</v>
      </c>
      <c r="AY1386" s="22" t="s">
        <v>10951</v>
      </c>
      <c r="AZ1386" s="22" t="s">
        <v>10887</v>
      </c>
      <c r="BA1386" s="85" t="s">
        <v>11305</v>
      </c>
      <c r="BB1386" s="32"/>
      <c r="BC1386" s="32"/>
      <c r="BD1386" s="32"/>
      <c r="BE1386" s="32"/>
      <c r="BF1386" s="32"/>
      <c r="BG1386" s="32"/>
      <c r="BH1386" s="32"/>
      <c r="BI1386" s="32"/>
      <c r="BJ1386" s="32"/>
      <c r="BK1386" s="32"/>
      <c r="BL1386" s="32"/>
      <c r="BM1386" s="32"/>
    </row>
    <row r="1387" spans="1:65" ht="120" customHeight="1" x14ac:dyDescent="0.25">
      <c r="A1387" s="86">
        <v>1502</v>
      </c>
      <c r="B1387" s="22" t="s">
        <v>10793</v>
      </c>
      <c r="C1387" s="22" t="s">
        <v>11366</v>
      </c>
      <c r="D1387" s="23"/>
      <c r="E1387" s="22" t="s">
        <v>10954</v>
      </c>
      <c r="F1387" s="22">
        <v>32104</v>
      </c>
      <c r="G1387" s="22" t="s">
        <v>11367</v>
      </c>
      <c r="H1387" s="22">
        <v>2024</v>
      </c>
      <c r="I1387" s="22" t="s">
        <v>11368</v>
      </c>
      <c r="J1387" s="57">
        <v>29971.66</v>
      </c>
      <c r="K1387" s="22" t="s">
        <v>7138</v>
      </c>
      <c r="L1387" s="22" t="s">
        <v>10979</v>
      </c>
      <c r="M1387" s="22" t="s">
        <v>10980</v>
      </c>
      <c r="N1387" s="22" t="s">
        <v>1484</v>
      </c>
      <c r="O1387" s="22" t="s">
        <v>11369</v>
      </c>
      <c r="P1387" s="22">
        <v>3473700</v>
      </c>
      <c r="Q1387" s="22">
        <v>34.53</v>
      </c>
      <c r="R1387" s="82">
        <v>3.53</v>
      </c>
      <c r="S1387" s="82">
        <v>0.88</v>
      </c>
      <c r="T1387" s="82">
        <v>30.12</v>
      </c>
      <c r="U1387" s="82">
        <f t="shared" si="92"/>
        <v>34.53</v>
      </c>
      <c r="V1387" s="421">
        <v>100</v>
      </c>
      <c r="W1387" s="128">
        <v>23.33</v>
      </c>
      <c r="X1387" s="225" t="s">
        <v>11370</v>
      </c>
      <c r="Y1387" s="22">
        <v>3</v>
      </c>
      <c r="Z1387" s="22">
        <v>1</v>
      </c>
      <c r="AA1387" s="22">
        <v>7</v>
      </c>
      <c r="AB1387" s="22">
        <v>4</v>
      </c>
      <c r="AC1387" s="22">
        <v>2</v>
      </c>
      <c r="AD1387" s="22">
        <v>30.12</v>
      </c>
      <c r="AE1387" s="22">
        <v>5</v>
      </c>
      <c r="AF1387" s="86"/>
      <c r="AG1387" s="22"/>
      <c r="AH1387" s="22"/>
      <c r="AI1387" s="22"/>
      <c r="AJ1387" s="22" t="s">
        <v>10805</v>
      </c>
      <c r="AK1387" s="22" t="s">
        <v>10804</v>
      </c>
      <c r="AL1387" s="22">
        <v>20</v>
      </c>
      <c r="AM1387" s="22"/>
      <c r="AN1387" s="22"/>
      <c r="AO1387" s="22"/>
      <c r="AP1387" s="22"/>
      <c r="AQ1387" s="22"/>
      <c r="AR1387" s="22"/>
      <c r="AS1387" s="22"/>
      <c r="AT1387" s="22"/>
      <c r="AU1387" s="22"/>
      <c r="AV1387" s="22" t="s">
        <v>10806</v>
      </c>
      <c r="AW1387" s="22" t="s">
        <v>10804</v>
      </c>
      <c r="AX1387" s="22">
        <v>30</v>
      </c>
      <c r="AY1387" s="22" t="s">
        <v>10951</v>
      </c>
      <c r="AZ1387" s="22" t="s">
        <v>10887</v>
      </c>
      <c r="BA1387" s="85" t="s">
        <v>11371</v>
      </c>
      <c r="BB1387" s="32"/>
      <c r="BC1387" s="32"/>
      <c r="BD1387" s="32"/>
      <c r="BE1387" s="32"/>
      <c r="BF1387" s="32"/>
      <c r="BG1387" s="32"/>
      <c r="BH1387" s="32"/>
      <c r="BI1387" s="32"/>
      <c r="BJ1387" s="32"/>
      <c r="BK1387" s="32"/>
      <c r="BL1387" s="32"/>
      <c r="BM1387" s="32"/>
    </row>
    <row r="1388" spans="1:65" ht="120" customHeight="1" x14ac:dyDescent="0.25">
      <c r="A1388" s="86">
        <v>1502</v>
      </c>
      <c r="B1388" s="22" t="s">
        <v>10793</v>
      </c>
      <c r="C1388" s="22" t="s">
        <v>10918</v>
      </c>
      <c r="D1388" s="23"/>
      <c r="E1388" s="22" t="s">
        <v>11372</v>
      </c>
      <c r="F1388" s="22">
        <v>15549</v>
      </c>
      <c r="G1388" s="22" t="s">
        <v>11373</v>
      </c>
      <c r="H1388" s="22">
        <v>2024</v>
      </c>
      <c r="I1388" s="22" t="s">
        <v>11374</v>
      </c>
      <c r="J1388" s="57">
        <v>28902.75</v>
      </c>
      <c r="K1388" s="22" t="s">
        <v>8014</v>
      </c>
      <c r="L1388" s="93" t="s">
        <v>10979</v>
      </c>
      <c r="M1388" s="22" t="s">
        <v>10980</v>
      </c>
      <c r="N1388" s="22" t="s">
        <v>11375</v>
      </c>
      <c r="O1388" s="22" t="s">
        <v>11376</v>
      </c>
      <c r="P1388" s="22">
        <v>3434700</v>
      </c>
      <c r="Q1388" s="22">
        <v>30.240000000000002</v>
      </c>
      <c r="R1388" s="82">
        <v>3.4</v>
      </c>
      <c r="S1388" s="82">
        <v>0.85</v>
      </c>
      <c r="T1388" s="82">
        <v>26</v>
      </c>
      <c r="U1388" s="82">
        <f t="shared" si="92"/>
        <v>30.25</v>
      </c>
      <c r="V1388" s="421">
        <v>100</v>
      </c>
      <c r="W1388" s="128">
        <v>33.31</v>
      </c>
      <c r="X1388" s="225" t="s">
        <v>11377</v>
      </c>
      <c r="Y1388" s="22">
        <v>6</v>
      </c>
      <c r="Z1388" s="22">
        <v>4</v>
      </c>
      <c r="AA1388" s="22">
        <v>3</v>
      </c>
      <c r="AB1388" s="22">
        <v>4</v>
      </c>
      <c r="AC1388" s="22"/>
      <c r="AD1388" s="22">
        <v>26</v>
      </c>
      <c r="AE1388" s="22">
        <v>5</v>
      </c>
      <c r="AF1388" s="86"/>
      <c r="AG1388" s="22"/>
      <c r="AH1388" s="22"/>
      <c r="AI1388" s="22"/>
      <c r="AJ1388" s="22" t="s">
        <v>10805</v>
      </c>
      <c r="AK1388" s="22" t="s">
        <v>10804</v>
      </c>
      <c r="AL1388" s="22">
        <v>10</v>
      </c>
      <c r="AM1388" s="22" t="s">
        <v>11227</v>
      </c>
      <c r="AN1388" s="22" t="s">
        <v>10804</v>
      </c>
      <c r="AO1388" s="22">
        <v>35</v>
      </c>
      <c r="AP1388" s="22"/>
      <c r="AQ1388" s="22"/>
      <c r="AR1388" s="22"/>
      <c r="AS1388" s="22"/>
      <c r="AT1388" s="22"/>
      <c r="AU1388" s="22"/>
      <c r="AV1388" s="22" t="s">
        <v>10806</v>
      </c>
      <c r="AW1388" s="22" t="s">
        <v>10804</v>
      </c>
      <c r="AX1388" s="22">
        <v>20</v>
      </c>
      <c r="AY1388" s="22" t="s">
        <v>10951</v>
      </c>
      <c r="AZ1388" s="22" t="s">
        <v>10887</v>
      </c>
      <c r="BA1388" s="85" t="s">
        <v>11378</v>
      </c>
      <c r="BB1388" s="32"/>
      <c r="BC1388" s="32"/>
      <c r="BD1388" s="32"/>
      <c r="BE1388" s="32"/>
      <c r="BF1388" s="32"/>
      <c r="BG1388" s="32"/>
      <c r="BH1388" s="32"/>
      <c r="BI1388" s="32"/>
      <c r="BJ1388" s="32"/>
      <c r="BK1388" s="32"/>
      <c r="BL1388" s="32"/>
      <c r="BM1388" s="32"/>
    </row>
    <row r="1389" spans="1:65" ht="120" customHeight="1" x14ac:dyDescent="0.25">
      <c r="A1389" s="86">
        <v>1502</v>
      </c>
      <c r="B1389" s="22" t="s">
        <v>10793</v>
      </c>
      <c r="C1389" s="22" t="s">
        <v>10918</v>
      </c>
      <c r="D1389" s="23"/>
      <c r="E1389" s="22" t="s">
        <v>10994</v>
      </c>
      <c r="F1389" s="22">
        <v>27655</v>
      </c>
      <c r="G1389" s="22" t="s">
        <v>11379</v>
      </c>
      <c r="H1389" s="22">
        <v>2025</v>
      </c>
      <c r="I1389" s="22" t="s">
        <v>11380</v>
      </c>
      <c r="J1389" s="57">
        <v>72474.31</v>
      </c>
      <c r="K1389" s="22" t="s">
        <v>534</v>
      </c>
      <c r="L1389" s="22" t="s">
        <v>11381</v>
      </c>
      <c r="M1389" s="22" t="s">
        <v>11382</v>
      </c>
      <c r="N1389" s="22" t="s">
        <v>11383</v>
      </c>
      <c r="O1389" s="22" t="s">
        <v>11384</v>
      </c>
      <c r="P1389" s="22" t="s">
        <v>11385</v>
      </c>
      <c r="Q1389" s="22">
        <v>46.46</v>
      </c>
      <c r="R1389" s="82">
        <v>5.97</v>
      </c>
      <c r="S1389" s="22">
        <v>1.49</v>
      </c>
      <c r="T1389" s="22">
        <v>39</v>
      </c>
      <c r="U1389" s="82">
        <f t="shared" si="92"/>
        <v>46.46</v>
      </c>
      <c r="V1389" s="421">
        <v>100</v>
      </c>
      <c r="W1389" s="128">
        <v>11.67</v>
      </c>
      <c r="X1389" s="225" t="s">
        <v>11386</v>
      </c>
      <c r="Y1389" s="22">
        <v>6</v>
      </c>
      <c r="Z1389" s="22">
        <v>1</v>
      </c>
      <c r="AA1389" s="22">
        <v>5</v>
      </c>
      <c r="AB1389" s="22">
        <v>16</v>
      </c>
      <c r="AC1389" s="22">
        <v>45</v>
      </c>
      <c r="AD1389" s="22">
        <v>39</v>
      </c>
      <c r="AE1389" s="22">
        <v>5</v>
      </c>
      <c r="AF1389" s="86"/>
      <c r="AG1389" s="22" t="s">
        <v>10803</v>
      </c>
      <c r="AH1389" s="22" t="s">
        <v>10804</v>
      </c>
      <c r="AI1389" s="22">
        <v>10</v>
      </c>
      <c r="AJ1389" s="22" t="s">
        <v>10805</v>
      </c>
      <c r="AK1389" s="22" t="s">
        <v>10804</v>
      </c>
      <c r="AL1389" s="22">
        <v>50</v>
      </c>
      <c r="AM1389" s="22"/>
      <c r="AN1389" s="22"/>
      <c r="AO1389" s="22"/>
      <c r="AP1389" s="22"/>
      <c r="AQ1389" s="22"/>
      <c r="AR1389" s="22"/>
      <c r="AS1389" s="22"/>
      <c r="AT1389" s="22"/>
      <c r="AU1389" s="22"/>
      <c r="AV1389" s="22" t="s">
        <v>10806</v>
      </c>
      <c r="AW1389" s="22" t="s">
        <v>10804</v>
      </c>
      <c r="AX1389" s="22">
        <v>10</v>
      </c>
      <c r="AY1389" s="22" t="s">
        <v>10951</v>
      </c>
      <c r="AZ1389" s="22" t="s">
        <v>11387</v>
      </c>
      <c r="BA1389" s="85" t="s">
        <v>11388</v>
      </c>
      <c r="BB1389" s="32"/>
      <c r="BC1389" s="32"/>
      <c r="BD1389" s="32"/>
      <c r="BE1389" s="32"/>
      <c r="BF1389" s="32"/>
      <c r="BG1389" s="32"/>
      <c r="BH1389" s="32"/>
      <c r="BI1389" s="32"/>
      <c r="BJ1389" s="32"/>
      <c r="BK1389" s="32"/>
      <c r="BL1389" s="32"/>
      <c r="BM1389" s="32"/>
    </row>
    <row r="1390" spans="1:65" ht="120" customHeight="1" x14ac:dyDescent="0.25">
      <c r="A1390" s="86">
        <v>1502</v>
      </c>
      <c r="B1390" s="22" t="s">
        <v>10793</v>
      </c>
      <c r="C1390" s="22" t="s">
        <v>11389</v>
      </c>
      <c r="D1390" s="23"/>
      <c r="E1390" s="22" t="s">
        <v>11390</v>
      </c>
      <c r="F1390" s="22"/>
      <c r="G1390" s="22" t="s">
        <v>11391</v>
      </c>
      <c r="H1390" s="22">
        <v>2025</v>
      </c>
      <c r="I1390" s="22" t="s">
        <v>11392</v>
      </c>
      <c r="J1390" s="57">
        <v>79830.17</v>
      </c>
      <c r="K1390" s="22" t="s">
        <v>8014</v>
      </c>
      <c r="L1390" s="22" t="s">
        <v>11393</v>
      </c>
      <c r="M1390" s="22" t="s">
        <v>11394</v>
      </c>
      <c r="N1390" s="22" t="s">
        <v>11395</v>
      </c>
      <c r="O1390" s="22" t="s">
        <v>11396</v>
      </c>
      <c r="P1390" s="22">
        <v>3514000</v>
      </c>
      <c r="Q1390" s="22">
        <v>34.04</v>
      </c>
      <c r="R1390" s="82">
        <v>9.39</v>
      </c>
      <c r="S1390" s="22">
        <v>2.35</v>
      </c>
      <c r="T1390" s="22">
        <v>22.3</v>
      </c>
      <c r="U1390" s="82">
        <f t="shared" si="92"/>
        <v>34.04</v>
      </c>
      <c r="V1390" s="421">
        <v>100</v>
      </c>
      <c r="W1390" s="128">
        <v>10</v>
      </c>
      <c r="X1390" s="225" t="s">
        <v>11397</v>
      </c>
      <c r="Y1390" s="22">
        <v>3</v>
      </c>
      <c r="Z1390" s="22">
        <v>12</v>
      </c>
      <c r="AA1390" s="22">
        <v>4</v>
      </c>
      <c r="AB1390" s="22">
        <v>16</v>
      </c>
      <c r="AC1390" s="22"/>
      <c r="AD1390" s="22">
        <v>22.3</v>
      </c>
      <c r="AE1390" s="22">
        <v>5</v>
      </c>
      <c r="AF1390" s="86"/>
      <c r="AG1390" s="22" t="s">
        <v>10803</v>
      </c>
      <c r="AH1390" s="22" t="s">
        <v>10804</v>
      </c>
      <c r="AI1390" s="22">
        <v>5</v>
      </c>
      <c r="AJ1390" s="22" t="s">
        <v>10805</v>
      </c>
      <c r="AK1390" s="22" t="s">
        <v>10804</v>
      </c>
      <c r="AL1390" s="22">
        <v>5</v>
      </c>
      <c r="AM1390" s="22"/>
      <c r="AN1390" s="22"/>
      <c r="AO1390" s="22"/>
      <c r="AP1390" s="22"/>
      <c r="AQ1390" s="22"/>
      <c r="AR1390" s="22"/>
      <c r="AS1390" s="22"/>
      <c r="AT1390" s="22"/>
      <c r="AU1390" s="22"/>
      <c r="AV1390" s="22" t="s">
        <v>10806</v>
      </c>
      <c r="AW1390" s="22" t="s">
        <v>10804</v>
      </c>
      <c r="AX1390" s="22">
        <v>90</v>
      </c>
      <c r="AY1390" s="22"/>
      <c r="AZ1390" s="22"/>
      <c r="BA1390" s="85"/>
      <c r="BB1390" s="32"/>
      <c r="BC1390" s="32"/>
      <c r="BD1390" s="32"/>
      <c r="BE1390" s="32"/>
      <c r="BF1390" s="32"/>
      <c r="BG1390" s="32"/>
      <c r="BH1390" s="32"/>
      <c r="BI1390" s="32"/>
      <c r="BJ1390" s="32"/>
      <c r="BK1390" s="32"/>
      <c r="BL1390" s="32"/>
      <c r="BM1390" s="32"/>
    </row>
    <row r="1391" spans="1:65" ht="120" customHeight="1" x14ac:dyDescent="0.25">
      <c r="A1391" s="86">
        <v>1502</v>
      </c>
      <c r="B1391" s="22" t="s">
        <v>10793</v>
      </c>
      <c r="C1391" s="22" t="s">
        <v>11398</v>
      </c>
      <c r="D1391" s="23"/>
      <c r="E1391" s="22" t="s">
        <v>11399</v>
      </c>
      <c r="F1391" s="22">
        <v>14943</v>
      </c>
      <c r="G1391" s="22" t="s">
        <v>11400</v>
      </c>
      <c r="H1391" s="22">
        <v>2025</v>
      </c>
      <c r="I1391" s="22" t="s">
        <v>11401</v>
      </c>
      <c r="J1391" s="57">
        <v>21726.79</v>
      </c>
      <c r="K1391" s="22" t="s">
        <v>8014</v>
      </c>
      <c r="L1391" s="22" t="s">
        <v>10979</v>
      </c>
      <c r="M1391" s="22" t="s">
        <v>10980</v>
      </c>
      <c r="N1391" s="22" t="s">
        <v>11402</v>
      </c>
      <c r="O1391" s="22" t="s">
        <v>11403</v>
      </c>
      <c r="P1391" s="22">
        <v>3517700</v>
      </c>
      <c r="Q1391" s="22">
        <v>43.4</v>
      </c>
      <c r="R1391" s="82">
        <v>2.56</v>
      </c>
      <c r="S1391" s="22">
        <v>0.64</v>
      </c>
      <c r="T1391" s="22">
        <v>40.200000000000003</v>
      </c>
      <c r="U1391" s="82">
        <f t="shared" si="92"/>
        <v>43.400000000000006</v>
      </c>
      <c r="V1391" s="421">
        <v>100</v>
      </c>
      <c r="W1391" s="128">
        <v>8.33</v>
      </c>
      <c r="X1391" s="225" t="s">
        <v>11404</v>
      </c>
      <c r="Y1391" s="22">
        <v>3</v>
      </c>
      <c r="Z1391" s="22">
        <v>11</v>
      </c>
      <c r="AA1391" s="22">
        <v>1</v>
      </c>
      <c r="AB1391" s="22">
        <v>32</v>
      </c>
      <c r="AC1391" s="22"/>
      <c r="AD1391" s="22">
        <v>40.200000000000003</v>
      </c>
      <c r="AE1391" s="22">
        <v>5</v>
      </c>
      <c r="AF1391" s="86"/>
      <c r="AG1391" s="22" t="s">
        <v>10803</v>
      </c>
      <c r="AH1391" s="22" t="s">
        <v>10804</v>
      </c>
      <c r="AI1391" s="22">
        <v>5</v>
      </c>
      <c r="AJ1391" s="22" t="s">
        <v>10805</v>
      </c>
      <c r="AK1391" s="22" t="s">
        <v>10804</v>
      </c>
      <c r="AL1391" s="22">
        <v>5</v>
      </c>
      <c r="AM1391" s="22"/>
      <c r="AN1391" s="22"/>
      <c r="AO1391" s="22"/>
      <c r="AP1391" s="22"/>
      <c r="AQ1391" s="22"/>
      <c r="AR1391" s="22"/>
      <c r="AS1391" s="22"/>
      <c r="AT1391" s="22"/>
      <c r="AU1391" s="22"/>
      <c r="AV1391" s="22" t="s">
        <v>10806</v>
      </c>
      <c r="AW1391" s="22" t="s">
        <v>10804</v>
      </c>
      <c r="AX1391" s="22">
        <v>90</v>
      </c>
      <c r="AY1391" s="22"/>
      <c r="AZ1391" s="22"/>
      <c r="BA1391" s="85"/>
      <c r="BB1391" s="32"/>
      <c r="BC1391" s="32"/>
      <c r="BD1391" s="32"/>
      <c r="BE1391" s="32"/>
      <c r="BF1391" s="32"/>
      <c r="BG1391" s="32"/>
      <c r="BH1391" s="32"/>
      <c r="BI1391" s="32"/>
      <c r="BJ1391" s="32"/>
      <c r="BK1391" s="32"/>
      <c r="BL1391" s="32"/>
      <c r="BM1391" s="32"/>
    </row>
    <row r="1392" spans="1:65" ht="120" customHeight="1" x14ac:dyDescent="0.25">
      <c r="A1392" s="86">
        <v>1502</v>
      </c>
      <c r="B1392" s="22" t="s">
        <v>10793</v>
      </c>
      <c r="C1392" s="22" t="s">
        <v>10918</v>
      </c>
      <c r="D1392" s="23"/>
      <c r="E1392" s="22" t="s">
        <v>11405</v>
      </c>
      <c r="F1392" s="22">
        <v>32263</v>
      </c>
      <c r="G1392" s="22" t="s">
        <v>11406</v>
      </c>
      <c r="H1392" s="22">
        <v>2025</v>
      </c>
      <c r="I1392" s="22" t="s">
        <v>11407</v>
      </c>
      <c r="J1392" s="57">
        <v>105120.66</v>
      </c>
      <c r="K1392" s="22" t="s">
        <v>8014</v>
      </c>
      <c r="L1392" s="22" t="s">
        <v>11408</v>
      </c>
      <c r="M1392" s="22" t="s">
        <v>11382</v>
      </c>
      <c r="N1392" s="22" t="s">
        <v>11409</v>
      </c>
      <c r="O1392" s="22" t="s">
        <v>11410</v>
      </c>
      <c r="P1392" s="22">
        <v>3524900</v>
      </c>
      <c r="Q1392" s="22">
        <v>46.96</v>
      </c>
      <c r="R1392" s="82">
        <v>12.37</v>
      </c>
      <c r="S1392" s="22">
        <v>3.09</v>
      </c>
      <c r="T1392" s="22">
        <v>31.5</v>
      </c>
      <c r="U1392" s="82">
        <f t="shared" si="92"/>
        <v>46.96</v>
      </c>
      <c r="V1392" s="421">
        <v>100</v>
      </c>
      <c r="W1392" s="128">
        <v>6.67</v>
      </c>
      <c r="X1392" s="225" t="s">
        <v>11411</v>
      </c>
      <c r="Y1392" s="22">
        <v>2</v>
      </c>
      <c r="Z1392" s="22">
        <v>4</v>
      </c>
      <c r="AA1392" s="22">
        <v>1</v>
      </c>
      <c r="AB1392" s="22">
        <v>44</v>
      </c>
      <c r="AC1392" s="22"/>
      <c r="AD1392" s="22">
        <v>31.5</v>
      </c>
      <c r="AE1392" s="22">
        <v>5</v>
      </c>
      <c r="AF1392" s="86"/>
      <c r="AG1392" s="22" t="s">
        <v>10803</v>
      </c>
      <c r="AH1392" s="22" t="s">
        <v>10804</v>
      </c>
      <c r="AI1392" s="22">
        <v>5</v>
      </c>
      <c r="AJ1392" s="22" t="s">
        <v>10805</v>
      </c>
      <c r="AK1392" s="22" t="s">
        <v>10804</v>
      </c>
      <c r="AL1392" s="22">
        <v>50</v>
      </c>
      <c r="AM1392" s="22"/>
      <c r="AN1392" s="22"/>
      <c r="AO1392" s="22"/>
      <c r="AP1392" s="22"/>
      <c r="AQ1392" s="22"/>
      <c r="AR1392" s="22"/>
      <c r="AS1392" s="22"/>
      <c r="AT1392" s="22"/>
      <c r="AU1392" s="22"/>
      <c r="AV1392" s="22"/>
      <c r="AW1392" s="22"/>
      <c r="AX1392" s="22"/>
      <c r="AY1392" s="22" t="s">
        <v>10951</v>
      </c>
      <c r="AZ1392" s="22" t="s">
        <v>11387</v>
      </c>
      <c r="BA1392" s="85" t="s">
        <v>11412</v>
      </c>
      <c r="BB1392" s="32"/>
      <c r="BC1392" s="32"/>
      <c r="BD1392" s="32"/>
      <c r="BE1392" s="32"/>
      <c r="BF1392" s="32"/>
      <c r="BG1392" s="32"/>
      <c r="BH1392" s="32"/>
      <c r="BI1392" s="32"/>
      <c r="BJ1392" s="32"/>
      <c r="BK1392" s="32"/>
      <c r="BL1392" s="32"/>
      <c r="BM1392" s="32"/>
    </row>
    <row r="1393" spans="1:65" ht="120" customHeight="1" x14ac:dyDescent="0.25">
      <c r="A1393" s="86">
        <v>1502</v>
      </c>
      <c r="B1393" s="22" t="s">
        <v>10793</v>
      </c>
      <c r="C1393" s="22" t="s">
        <v>11389</v>
      </c>
      <c r="D1393" s="23"/>
      <c r="E1393" s="22" t="s">
        <v>10828</v>
      </c>
      <c r="F1393" s="22">
        <v>20631</v>
      </c>
      <c r="G1393" s="22" t="s">
        <v>11413</v>
      </c>
      <c r="H1393" s="22">
        <v>2025</v>
      </c>
      <c r="I1393" s="22" t="s">
        <v>11414</v>
      </c>
      <c r="J1393" s="57">
        <v>299106</v>
      </c>
      <c r="K1393" s="22" t="s">
        <v>8014</v>
      </c>
      <c r="L1393" s="22" t="s">
        <v>11415</v>
      </c>
      <c r="M1393" s="22" t="s">
        <v>11416</v>
      </c>
      <c r="N1393" s="22" t="s">
        <v>11417</v>
      </c>
      <c r="O1393" s="22" t="s">
        <v>11418</v>
      </c>
      <c r="P1393" s="22">
        <v>3529600</v>
      </c>
      <c r="Q1393" s="22">
        <v>81.19</v>
      </c>
      <c r="R1393" s="82">
        <v>35.19</v>
      </c>
      <c r="S1393" s="22">
        <v>8.8000000000000007</v>
      </c>
      <c r="T1393" s="22">
        <v>37.200000000000003</v>
      </c>
      <c r="U1393" s="82">
        <f t="shared" si="92"/>
        <v>81.19</v>
      </c>
      <c r="V1393" s="421">
        <v>100</v>
      </c>
      <c r="W1393" s="128">
        <v>6.67</v>
      </c>
      <c r="X1393" s="225" t="s">
        <v>11419</v>
      </c>
      <c r="Y1393" s="22">
        <v>3</v>
      </c>
      <c r="Z1393" s="22">
        <v>10</v>
      </c>
      <c r="AA1393" s="22">
        <v>3</v>
      </c>
      <c r="AB1393" s="22">
        <v>16</v>
      </c>
      <c r="AC1393" s="22"/>
      <c r="AD1393" s="22">
        <v>37.200000000000003</v>
      </c>
      <c r="AE1393" s="22">
        <v>5</v>
      </c>
      <c r="AF1393" s="86"/>
      <c r="AG1393" s="22" t="s">
        <v>10803</v>
      </c>
      <c r="AH1393" s="22" t="s">
        <v>10804</v>
      </c>
      <c r="AI1393" s="22">
        <v>25</v>
      </c>
      <c r="AJ1393" s="22" t="s">
        <v>10805</v>
      </c>
      <c r="AK1393" s="22" t="s">
        <v>10804</v>
      </c>
      <c r="AL1393" s="22">
        <v>25</v>
      </c>
      <c r="AM1393" s="22"/>
      <c r="AN1393" s="22"/>
      <c r="AO1393" s="22"/>
      <c r="AP1393" s="22"/>
      <c r="AQ1393" s="22"/>
      <c r="AR1393" s="22"/>
      <c r="AS1393" s="22"/>
      <c r="AT1393" s="22"/>
      <c r="AU1393" s="22"/>
      <c r="AV1393" s="22" t="s">
        <v>10806</v>
      </c>
      <c r="AW1393" s="22" t="s">
        <v>10804</v>
      </c>
      <c r="AX1393" s="22">
        <v>25</v>
      </c>
      <c r="AY1393" s="22" t="s">
        <v>10807</v>
      </c>
      <c r="AZ1393" s="22" t="s">
        <v>10804</v>
      </c>
      <c r="BA1393" s="85">
        <v>25</v>
      </c>
      <c r="BB1393" s="32"/>
      <c r="BC1393" s="32"/>
      <c r="BD1393" s="32"/>
      <c r="BE1393" s="32"/>
      <c r="BF1393" s="32"/>
      <c r="BG1393" s="32"/>
      <c r="BH1393" s="32"/>
      <c r="BI1393" s="32"/>
      <c r="BJ1393" s="32"/>
      <c r="BK1393" s="32"/>
      <c r="BL1393" s="32"/>
      <c r="BM1393" s="32"/>
    </row>
    <row r="1394" spans="1:65" ht="120" customHeight="1" x14ac:dyDescent="0.25">
      <c r="A1394" s="86">
        <v>1502</v>
      </c>
      <c r="B1394" s="22" t="s">
        <v>10793</v>
      </c>
      <c r="C1394" s="22" t="s">
        <v>10856</v>
      </c>
      <c r="D1394" s="23"/>
      <c r="E1394" s="22" t="s">
        <v>10857</v>
      </c>
      <c r="F1394" s="22">
        <v>13200</v>
      </c>
      <c r="G1394" s="22" t="s">
        <v>11420</v>
      </c>
      <c r="H1394" s="22">
        <v>2025</v>
      </c>
      <c r="I1394" s="22" t="s">
        <v>11421</v>
      </c>
      <c r="J1394" s="57">
        <v>56738.369999999995</v>
      </c>
      <c r="K1394" s="22" t="s">
        <v>534</v>
      </c>
      <c r="L1394" s="22" t="s">
        <v>10979</v>
      </c>
      <c r="M1394" s="22" t="s">
        <v>10980</v>
      </c>
      <c r="N1394" s="22" t="s">
        <v>11422</v>
      </c>
      <c r="O1394" s="22" t="s">
        <v>11423</v>
      </c>
      <c r="P1394" s="22" t="s">
        <v>11424</v>
      </c>
      <c r="Q1394" s="22">
        <v>60.35</v>
      </c>
      <c r="R1394" s="82">
        <v>3.63</v>
      </c>
      <c r="S1394" s="22">
        <v>0.91</v>
      </c>
      <c r="T1394" s="22">
        <v>52</v>
      </c>
      <c r="U1394" s="82">
        <f t="shared" si="92"/>
        <v>56.54</v>
      </c>
      <c r="V1394" s="421">
        <v>100</v>
      </c>
      <c r="W1394" s="128">
        <v>5</v>
      </c>
      <c r="X1394" s="225" t="s">
        <v>11425</v>
      </c>
      <c r="Y1394" s="22">
        <v>1</v>
      </c>
      <c r="Z1394" s="22">
        <v>8</v>
      </c>
      <c r="AA1394" s="22">
        <v>2</v>
      </c>
      <c r="AB1394" s="22">
        <v>16</v>
      </c>
      <c r="AC1394" s="22">
        <v>256</v>
      </c>
      <c r="AD1394" s="22">
        <v>52</v>
      </c>
      <c r="AE1394" s="22">
        <v>5</v>
      </c>
      <c r="AF1394" s="86"/>
      <c r="AG1394" s="22"/>
      <c r="AH1394" s="22"/>
      <c r="AI1394" s="22"/>
      <c r="AJ1394" s="22" t="s">
        <v>10805</v>
      </c>
      <c r="AK1394" s="22" t="s">
        <v>10804</v>
      </c>
      <c r="AL1394" s="22">
        <v>30</v>
      </c>
      <c r="AM1394" s="22" t="s">
        <v>11215</v>
      </c>
      <c r="AN1394" s="22" t="s">
        <v>10804</v>
      </c>
      <c r="AO1394" s="22">
        <v>20</v>
      </c>
      <c r="AP1394" s="22"/>
      <c r="AQ1394" s="22"/>
      <c r="AR1394" s="22"/>
      <c r="AS1394" s="22"/>
      <c r="AT1394" s="22"/>
      <c r="AU1394" s="22"/>
      <c r="AV1394" s="22"/>
      <c r="AW1394" s="22"/>
      <c r="AX1394" s="22"/>
      <c r="AY1394" s="22" t="s">
        <v>10807</v>
      </c>
      <c r="AZ1394" s="22" t="s">
        <v>10804</v>
      </c>
      <c r="BA1394" s="85">
        <v>50</v>
      </c>
      <c r="BB1394" s="32"/>
      <c r="BC1394" s="32"/>
      <c r="BD1394" s="32"/>
      <c r="BE1394" s="32"/>
      <c r="BF1394" s="32"/>
      <c r="BG1394" s="32"/>
      <c r="BH1394" s="32"/>
      <c r="BI1394" s="32"/>
      <c r="BJ1394" s="32"/>
      <c r="BK1394" s="32"/>
      <c r="BL1394" s="32"/>
      <c r="BM1394" s="32"/>
    </row>
    <row r="1395" spans="1:65" ht="120" customHeight="1" x14ac:dyDescent="0.25">
      <c r="A1395" s="86">
        <v>1502</v>
      </c>
      <c r="B1395" s="22" t="s">
        <v>10793</v>
      </c>
      <c r="C1395" s="22" t="s">
        <v>11389</v>
      </c>
      <c r="D1395" s="23"/>
      <c r="E1395" s="22" t="s">
        <v>10828</v>
      </c>
      <c r="F1395" s="22">
        <v>20631</v>
      </c>
      <c r="G1395" s="22" t="s">
        <v>11426</v>
      </c>
      <c r="H1395" s="22">
        <v>2025</v>
      </c>
      <c r="I1395" s="22" t="s">
        <v>11427</v>
      </c>
      <c r="J1395" s="57">
        <v>105241</v>
      </c>
      <c r="K1395" s="22" t="s">
        <v>8014</v>
      </c>
      <c r="L1395" s="22" t="s">
        <v>11415</v>
      </c>
      <c r="M1395" s="22" t="s">
        <v>11416</v>
      </c>
      <c r="N1395" s="22" t="s">
        <v>11428</v>
      </c>
      <c r="O1395" s="22" t="s">
        <v>11429</v>
      </c>
      <c r="P1395" s="22">
        <v>3539100</v>
      </c>
      <c r="Q1395" s="22">
        <v>52.68</v>
      </c>
      <c r="R1395" s="82">
        <v>12.38</v>
      </c>
      <c r="S1395" s="22">
        <v>3.1</v>
      </c>
      <c r="T1395" s="22">
        <v>37.200000000000003</v>
      </c>
      <c r="U1395" s="82">
        <f>R1395+S1395+T1395</f>
        <v>52.680000000000007</v>
      </c>
      <c r="V1395" s="421">
        <v>100</v>
      </c>
      <c r="W1395" s="128">
        <v>3.33</v>
      </c>
      <c r="X1395" s="225" t="s">
        <v>11430</v>
      </c>
      <c r="Y1395" s="22">
        <v>3</v>
      </c>
      <c r="Z1395" s="22">
        <v>10</v>
      </c>
      <c r="AA1395" s="22">
        <v>3</v>
      </c>
      <c r="AB1395" s="22">
        <v>16</v>
      </c>
      <c r="AC1395" s="22"/>
      <c r="AD1395" s="22">
        <v>37.200000000000003</v>
      </c>
      <c r="AE1395" s="22">
        <v>5</v>
      </c>
      <c r="AF1395" s="86"/>
      <c r="AG1395" s="22" t="s">
        <v>10803</v>
      </c>
      <c r="AH1395" s="22" t="s">
        <v>10804</v>
      </c>
      <c r="AI1395" s="22">
        <v>25</v>
      </c>
      <c r="AJ1395" s="22" t="s">
        <v>10805</v>
      </c>
      <c r="AK1395" s="22" t="s">
        <v>10804</v>
      </c>
      <c r="AL1395" s="22">
        <v>25</v>
      </c>
      <c r="AM1395" s="22"/>
      <c r="AN1395" s="22"/>
      <c r="AO1395" s="22"/>
      <c r="AP1395" s="22"/>
      <c r="AQ1395" s="22"/>
      <c r="AR1395" s="22"/>
      <c r="AS1395" s="22"/>
      <c r="AT1395" s="22"/>
      <c r="AU1395" s="22"/>
      <c r="AV1395" s="22" t="s">
        <v>10806</v>
      </c>
      <c r="AW1395" s="22" t="s">
        <v>10804</v>
      </c>
      <c r="AX1395" s="22">
        <v>25</v>
      </c>
      <c r="AY1395" s="22" t="s">
        <v>10807</v>
      </c>
      <c r="AZ1395" s="22" t="s">
        <v>10804</v>
      </c>
      <c r="BA1395" s="85">
        <v>25</v>
      </c>
      <c r="BB1395" s="32"/>
      <c r="BC1395" s="32"/>
      <c r="BD1395" s="32"/>
      <c r="BE1395" s="32"/>
      <c r="BF1395" s="32"/>
      <c r="BG1395" s="32"/>
      <c r="BH1395" s="32"/>
      <c r="BI1395" s="32"/>
      <c r="BJ1395" s="32"/>
      <c r="BK1395" s="32"/>
      <c r="BL1395" s="32"/>
      <c r="BM1395" s="32"/>
    </row>
    <row r="1396" spans="1:65" ht="120" customHeight="1" x14ac:dyDescent="0.25">
      <c r="A1396" s="86">
        <v>1502</v>
      </c>
      <c r="B1396" s="22" t="s">
        <v>10793</v>
      </c>
      <c r="C1396" s="22" t="s">
        <v>10918</v>
      </c>
      <c r="D1396" s="23"/>
      <c r="E1396" s="22" t="s">
        <v>11431</v>
      </c>
      <c r="F1396" s="22">
        <v>36451</v>
      </c>
      <c r="G1396" s="22" t="s">
        <v>11432</v>
      </c>
      <c r="H1396" s="22">
        <v>2025</v>
      </c>
      <c r="I1396" s="22" t="s">
        <v>11433</v>
      </c>
      <c r="J1396" s="57">
        <v>25147.06</v>
      </c>
      <c r="K1396" s="22" t="s">
        <v>8014</v>
      </c>
      <c r="L1396" s="22" t="s">
        <v>11434</v>
      </c>
      <c r="M1396" s="22" t="s">
        <v>11435</v>
      </c>
      <c r="N1396" s="93" t="s">
        <v>11436</v>
      </c>
      <c r="O1396" s="22" t="s">
        <v>11437</v>
      </c>
      <c r="P1396" s="22">
        <v>3547200</v>
      </c>
      <c r="Q1396" s="22">
        <v>38.700000000000003</v>
      </c>
      <c r="R1396" s="82">
        <v>2.96</v>
      </c>
      <c r="S1396" s="22">
        <v>0.74</v>
      </c>
      <c r="T1396" s="22">
        <v>35</v>
      </c>
      <c r="U1396" s="82">
        <f>R1396+S1396+T1396</f>
        <v>38.700000000000003</v>
      </c>
      <c r="V1396" s="421">
        <v>0</v>
      </c>
      <c r="W1396" s="128">
        <v>0</v>
      </c>
      <c r="X1396" s="225" t="s">
        <v>11438</v>
      </c>
      <c r="Y1396" s="22">
        <v>6</v>
      </c>
      <c r="Z1396" s="22">
        <v>4</v>
      </c>
      <c r="AA1396" s="22">
        <v>3</v>
      </c>
      <c r="AB1396" s="22">
        <v>44</v>
      </c>
      <c r="AC1396" s="22"/>
      <c r="AD1396" s="22">
        <v>35</v>
      </c>
      <c r="AE1396" s="22">
        <v>5</v>
      </c>
      <c r="AF1396" s="86"/>
      <c r="AG1396" s="22" t="s">
        <v>10803</v>
      </c>
      <c r="AH1396" s="22" t="s">
        <v>10804</v>
      </c>
      <c r="AI1396" s="22">
        <v>5</v>
      </c>
      <c r="AJ1396" s="22"/>
      <c r="AK1396" s="22"/>
      <c r="AL1396" s="22"/>
      <c r="AM1396" s="22"/>
      <c r="AN1396" s="22"/>
      <c r="AO1396" s="22"/>
      <c r="AP1396" s="22"/>
      <c r="AQ1396" s="22"/>
      <c r="AR1396" s="22"/>
      <c r="AS1396" s="22"/>
      <c r="AT1396" s="22"/>
      <c r="AU1396" s="22"/>
      <c r="AV1396" s="22"/>
      <c r="AW1396" s="22"/>
      <c r="AX1396" s="22"/>
      <c r="AY1396" s="22"/>
      <c r="AZ1396" s="22"/>
      <c r="BA1396" s="85"/>
      <c r="BB1396" s="32"/>
      <c r="BC1396" s="32"/>
      <c r="BD1396" s="32"/>
      <c r="BE1396" s="32"/>
      <c r="BF1396" s="32"/>
      <c r="BG1396" s="32"/>
      <c r="BH1396" s="32"/>
      <c r="BI1396" s="32"/>
      <c r="BJ1396" s="32"/>
      <c r="BK1396" s="32"/>
      <c r="BL1396" s="32"/>
      <c r="BM1396" s="32"/>
    </row>
    <row r="1397" spans="1:65" ht="120" customHeight="1" x14ac:dyDescent="0.25">
      <c r="A1397" s="86">
        <v>1502</v>
      </c>
      <c r="B1397" s="22" t="s">
        <v>10793</v>
      </c>
      <c r="C1397" s="22" t="s">
        <v>10918</v>
      </c>
      <c r="D1397" s="23"/>
      <c r="E1397" s="22" t="s">
        <v>11439</v>
      </c>
      <c r="F1397" s="22">
        <v>56829</v>
      </c>
      <c r="G1397" s="22" t="s">
        <v>11440</v>
      </c>
      <c r="H1397" s="22">
        <v>2025</v>
      </c>
      <c r="I1397" s="22" t="s">
        <v>11441</v>
      </c>
      <c r="J1397" s="57">
        <v>76438.2</v>
      </c>
      <c r="K1397" s="22" t="s">
        <v>8014</v>
      </c>
      <c r="L1397" s="22" t="s">
        <v>10979</v>
      </c>
      <c r="M1397" s="22" t="s">
        <v>10980</v>
      </c>
      <c r="N1397" s="22" t="s">
        <v>11442</v>
      </c>
      <c r="O1397" s="22" t="s">
        <v>11443</v>
      </c>
      <c r="P1397" s="22">
        <v>3547000</v>
      </c>
      <c r="Q1397" s="22">
        <v>31.24</v>
      </c>
      <c r="R1397" s="82">
        <v>8.99</v>
      </c>
      <c r="S1397" s="22">
        <v>2.25</v>
      </c>
      <c r="T1397" s="22">
        <v>20</v>
      </c>
      <c r="U1397" s="82">
        <f>R1397+S1397+T1397</f>
        <v>31.240000000000002</v>
      </c>
      <c r="V1397" s="421">
        <v>0</v>
      </c>
      <c r="W1397" s="128">
        <v>0</v>
      </c>
      <c r="X1397" s="225" t="s">
        <v>11444</v>
      </c>
      <c r="Y1397" s="22">
        <v>2</v>
      </c>
      <c r="Z1397" s="22">
        <v>1</v>
      </c>
      <c r="AA1397" s="22">
        <v>4</v>
      </c>
      <c r="AB1397" s="22">
        <v>32</v>
      </c>
      <c r="AC1397" s="22"/>
      <c r="AD1397" s="22">
        <v>20</v>
      </c>
      <c r="AE1397" s="22">
        <v>5</v>
      </c>
      <c r="AF1397" s="86"/>
      <c r="AG1397" s="22"/>
      <c r="AH1397" s="22"/>
      <c r="AI1397" s="22"/>
      <c r="AJ1397" s="22"/>
      <c r="AK1397" s="22"/>
      <c r="AL1397" s="22"/>
      <c r="AM1397" s="22"/>
      <c r="AN1397" s="22"/>
      <c r="AO1397" s="22"/>
      <c r="AP1397" s="22"/>
      <c r="AQ1397" s="22"/>
      <c r="AR1397" s="22"/>
      <c r="AS1397" s="22"/>
      <c r="AT1397" s="22"/>
      <c r="AU1397" s="22"/>
      <c r="AV1397" s="22"/>
      <c r="AW1397" s="22"/>
      <c r="AX1397" s="22"/>
      <c r="AY1397" s="22"/>
      <c r="AZ1397" s="22"/>
      <c r="BA1397" s="85"/>
      <c r="BB1397" s="32"/>
      <c r="BC1397" s="32"/>
      <c r="BD1397" s="32"/>
      <c r="BE1397" s="32"/>
      <c r="BF1397" s="32"/>
      <c r="BG1397" s="32"/>
      <c r="BH1397" s="32"/>
      <c r="BI1397" s="32"/>
      <c r="BJ1397" s="32"/>
      <c r="BK1397" s="32"/>
      <c r="BL1397" s="32"/>
      <c r="BM1397" s="32"/>
    </row>
    <row r="1398" spans="1:65" ht="120" customHeight="1" x14ac:dyDescent="0.25">
      <c r="A1398" s="86">
        <v>1510</v>
      </c>
      <c r="B1398" s="22" t="s">
        <v>11445</v>
      </c>
      <c r="C1398" s="22">
        <v>8</v>
      </c>
      <c r="D1398" s="23" t="s">
        <v>11446</v>
      </c>
      <c r="E1398" s="22" t="s">
        <v>11447</v>
      </c>
      <c r="F1398" s="22">
        <v>10756</v>
      </c>
      <c r="G1398" s="22" t="s">
        <v>11448</v>
      </c>
      <c r="H1398" s="22">
        <v>2018</v>
      </c>
      <c r="I1398" s="22" t="s">
        <v>11449</v>
      </c>
      <c r="J1398" s="57">
        <v>66270.86</v>
      </c>
      <c r="K1398" s="22" t="s">
        <v>76</v>
      </c>
      <c r="L1398" s="22" t="s">
        <v>11450</v>
      </c>
      <c r="M1398" s="22" t="s">
        <v>11451</v>
      </c>
      <c r="N1398" s="22" t="s">
        <v>11452</v>
      </c>
      <c r="O1398" s="22" t="s">
        <v>11453</v>
      </c>
      <c r="P1398" s="22">
        <v>1180026</v>
      </c>
      <c r="Q1398" s="22">
        <v>0</v>
      </c>
      <c r="R1398" s="82">
        <v>0</v>
      </c>
      <c r="S1398" s="82">
        <v>0</v>
      </c>
      <c r="T1398" s="22">
        <v>31.89</v>
      </c>
      <c r="U1398" s="82">
        <f t="shared" ref="U1398:U1424" si="93">T1398+S1398</f>
        <v>31.89</v>
      </c>
      <c r="V1398" s="421">
        <v>100</v>
      </c>
      <c r="W1398" s="128">
        <v>100</v>
      </c>
      <c r="X1398" s="225" t="s">
        <v>11454</v>
      </c>
      <c r="Y1398" s="22">
        <v>6</v>
      </c>
      <c r="Z1398" s="22">
        <v>1</v>
      </c>
      <c r="AA1398" s="22">
        <v>1</v>
      </c>
      <c r="AB1398" s="22">
        <v>23</v>
      </c>
      <c r="AC1398" s="22">
        <v>80</v>
      </c>
      <c r="AD1398" s="22">
        <v>13.11</v>
      </c>
      <c r="AE1398" s="22">
        <v>2</v>
      </c>
      <c r="AF1398" s="86">
        <v>100</v>
      </c>
      <c r="AG1398" s="14" t="s">
        <v>11455</v>
      </c>
      <c r="AH1398" s="14" t="s">
        <v>11456</v>
      </c>
      <c r="AI1398" s="43">
        <v>10</v>
      </c>
      <c r="AJ1398" s="14" t="s">
        <v>11457</v>
      </c>
      <c r="AK1398" s="14" t="s">
        <v>11458</v>
      </c>
      <c r="AL1398" s="43">
        <v>10</v>
      </c>
      <c r="AM1398" s="14" t="s">
        <v>11459</v>
      </c>
      <c r="AN1398" s="14" t="s">
        <v>11460</v>
      </c>
      <c r="AO1398" s="14">
        <v>10</v>
      </c>
      <c r="AP1398" s="219" t="s">
        <v>11461</v>
      </c>
      <c r="AQ1398" s="42" t="s">
        <v>11462</v>
      </c>
      <c r="AR1398" s="43">
        <v>10</v>
      </c>
      <c r="AS1398" s="42" t="s">
        <v>11463</v>
      </c>
      <c r="AT1398" s="42" t="s">
        <v>11464</v>
      </c>
      <c r="AU1398" s="42">
        <v>10</v>
      </c>
      <c r="AV1398" s="42" t="s">
        <v>11465</v>
      </c>
      <c r="AW1398" s="42" t="s">
        <v>11466</v>
      </c>
      <c r="AX1398" s="43">
        <v>10</v>
      </c>
      <c r="AY1398" s="42" t="s">
        <v>11446</v>
      </c>
      <c r="AZ1398" s="42" t="s">
        <v>11447</v>
      </c>
      <c r="BA1398" s="43">
        <v>20</v>
      </c>
      <c r="BB1398" s="32"/>
      <c r="BC1398" s="32"/>
      <c r="BD1398" s="32"/>
      <c r="BE1398" s="32"/>
      <c r="BF1398" s="32"/>
      <c r="BG1398" s="32"/>
      <c r="BH1398" s="32"/>
      <c r="BI1398" s="32"/>
      <c r="BJ1398" s="32"/>
      <c r="BK1398" s="32"/>
      <c r="BL1398" s="32"/>
      <c r="BM1398" s="32"/>
    </row>
    <row r="1399" spans="1:65" ht="120" customHeight="1" x14ac:dyDescent="0.25">
      <c r="A1399" s="86">
        <v>1510</v>
      </c>
      <c r="B1399" s="22" t="s">
        <v>11445</v>
      </c>
      <c r="C1399" s="22">
        <v>7</v>
      </c>
      <c r="D1399" s="23" t="s">
        <v>11446</v>
      </c>
      <c r="E1399" s="22" t="s">
        <v>11467</v>
      </c>
      <c r="F1399" s="22">
        <v>18697</v>
      </c>
      <c r="G1399" s="22" t="s">
        <v>9961</v>
      </c>
      <c r="H1399" s="22">
        <v>2002</v>
      </c>
      <c r="I1399" s="22" t="s">
        <v>11468</v>
      </c>
      <c r="J1399" s="57">
        <v>75112.67</v>
      </c>
      <c r="K1399" s="22" t="s">
        <v>155</v>
      </c>
      <c r="L1399" s="22" t="s">
        <v>11469</v>
      </c>
      <c r="M1399" s="22" t="s">
        <v>11470</v>
      </c>
      <c r="N1399" s="22" t="s">
        <v>11471</v>
      </c>
      <c r="O1399" s="22" t="s">
        <v>11472</v>
      </c>
      <c r="P1399" s="22">
        <v>1020020</v>
      </c>
      <c r="Q1399" s="22">
        <f t="shared" ref="Q1399:Q1406" si="94">S1399</f>
        <v>14.36</v>
      </c>
      <c r="R1399" s="82">
        <v>0</v>
      </c>
      <c r="S1399" s="22">
        <v>14.36</v>
      </c>
      <c r="T1399" s="22">
        <v>31.89</v>
      </c>
      <c r="U1399" s="82">
        <f t="shared" si="93"/>
        <v>46.25</v>
      </c>
      <c r="V1399" s="421">
        <v>67.3</v>
      </c>
      <c r="W1399" s="128">
        <v>100</v>
      </c>
      <c r="X1399" s="225" t="s">
        <v>11454</v>
      </c>
      <c r="Y1399" s="22">
        <v>3</v>
      </c>
      <c r="Z1399" s="22">
        <v>11</v>
      </c>
      <c r="AA1399" s="22">
        <v>5</v>
      </c>
      <c r="AB1399" s="22">
        <v>4</v>
      </c>
      <c r="AC1399" s="22">
        <v>298</v>
      </c>
      <c r="AD1399" s="22">
        <v>18.829999999999998</v>
      </c>
      <c r="AE1399" s="22">
        <v>5</v>
      </c>
      <c r="AF1399" s="86">
        <v>34</v>
      </c>
      <c r="AG1399" s="22"/>
      <c r="AH1399" s="22"/>
      <c r="AI1399" s="22"/>
      <c r="AJ1399" s="22"/>
      <c r="AK1399" s="22"/>
      <c r="AL1399" s="22"/>
      <c r="AM1399" s="22"/>
      <c r="AN1399" s="22"/>
      <c r="AO1399" s="22"/>
      <c r="AP1399" s="22"/>
      <c r="AQ1399" s="22"/>
      <c r="AR1399" s="22"/>
      <c r="AS1399" s="22"/>
      <c r="AT1399" s="22"/>
      <c r="AU1399" s="22"/>
      <c r="AV1399" s="14" t="s">
        <v>11473</v>
      </c>
      <c r="AW1399" s="14" t="s">
        <v>11474</v>
      </c>
      <c r="AX1399" s="42">
        <v>100</v>
      </c>
      <c r="AY1399" s="22"/>
      <c r="AZ1399" s="22"/>
      <c r="BA1399" s="85"/>
      <c r="BB1399" s="32"/>
      <c r="BC1399" s="32"/>
      <c r="BD1399" s="32"/>
      <c r="BE1399" s="32"/>
      <c r="BF1399" s="32"/>
      <c r="BG1399" s="32"/>
      <c r="BH1399" s="32"/>
      <c r="BI1399" s="32"/>
      <c r="BJ1399" s="32"/>
      <c r="BK1399" s="32"/>
      <c r="BL1399" s="32"/>
      <c r="BM1399" s="32"/>
    </row>
    <row r="1400" spans="1:65" ht="120" customHeight="1" x14ac:dyDescent="0.25">
      <c r="A1400" s="86">
        <v>1510</v>
      </c>
      <c r="B1400" s="22" t="s">
        <v>11445</v>
      </c>
      <c r="C1400" s="22">
        <v>3</v>
      </c>
      <c r="D1400" s="23" t="s">
        <v>11457</v>
      </c>
      <c r="E1400" s="22" t="s">
        <v>11475</v>
      </c>
      <c r="F1400" s="22">
        <v>50196</v>
      </c>
      <c r="G1400" s="22" t="s">
        <v>11476</v>
      </c>
      <c r="H1400" s="22">
        <v>2006</v>
      </c>
      <c r="I1400" s="22" t="s">
        <v>11477</v>
      </c>
      <c r="J1400" s="57">
        <v>50492.4</v>
      </c>
      <c r="K1400" s="22" t="s">
        <v>109</v>
      </c>
      <c r="L1400" s="22" t="s">
        <v>11478</v>
      </c>
      <c r="M1400" s="22" t="s">
        <v>11479</v>
      </c>
      <c r="N1400" s="22" t="s">
        <v>11480</v>
      </c>
      <c r="O1400" s="22" t="s">
        <v>11481</v>
      </c>
      <c r="P1400" s="22">
        <v>1070007</v>
      </c>
      <c r="Q1400" s="22">
        <f t="shared" si="94"/>
        <v>14.36</v>
      </c>
      <c r="R1400" s="82">
        <v>0</v>
      </c>
      <c r="S1400" s="22">
        <v>14.36</v>
      </c>
      <c r="T1400" s="22">
        <v>31.89</v>
      </c>
      <c r="U1400" s="82">
        <f t="shared" si="93"/>
        <v>46.25</v>
      </c>
      <c r="V1400" s="421">
        <v>0</v>
      </c>
      <c r="W1400" s="128">
        <v>100</v>
      </c>
      <c r="X1400" s="225" t="s">
        <v>11454</v>
      </c>
      <c r="Y1400" s="22">
        <v>4</v>
      </c>
      <c r="Z1400" s="22">
        <v>3</v>
      </c>
      <c r="AA1400" s="22">
        <v>3</v>
      </c>
      <c r="AB1400" s="22">
        <v>17</v>
      </c>
      <c r="AC1400" s="22">
        <v>72</v>
      </c>
      <c r="AD1400" s="22">
        <v>14.41</v>
      </c>
      <c r="AE1400" s="22">
        <v>5</v>
      </c>
      <c r="AF1400" s="86">
        <v>0</v>
      </c>
      <c r="AG1400" s="22"/>
      <c r="AH1400" s="22"/>
      <c r="AI1400" s="22"/>
      <c r="AJ1400" s="22"/>
      <c r="AK1400" s="22"/>
      <c r="AL1400" s="22"/>
      <c r="AM1400" s="22"/>
      <c r="AN1400" s="22"/>
      <c r="AO1400" s="22"/>
      <c r="AP1400" s="22"/>
      <c r="AQ1400" s="22"/>
      <c r="AR1400" s="22"/>
      <c r="AS1400" s="22"/>
      <c r="AT1400" s="22"/>
      <c r="AU1400" s="22"/>
      <c r="AV1400" s="22"/>
      <c r="AW1400" s="22"/>
      <c r="AX1400" s="22"/>
      <c r="AY1400" s="22"/>
      <c r="AZ1400" s="22"/>
      <c r="BA1400" s="85"/>
      <c r="BB1400" s="32"/>
      <c r="BC1400" s="32"/>
      <c r="BD1400" s="32"/>
      <c r="BE1400" s="32"/>
      <c r="BF1400" s="32"/>
      <c r="BG1400" s="32"/>
      <c r="BH1400" s="32"/>
      <c r="BI1400" s="32"/>
      <c r="BJ1400" s="32"/>
      <c r="BK1400" s="32"/>
      <c r="BL1400" s="32"/>
      <c r="BM1400" s="32"/>
    </row>
    <row r="1401" spans="1:65" ht="120" customHeight="1" x14ac:dyDescent="0.25">
      <c r="A1401" s="86">
        <v>1510</v>
      </c>
      <c r="B1401" s="22" t="s">
        <v>11445</v>
      </c>
      <c r="C1401" s="22">
        <v>3</v>
      </c>
      <c r="D1401" s="23" t="s">
        <v>11457</v>
      </c>
      <c r="E1401" s="22" t="s">
        <v>11475</v>
      </c>
      <c r="F1401" s="22">
        <v>50196</v>
      </c>
      <c r="G1401" s="22" t="s">
        <v>11482</v>
      </c>
      <c r="H1401" s="22">
        <v>2008</v>
      </c>
      <c r="I1401" s="22" t="s">
        <v>11483</v>
      </c>
      <c r="J1401" s="57">
        <v>28315</v>
      </c>
      <c r="K1401" s="22" t="s">
        <v>87</v>
      </c>
      <c r="L1401" s="22" t="s">
        <v>11478</v>
      </c>
      <c r="M1401" s="22" t="s">
        <v>11479</v>
      </c>
      <c r="N1401" s="22" t="s">
        <v>11484</v>
      </c>
      <c r="O1401" s="22" t="s">
        <v>11485</v>
      </c>
      <c r="P1401" s="22">
        <v>1080098</v>
      </c>
      <c r="Q1401" s="22">
        <f t="shared" si="94"/>
        <v>14.36</v>
      </c>
      <c r="R1401" s="82">
        <v>0</v>
      </c>
      <c r="S1401" s="22">
        <v>14.36</v>
      </c>
      <c r="T1401" s="22">
        <v>31.89</v>
      </c>
      <c r="U1401" s="82">
        <f t="shared" si="93"/>
        <v>46.25</v>
      </c>
      <c r="V1401" s="421">
        <v>0</v>
      </c>
      <c r="W1401" s="128">
        <v>100</v>
      </c>
      <c r="X1401" s="225" t="s">
        <v>11454</v>
      </c>
      <c r="Y1401" s="22">
        <v>4</v>
      </c>
      <c r="Z1401" s="22">
        <v>3</v>
      </c>
      <c r="AA1401" s="22">
        <v>3</v>
      </c>
      <c r="AB1401" s="22">
        <v>60</v>
      </c>
      <c r="AC1401" s="22">
        <v>45</v>
      </c>
      <c r="AD1401" s="22">
        <v>20.78</v>
      </c>
      <c r="AE1401" s="22">
        <v>5</v>
      </c>
      <c r="AF1401" s="86">
        <v>0</v>
      </c>
      <c r="AG1401" s="22"/>
      <c r="AH1401" s="22"/>
      <c r="AI1401" s="22"/>
      <c r="AJ1401" s="22"/>
      <c r="AK1401" s="22"/>
      <c r="AL1401" s="22"/>
      <c r="AM1401" s="22"/>
      <c r="AN1401" s="22"/>
      <c r="AO1401" s="22"/>
      <c r="AP1401" s="22"/>
      <c r="AQ1401" s="22"/>
      <c r="AR1401" s="22"/>
      <c r="AS1401" s="22"/>
      <c r="AT1401" s="22"/>
      <c r="AU1401" s="22"/>
      <c r="AV1401" s="22"/>
      <c r="AW1401" s="22"/>
      <c r="AX1401" s="22"/>
      <c r="AY1401" s="22"/>
      <c r="AZ1401" s="22"/>
      <c r="BA1401" s="85"/>
      <c r="BB1401" s="32"/>
      <c r="BC1401" s="32"/>
      <c r="BD1401" s="32"/>
      <c r="BE1401" s="32"/>
      <c r="BF1401" s="32"/>
      <c r="BG1401" s="32"/>
      <c r="BH1401" s="32"/>
      <c r="BI1401" s="32"/>
      <c r="BJ1401" s="32"/>
      <c r="BK1401" s="32"/>
      <c r="BL1401" s="32"/>
      <c r="BM1401" s="32"/>
    </row>
    <row r="1402" spans="1:65" ht="120" customHeight="1" x14ac:dyDescent="0.25">
      <c r="A1402" s="86">
        <v>1510</v>
      </c>
      <c r="B1402" s="22" t="s">
        <v>11445</v>
      </c>
      <c r="C1402" s="22">
        <v>3</v>
      </c>
      <c r="D1402" s="23" t="s">
        <v>11457</v>
      </c>
      <c r="E1402" s="22" t="s">
        <v>11475</v>
      </c>
      <c r="F1402" s="22">
        <v>50196</v>
      </c>
      <c r="G1402" s="22" t="s">
        <v>11486</v>
      </c>
      <c r="H1402" s="22">
        <v>2008</v>
      </c>
      <c r="I1402" s="22" t="s">
        <v>11487</v>
      </c>
      <c r="J1402" s="57">
        <v>41563</v>
      </c>
      <c r="K1402" s="22" t="s">
        <v>87</v>
      </c>
      <c r="L1402" s="22" t="s">
        <v>11478</v>
      </c>
      <c r="M1402" s="22" t="s">
        <v>11479</v>
      </c>
      <c r="N1402" s="22" t="s">
        <v>11488</v>
      </c>
      <c r="O1402" s="22" t="s">
        <v>11489</v>
      </c>
      <c r="P1402" s="22">
        <v>1080099</v>
      </c>
      <c r="Q1402" s="22">
        <f t="shared" si="94"/>
        <v>14.36</v>
      </c>
      <c r="R1402" s="82">
        <v>0</v>
      </c>
      <c r="S1402" s="22">
        <v>14.36</v>
      </c>
      <c r="T1402" s="22">
        <v>31.89</v>
      </c>
      <c r="U1402" s="82">
        <f t="shared" si="93"/>
        <v>46.25</v>
      </c>
      <c r="V1402" s="421">
        <v>0</v>
      </c>
      <c r="W1402" s="128">
        <v>100</v>
      </c>
      <c r="X1402" s="225" t="s">
        <v>11454</v>
      </c>
      <c r="Y1402" s="22">
        <v>4</v>
      </c>
      <c r="Z1402" s="22">
        <v>7</v>
      </c>
      <c r="AA1402" s="22">
        <v>2</v>
      </c>
      <c r="AB1402" s="22">
        <v>60</v>
      </c>
      <c r="AC1402" s="22">
        <v>45</v>
      </c>
      <c r="AD1402" s="22">
        <v>14.41</v>
      </c>
      <c r="AE1402" s="22">
        <v>5</v>
      </c>
      <c r="AF1402" s="86">
        <v>0</v>
      </c>
      <c r="AG1402" s="22"/>
      <c r="AH1402" s="22"/>
      <c r="AI1402" s="22"/>
      <c r="AJ1402" s="22"/>
      <c r="AK1402" s="22"/>
      <c r="AL1402" s="22"/>
      <c r="AM1402" s="22"/>
      <c r="AN1402" s="22"/>
      <c r="AO1402" s="22"/>
      <c r="AP1402" s="22"/>
      <c r="AQ1402" s="22"/>
      <c r="AR1402" s="22"/>
      <c r="AS1402" s="22"/>
      <c r="AT1402" s="22"/>
      <c r="AU1402" s="22"/>
      <c r="AV1402" s="22"/>
      <c r="AW1402" s="22"/>
      <c r="AX1402" s="22"/>
      <c r="AY1402" s="22"/>
      <c r="AZ1402" s="22"/>
      <c r="BA1402" s="85"/>
      <c r="BB1402" s="32"/>
      <c r="BC1402" s="32"/>
      <c r="BD1402" s="32"/>
      <c r="BE1402" s="32"/>
      <c r="BF1402" s="32"/>
      <c r="BG1402" s="32"/>
      <c r="BH1402" s="32"/>
      <c r="BI1402" s="32"/>
      <c r="BJ1402" s="32"/>
      <c r="BK1402" s="32"/>
      <c r="BL1402" s="32"/>
      <c r="BM1402" s="32"/>
    </row>
    <row r="1403" spans="1:65" ht="120" customHeight="1" x14ac:dyDescent="0.25">
      <c r="A1403" s="86">
        <v>1510</v>
      </c>
      <c r="B1403" s="22" t="s">
        <v>11445</v>
      </c>
      <c r="C1403" s="22">
        <v>3</v>
      </c>
      <c r="D1403" s="23" t="s">
        <v>11457</v>
      </c>
      <c r="E1403" s="22" t="s">
        <v>11475</v>
      </c>
      <c r="F1403" s="22">
        <v>50196</v>
      </c>
      <c r="G1403" s="22" t="s">
        <v>11490</v>
      </c>
      <c r="H1403" s="22">
        <v>2008</v>
      </c>
      <c r="I1403" s="22" t="s">
        <v>11491</v>
      </c>
      <c r="J1403" s="57">
        <v>46847</v>
      </c>
      <c r="K1403" s="22" t="s">
        <v>87</v>
      </c>
      <c r="L1403" s="22" t="s">
        <v>11478</v>
      </c>
      <c r="M1403" s="22" t="s">
        <v>11479</v>
      </c>
      <c r="N1403" s="22" t="s">
        <v>11492</v>
      </c>
      <c r="O1403" s="22" t="s">
        <v>11493</v>
      </c>
      <c r="P1403" s="22">
        <v>1080100</v>
      </c>
      <c r="Q1403" s="22">
        <f t="shared" si="94"/>
        <v>14.36</v>
      </c>
      <c r="R1403" s="82">
        <v>0</v>
      </c>
      <c r="S1403" s="22">
        <v>14.36</v>
      </c>
      <c r="T1403" s="22">
        <v>31.89</v>
      </c>
      <c r="U1403" s="82">
        <f t="shared" si="93"/>
        <v>46.25</v>
      </c>
      <c r="V1403" s="421">
        <v>55.4</v>
      </c>
      <c r="W1403" s="128">
        <v>100</v>
      </c>
      <c r="X1403" s="225" t="s">
        <v>11454</v>
      </c>
      <c r="Y1403" s="22">
        <v>4</v>
      </c>
      <c r="Z1403" s="22">
        <v>7</v>
      </c>
      <c r="AA1403" s="22">
        <v>2</v>
      </c>
      <c r="AB1403" s="22">
        <v>60</v>
      </c>
      <c r="AC1403" s="22">
        <v>45</v>
      </c>
      <c r="AD1403" s="22">
        <v>18.64</v>
      </c>
      <c r="AE1403" s="22">
        <v>5</v>
      </c>
      <c r="AF1403" s="86">
        <v>50</v>
      </c>
      <c r="AG1403" s="22"/>
      <c r="AH1403" s="22"/>
      <c r="AI1403" s="22"/>
      <c r="AJ1403" s="22"/>
      <c r="AK1403" s="22"/>
      <c r="AL1403" s="22"/>
      <c r="AM1403" s="22"/>
      <c r="AN1403" s="22"/>
      <c r="AO1403" s="22"/>
      <c r="AP1403" s="22"/>
      <c r="AQ1403" s="22"/>
      <c r="AR1403" s="22"/>
      <c r="AS1403" s="22"/>
      <c r="AT1403" s="22"/>
      <c r="AU1403" s="22"/>
      <c r="AV1403" s="14" t="s">
        <v>11494</v>
      </c>
      <c r="AW1403" s="14" t="s">
        <v>11475</v>
      </c>
      <c r="AX1403" s="14">
        <v>100</v>
      </c>
      <c r="AY1403" s="22"/>
      <c r="AZ1403" s="22"/>
      <c r="BA1403" s="85"/>
      <c r="BB1403" s="32"/>
      <c r="BC1403" s="32"/>
      <c r="BD1403" s="32"/>
      <c r="BE1403" s="32"/>
      <c r="BF1403" s="32"/>
      <c r="BG1403" s="32"/>
      <c r="BH1403" s="32"/>
      <c r="BI1403" s="32"/>
      <c r="BJ1403" s="32"/>
      <c r="BK1403" s="32"/>
      <c r="BL1403" s="32"/>
      <c r="BM1403" s="32"/>
    </row>
    <row r="1404" spans="1:65" ht="120" customHeight="1" x14ac:dyDescent="0.25">
      <c r="A1404" s="86">
        <v>1510</v>
      </c>
      <c r="B1404" s="22" t="s">
        <v>11445</v>
      </c>
      <c r="C1404" s="22">
        <v>3</v>
      </c>
      <c r="D1404" s="23" t="s">
        <v>11457</v>
      </c>
      <c r="E1404" s="22" t="s">
        <v>11475</v>
      </c>
      <c r="F1404" s="22">
        <v>50196</v>
      </c>
      <c r="G1404" s="22" t="s">
        <v>11495</v>
      </c>
      <c r="H1404" s="22">
        <v>2014</v>
      </c>
      <c r="I1404" s="22" t="s">
        <v>11496</v>
      </c>
      <c r="J1404" s="57">
        <v>20620</v>
      </c>
      <c r="K1404" s="22" t="s">
        <v>125</v>
      </c>
      <c r="L1404" s="22" t="s">
        <v>11478</v>
      </c>
      <c r="M1404" s="22" t="s">
        <v>11479</v>
      </c>
      <c r="N1404" s="22" t="s">
        <v>11497</v>
      </c>
      <c r="O1404" s="22" t="s">
        <v>11498</v>
      </c>
      <c r="P1404" s="22">
        <v>1140004</v>
      </c>
      <c r="Q1404" s="22">
        <f t="shared" si="94"/>
        <v>14.36</v>
      </c>
      <c r="R1404" s="82">
        <v>0</v>
      </c>
      <c r="S1404" s="22">
        <v>14.36</v>
      </c>
      <c r="T1404" s="22">
        <v>31.89</v>
      </c>
      <c r="U1404" s="82">
        <f t="shared" si="93"/>
        <v>46.25</v>
      </c>
      <c r="V1404" s="421">
        <v>0</v>
      </c>
      <c r="W1404" s="128">
        <v>100</v>
      </c>
      <c r="X1404" s="225" t="s">
        <v>11454</v>
      </c>
      <c r="Y1404" s="22">
        <v>4</v>
      </c>
      <c r="Z1404" s="22">
        <v>7</v>
      </c>
      <c r="AA1404" s="22">
        <v>2</v>
      </c>
      <c r="AB1404" s="22">
        <v>60</v>
      </c>
      <c r="AC1404" s="22"/>
      <c r="AD1404" s="22">
        <v>20.78</v>
      </c>
      <c r="AE1404" s="22">
        <v>5</v>
      </c>
      <c r="AF1404" s="86">
        <v>0</v>
      </c>
      <c r="AG1404" s="22"/>
      <c r="AH1404" s="22"/>
      <c r="AI1404" s="22"/>
      <c r="AJ1404" s="22"/>
      <c r="AK1404" s="22"/>
      <c r="AL1404" s="22"/>
      <c r="AM1404" s="22"/>
      <c r="AN1404" s="22"/>
      <c r="AO1404" s="22"/>
      <c r="AP1404" s="22"/>
      <c r="AQ1404" s="22"/>
      <c r="AR1404" s="22"/>
      <c r="AS1404" s="22"/>
      <c r="AT1404" s="22"/>
      <c r="AU1404" s="22"/>
      <c r="AV1404" s="22"/>
      <c r="AW1404" s="22"/>
      <c r="AX1404" s="22"/>
      <c r="AY1404" s="22"/>
      <c r="AZ1404" s="22"/>
      <c r="BA1404" s="85"/>
      <c r="BB1404" s="32"/>
      <c r="BC1404" s="32"/>
      <c r="BD1404" s="32"/>
      <c r="BE1404" s="32"/>
      <c r="BF1404" s="32"/>
      <c r="BG1404" s="32"/>
      <c r="BH1404" s="32"/>
      <c r="BI1404" s="32"/>
      <c r="BJ1404" s="32"/>
      <c r="BK1404" s="32"/>
      <c r="BL1404" s="32"/>
      <c r="BM1404" s="32"/>
    </row>
    <row r="1405" spans="1:65" ht="120" customHeight="1" x14ac:dyDescent="0.25">
      <c r="A1405" s="86">
        <v>1510</v>
      </c>
      <c r="B1405" s="22" t="s">
        <v>11445</v>
      </c>
      <c r="C1405" s="22">
        <v>3</v>
      </c>
      <c r="D1405" s="23" t="s">
        <v>11457</v>
      </c>
      <c r="E1405" s="22" t="s">
        <v>11475</v>
      </c>
      <c r="F1405" s="22">
        <v>50196</v>
      </c>
      <c r="G1405" s="22" t="s">
        <v>11499</v>
      </c>
      <c r="H1405" s="22">
        <v>2018</v>
      </c>
      <c r="I1405" s="22" t="s">
        <v>11500</v>
      </c>
      <c r="J1405" s="57">
        <v>80681.759999999995</v>
      </c>
      <c r="K1405" s="22" t="s">
        <v>76</v>
      </c>
      <c r="L1405" s="22" t="s">
        <v>11501</v>
      </c>
      <c r="M1405" s="22" t="s">
        <v>11479</v>
      </c>
      <c r="N1405" s="22" t="s">
        <v>11502</v>
      </c>
      <c r="O1405" s="22" t="s">
        <v>11503</v>
      </c>
      <c r="P1405" s="22">
        <v>1180016</v>
      </c>
      <c r="Q1405" s="22">
        <f t="shared" si="94"/>
        <v>14.36</v>
      </c>
      <c r="R1405" s="82">
        <v>0</v>
      </c>
      <c r="S1405" s="22">
        <v>14.36</v>
      </c>
      <c r="T1405" s="22">
        <v>31.89</v>
      </c>
      <c r="U1405" s="82">
        <f t="shared" si="93"/>
        <v>46.25</v>
      </c>
      <c r="V1405" s="421">
        <v>74</v>
      </c>
      <c r="W1405" s="128">
        <v>100</v>
      </c>
      <c r="X1405" s="225" t="s">
        <v>11454</v>
      </c>
      <c r="Y1405" s="22">
        <v>4</v>
      </c>
      <c r="Z1405" s="22">
        <v>7</v>
      </c>
      <c r="AA1405" s="22">
        <v>2</v>
      </c>
      <c r="AB1405" s="22">
        <v>60</v>
      </c>
      <c r="AC1405" s="22">
        <v>198</v>
      </c>
      <c r="AD1405" s="22">
        <v>20.78</v>
      </c>
      <c r="AE1405" s="22">
        <v>5</v>
      </c>
      <c r="AF1405" s="86">
        <v>59</v>
      </c>
      <c r="AG1405" s="14" t="s">
        <v>11504</v>
      </c>
      <c r="AH1405" s="14" t="s">
        <v>11505</v>
      </c>
      <c r="AI1405" s="14">
        <v>32</v>
      </c>
      <c r="AJ1405" s="22"/>
      <c r="AK1405" s="22"/>
      <c r="AL1405" s="22"/>
      <c r="AM1405" s="22"/>
      <c r="AN1405" s="22"/>
      <c r="AO1405" s="22"/>
      <c r="AP1405" s="22"/>
      <c r="AQ1405" s="22"/>
      <c r="AR1405" s="22"/>
      <c r="AS1405" s="22"/>
      <c r="AT1405" s="22"/>
      <c r="AU1405" s="22"/>
      <c r="AV1405" s="14" t="s">
        <v>11494</v>
      </c>
      <c r="AW1405" s="14" t="s">
        <v>11475</v>
      </c>
      <c r="AX1405" s="14">
        <v>68</v>
      </c>
      <c r="AY1405" s="22"/>
      <c r="AZ1405" s="22"/>
      <c r="BA1405" s="85"/>
      <c r="BB1405" s="32"/>
      <c r="BC1405" s="32"/>
      <c r="BD1405" s="32"/>
      <c r="BE1405" s="32"/>
      <c r="BF1405" s="32"/>
      <c r="BG1405" s="32"/>
      <c r="BH1405" s="32"/>
      <c r="BI1405" s="32"/>
      <c r="BJ1405" s="32"/>
      <c r="BK1405" s="32"/>
      <c r="BL1405" s="32"/>
      <c r="BM1405" s="32"/>
    </row>
    <row r="1406" spans="1:65" ht="120" customHeight="1" x14ac:dyDescent="0.25">
      <c r="A1406" s="86">
        <v>1510</v>
      </c>
      <c r="B1406" s="22" t="s">
        <v>11445</v>
      </c>
      <c r="C1406" s="22">
        <v>7</v>
      </c>
      <c r="D1406" s="23" t="s">
        <v>11446</v>
      </c>
      <c r="E1406" s="22" t="s">
        <v>11467</v>
      </c>
      <c r="F1406" s="22">
        <v>18697</v>
      </c>
      <c r="G1406" s="22" t="s">
        <v>11506</v>
      </c>
      <c r="H1406" s="22">
        <v>2018</v>
      </c>
      <c r="I1406" s="22" t="s">
        <v>11507</v>
      </c>
      <c r="J1406" s="57">
        <v>71412.820000000007</v>
      </c>
      <c r="K1406" s="22" t="s">
        <v>76</v>
      </c>
      <c r="L1406" s="22" t="s">
        <v>11469</v>
      </c>
      <c r="M1406" s="22" t="s">
        <v>11470</v>
      </c>
      <c r="N1406" s="22" t="s">
        <v>11471</v>
      </c>
      <c r="O1406" s="22" t="s">
        <v>11472</v>
      </c>
      <c r="P1406" s="22">
        <v>1180034</v>
      </c>
      <c r="Q1406" s="22">
        <f t="shared" si="94"/>
        <v>14.36</v>
      </c>
      <c r="R1406" s="82">
        <v>0</v>
      </c>
      <c r="S1406" s="22">
        <v>14.36</v>
      </c>
      <c r="T1406" s="22">
        <v>31.89</v>
      </c>
      <c r="U1406" s="82">
        <f t="shared" si="93"/>
        <v>46.25</v>
      </c>
      <c r="V1406" s="421">
        <v>27.2</v>
      </c>
      <c r="W1406" s="128">
        <v>100</v>
      </c>
      <c r="X1406" s="225" t="s">
        <v>11454</v>
      </c>
      <c r="Y1406" s="22">
        <v>3</v>
      </c>
      <c r="Z1406" s="22">
        <v>11</v>
      </c>
      <c r="AA1406" s="22">
        <v>5</v>
      </c>
      <c r="AB1406" s="22">
        <v>4</v>
      </c>
      <c r="AC1406" s="22">
        <v>194</v>
      </c>
      <c r="AD1406" s="22">
        <v>18.829999999999998</v>
      </c>
      <c r="AE1406" s="22">
        <v>5</v>
      </c>
      <c r="AF1406" s="86">
        <v>0</v>
      </c>
      <c r="AG1406" s="22"/>
      <c r="AH1406" s="22"/>
      <c r="AI1406" s="22"/>
      <c r="AJ1406" s="22"/>
      <c r="AK1406" s="22"/>
      <c r="AL1406" s="22"/>
      <c r="AM1406" s="22"/>
      <c r="AN1406" s="22"/>
      <c r="AO1406" s="22"/>
      <c r="AP1406" s="22"/>
      <c r="AQ1406" s="22"/>
      <c r="AR1406" s="22"/>
      <c r="AS1406" s="22"/>
      <c r="AT1406" s="22"/>
      <c r="AU1406" s="22"/>
      <c r="AV1406" s="22"/>
      <c r="AW1406" s="22"/>
      <c r="AX1406" s="22"/>
      <c r="AY1406" s="22"/>
      <c r="AZ1406" s="22"/>
      <c r="BA1406" s="85"/>
      <c r="BB1406" s="32"/>
      <c r="BC1406" s="32"/>
      <c r="BD1406" s="32"/>
      <c r="BE1406" s="32"/>
      <c r="BF1406" s="32"/>
      <c r="BG1406" s="32"/>
      <c r="BH1406" s="32"/>
      <c r="BI1406" s="32"/>
      <c r="BJ1406" s="32"/>
      <c r="BK1406" s="32"/>
      <c r="BL1406" s="32"/>
      <c r="BM1406" s="32"/>
    </row>
    <row r="1407" spans="1:65" ht="120" customHeight="1" x14ac:dyDescent="0.25">
      <c r="A1407" s="86">
        <v>1510</v>
      </c>
      <c r="B1407" s="22" t="s">
        <v>11445</v>
      </c>
      <c r="C1407" s="22">
        <v>8</v>
      </c>
      <c r="D1407" s="23" t="s">
        <v>11446</v>
      </c>
      <c r="E1407" s="22" t="s">
        <v>11447</v>
      </c>
      <c r="F1407" s="22">
        <v>10756</v>
      </c>
      <c r="G1407" s="22" t="s">
        <v>11508</v>
      </c>
      <c r="H1407" s="22">
        <v>2020</v>
      </c>
      <c r="I1407" s="22" t="s">
        <v>11509</v>
      </c>
      <c r="J1407" s="57">
        <v>113315</v>
      </c>
      <c r="K1407" s="22" t="s">
        <v>306</v>
      </c>
      <c r="L1407" s="22" t="s">
        <v>11510</v>
      </c>
      <c r="M1407" s="22" t="s">
        <v>11511</v>
      </c>
      <c r="N1407" s="22" t="s">
        <v>11512</v>
      </c>
      <c r="O1407" s="22" t="s">
        <v>11513</v>
      </c>
      <c r="P1407" s="22">
        <v>1200003</v>
      </c>
      <c r="Q1407" s="22">
        <v>0</v>
      </c>
      <c r="R1407" s="82">
        <v>0</v>
      </c>
      <c r="S1407" s="82">
        <v>0</v>
      </c>
      <c r="T1407" s="22">
        <v>31.89</v>
      </c>
      <c r="U1407" s="82">
        <f t="shared" si="93"/>
        <v>31.89</v>
      </c>
      <c r="V1407" s="421">
        <v>100</v>
      </c>
      <c r="W1407" s="128">
        <v>100</v>
      </c>
      <c r="X1407" s="225" t="s">
        <v>11454</v>
      </c>
      <c r="Y1407" s="22">
        <v>6</v>
      </c>
      <c r="Z1407" s="22">
        <v>1</v>
      </c>
      <c r="AA1407" s="22">
        <v>5</v>
      </c>
      <c r="AB1407" s="22">
        <v>25</v>
      </c>
      <c r="AC1407" s="22">
        <v>71</v>
      </c>
      <c r="AD1407" s="22">
        <v>0</v>
      </c>
      <c r="AE1407" s="22">
        <v>5</v>
      </c>
      <c r="AF1407" s="86">
        <v>100</v>
      </c>
      <c r="AG1407" s="14" t="s">
        <v>11446</v>
      </c>
      <c r="AH1407" s="14" t="s">
        <v>11447</v>
      </c>
      <c r="AI1407" s="14">
        <v>100</v>
      </c>
      <c r="AJ1407" s="22"/>
      <c r="AK1407" s="22"/>
      <c r="AL1407" s="22"/>
      <c r="AM1407" s="22"/>
      <c r="AN1407" s="22"/>
      <c r="AO1407" s="22"/>
      <c r="AP1407" s="22"/>
      <c r="AQ1407" s="22"/>
      <c r="AR1407" s="22"/>
      <c r="AS1407" s="22"/>
      <c r="AT1407" s="22"/>
      <c r="AU1407" s="22"/>
      <c r="AV1407" s="22"/>
      <c r="AW1407" s="22"/>
      <c r="AX1407" s="22"/>
      <c r="AY1407" s="22"/>
      <c r="AZ1407" s="22"/>
      <c r="BA1407" s="85"/>
      <c r="BB1407" s="32"/>
      <c r="BC1407" s="32"/>
      <c r="BD1407" s="32"/>
      <c r="BE1407" s="32"/>
      <c r="BF1407" s="32"/>
      <c r="BG1407" s="32"/>
      <c r="BH1407" s="32"/>
      <c r="BI1407" s="32"/>
      <c r="BJ1407" s="32"/>
      <c r="BK1407" s="32"/>
      <c r="BL1407" s="32"/>
      <c r="BM1407" s="32"/>
    </row>
    <row r="1408" spans="1:65" ht="120" customHeight="1" x14ac:dyDescent="0.25">
      <c r="A1408" s="86">
        <v>1510</v>
      </c>
      <c r="B1408" s="22" t="s">
        <v>11445</v>
      </c>
      <c r="C1408" s="22">
        <v>3</v>
      </c>
      <c r="D1408" s="23" t="s">
        <v>11457</v>
      </c>
      <c r="E1408" s="22" t="s">
        <v>11475</v>
      </c>
      <c r="F1408" s="22">
        <v>50196</v>
      </c>
      <c r="G1408" s="22" t="s">
        <v>11514</v>
      </c>
      <c r="H1408" s="22">
        <v>2020</v>
      </c>
      <c r="I1408" s="22" t="s">
        <v>11515</v>
      </c>
      <c r="J1408" s="57">
        <v>26057.54</v>
      </c>
      <c r="K1408" s="22" t="s">
        <v>306</v>
      </c>
      <c r="L1408" s="22" t="s">
        <v>11501</v>
      </c>
      <c r="M1408" s="22" t="s">
        <v>11479</v>
      </c>
      <c r="N1408" s="22" t="s">
        <v>11516</v>
      </c>
      <c r="O1408" s="22" t="s">
        <v>11517</v>
      </c>
      <c r="P1408" s="22">
        <v>1200004</v>
      </c>
      <c r="Q1408" s="22">
        <f t="shared" ref="Q1408" si="95">S1408</f>
        <v>14.36</v>
      </c>
      <c r="R1408" s="82">
        <v>0</v>
      </c>
      <c r="S1408" s="22">
        <v>14.36</v>
      </c>
      <c r="T1408" s="22">
        <v>31.89</v>
      </c>
      <c r="U1408" s="82">
        <f t="shared" si="93"/>
        <v>46.25</v>
      </c>
      <c r="V1408" s="421">
        <v>53.5</v>
      </c>
      <c r="W1408" s="128">
        <v>100</v>
      </c>
      <c r="X1408" s="225" t="s">
        <v>11454</v>
      </c>
      <c r="Y1408" s="22">
        <v>4</v>
      </c>
      <c r="Z1408" s="22">
        <v>7</v>
      </c>
      <c r="AA1408" s="22">
        <v>4</v>
      </c>
      <c r="AB1408" s="22">
        <v>4</v>
      </c>
      <c r="AC1408" s="22">
        <v>135</v>
      </c>
      <c r="AD1408" s="22">
        <v>18.829999999999998</v>
      </c>
      <c r="AE1408" s="22">
        <v>5</v>
      </c>
      <c r="AF1408" s="86">
        <v>60</v>
      </c>
      <c r="AG1408" s="14" t="s">
        <v>11504</v>
      </c>
      <c r="AH1408" s="14" t="s">
        <v>11505</v>
      </c>
      <c r="AI1408" s="14">
        <v>32</v>
      </c>
      <c r="AJ1408" s="22"/>
      <c r="AK1408" s="22"/>
      <c r="AL1408" s="22"/>
      <c r="AM1408" s="22"/>
      <c r="AN1408" s="22"/>
      <c r="AO1408" s="22"/>
      <c r="AP1408" s="22"/>
      <c r="AQ1408" s="22"/>
      <c r="AR1408" s="22"/>
      <c r="AS1408" s="22"/>
      <c r="AT1408" s="22"/>
      <c r="AU1408" s="22"/>
      <c r="AV1408" s="14" t="s">
        <v>11494</v>
      </c>
      <c r="AW1408" s="14" t="s">
        <v>11475</v>
      </c>
      <c r="AX1408" s="14">
        <v>68</v>
      </c>
      <c r="AY1408" s="22"/>
      <c r="AZ1408" s="22"/>
      <c r="BA1408" s="85"/>
      <c r="BB1408" s="32"/>
      <c r="BC1408" s="32"/>
      <c r="BD1408" s="32"/>
      <c r="BE1408" s="32"/>
      <c r="BF1408" s="32"/>
      <c r="BG1408" s="32"/>
      <c r="BH1408" s="32"/>
      <c r="BI1408" s="32"/>
      <c r="BJ1408" s="32"/>
      <c r="BK1408" s="32"/>
      <c r="BL1408" s="32"/>
      <c r="BM1408" s="32"/>
    </row>
    <row r="1409" spans="1:65" ht="120" customHeight="1" x14ac:dyDescent="0.25">
      <c r="A1409" s="86">
        <v>1510</v>
      </c>
      <c r="B1409" s="22" t="s">
        <v>11445</v>
      </c>
      <c r="C1409" s="22">
        <v>7</v>
      </c>
      <c r="D1409" s="23" t="s">
        <v>11446</v>
      </c>
      <c r="E1409" s="22" t="s">
        <v>11518</v>
      </c>
      <c r="F1409" s="22">
        <v>27613</v>
      </c>
      <c r="G1409" s="22" t="s">
        <v>11519</v>
      </c>
      <c r="H1409" s="22">
        <v>2020</v>
      </c>
      <c r="I1409" s="22" t="s">
        <v>11520</v>
      </c>
      <c r="J1409" s="57">
        <v>38219</v>
      </c>
      <c r="K1409" s="22" t="s">
        <v>306</v>
      </c>
      <c r="L1409" s="22" t="s">
        <v>11521</v>
      </c>
      <c r="M1409" s="22" t="s">
        <v>11522</v>
      </c>
      <c r="N1409" s="22" t="s">
        <v>11523</v>
      </c>
      <c r="O1409" s="22" t="s">
        <v>11524</v>
      </c>
      <c r="P1409" s="22">
        <v>1200005</v>
      </c>
      <c r="Q1409" s="22">
        <v>0</v>
      </c>
      <c r="R1409" s="82">
        <v>0</v>
      </c>
      <c r="S1409" s="82">
        <v>0</v>
      </c>
      <c r="T1409" s="22">
        <v>31.89</v>
      </c>
      <c r="U1409" s="82">
        <f t="shared" si="93"/>
        <v>31.89</v>
      </c>
      <c r="V1409" s="421">
        <v>100</v>
      </c>
      <c r="W1409" s="128">
        <v>100</v>
      </c>
      <c r="X1409" s="225" t="s">
        <v>11454</v>
      </c>
      <c r="Y1409" s="22">
        <v>6</v>
      </c>
      <c r="Z1409" s="22">
        <v>1</v>
      </c>
      <c r="AA1409" s="22">
        <v>5</v>
      </c>
      <c r="AB1409" s="22">
        <v>7</v>
      </c>
      <c r="AC1409" s="22">
        <v>112</v>
      </c>
      <c r="AD1409" s="22">
        <v>0</v>
      </c>
      <c r="AE1409" s="22">
        <v>5</v>
      </c>
      <c r="AF1409" s="86">
        <v>100</v>
      </c>
      <c r="AG1409" s="14" t="s">
        <v>11446</v>
      </c>
      <c r="AH1409" s="14" t="s">
        <v>11525</v>
      </c>
      <c r="AI1409" s="14">
        <v>100</v>
      </c>
      <c r="AJ1409" s="22"/>
      <c r="AK1409" s="22"/>
      <c r="AL1409" s="22"/>
      <c r="AM1409" s="22"/>
      <c r="AN1409" s="22"/>
      <c r="AO1409" s="22"/>
      <c r="AP1409" s="22"/>
      <c r="AQ1409" s="22"/>
      <c r="AR1409" s="22"/>
      <c r="AS1409" s="22"/>
      <c r="AT1409" s="22"/>
      <c r="AU1409" s="22"/>
      <c r="AV1409" s="22"/>
      <c r="AW1409" s="22"/>
      <c r="AX1409" s="22"/>
      <c r="AY1409" s="22"/>
      <c r="AZ1409" s="22"/>
      <c r="BA1409" s="85"/>
      <c r="BB1409" s="32"/>
      <c r="BC1409" s="32"/>
      <c r="BD1409" s="32"/>
      <c r="BE1409" s="32"/>
      <c r="BF1409" s="32"/>
      <c r="BG1409" s="32"/>
      <c r="BH1409" s="32"/>
      <c r="BI1409" s="32"/>
      <c r="BJ1409" s="32"/>
      <c r="BK1409" s="32"/>
      <c r="BL1409" s="32"/>
      <c r="BM1409" s="32"/>
    </row>
    <row r="1410" spans="1:65" ht="120" customHeight="1" x14ac:dyDescent="0.25">
      <c r="A1410" s="86">
        <v>1510</v>
      </c>
      <c r="B1410" s="22" t="s">
        <v>11445</v>
      </c>
      <c r="C1410" s="22">
        <v>7</v>
      </c>
      <c r="D1410" s="23" t="s">
        <v>11446</v>
      </c>
      <c r="E1410" s="22" t="s">
        <v>11467</v>
      </c>
      <c r="F1410" s="22">
        <v>18697</v>
      </c>
      <c r="G1410" s="22" t="s">
        <v>11526</v>
      </c>
      <c r="H1410" s="22">
        <v>2020</v>
      </c>
      <c r="I1410" s="22" t="s">
        <v>11527</v>
      </c>
      <c r="J1410" s="57">
        <v>104820</v>
      </c>
      <c r="K1410" s="22" t="s">
        <v>76</v>
      </c>
      <c r="L1410" s="22" t="s">
        <v>11469</v>
      </c>
      <c r="M1410" s="22" t="s">
        <v>11470</v>
      </c>
      <c r="N1410" s="22" t="s">
        <v>11528</v>
      </c>
      <c r="O1410" s="22" t="s">
        <v>11529</v>
      </c>
      <c r="P1410" s="22">
        <v>1200008</v>
      </c>
      <c r="Q1410" s="22">
        <f t="shared" ref="Q1410:Q1417" si="96">S1410</f>
        <v>14.36</v>
      </c>
      <c r="R1410" s="82">
        <v>0</v>
      </c>
      <c r="S1410" s="22">
        <v>14.36</v>
      </c>
      <c r="T1410" s="22">
        <v>31.89</v>
      </c>
      <c r="U1410" s="82">
        <f t="shared" si="93"/>
        <v>46.25</v>
      </c>
      <c r="V1410" s="421">
        <v>9.3000000000000007</v>
      </c>
      <c r="W1410" s="128">
        <v>100</v>
      </c>
      <c r="X1410" s="225" t="s">
        <v>11454</v>
      </c>
      <c r="Y1410" s="22">
        <v>3</v>
      </c>
      <c r="Z1410" s="22">
        <v>11</v>
      </c>
      <c r="AA1410" s="22">
        <v>5</v>
      </c>
      <c r="AB1410" s="22">
        <v>4</v>
      </c>
      <c r="AC1410" s="22">
        <v>194</v>
      </c>
      <c r="AD1410" s="22">
        <v>18.829999999999998</v>
      </c>
      <c r="AE1410" s="22">
        <v>5</v>
      </c>
      <c r="AF1410" s="86">
        <v>10</v>
      </c>
      <c r="AG1410" s="14" t="s">
        <v>11446</v>
      </c>
      <c r="AH1410" s="14" t="s">
        <v>11467</v>
      </c>
      <c r="AI1410" s="14">
        <v>81</v>
      </c>
      <c r="AJ1410" s="22"/>
      <c r="AK1410" s="22"/>
      <c r="AL1410" s="22"/>
      <c r="AM1410" s="22"/>
      <c r="AN1410" s="22"/>
      <c r="AO1410" s="22"/>
      <c r="AP1410" s="22"/>
      <c r="AQ1410" s="22"/>
      <c r="AR1410" s="22"/>
      <c r="AS1410" s="22"/>
      <c r="AT1410" s="22"/>
      <c r="AU1410" s="22"/>
      <c r="AV1410" s="14" t="s">
        <v>11473</v>
      </c>
      <c r="AW1410" s="14" t="s">
        <v>11474</v>
      </c>
      <c r="AX1410" s="14">
        <v>19</v>
      </c>
      <c r="AY1410" s="22"/>
      <c r="AZ1410" s="22"/>
      <c r="BA1410" s="85"/>
      <c r="BB1410" s="32"/>
      <c r="BC1410" s="32"/>
      <c r="BD1410" s="32"/>
      <c r="BE1410" s="32"/>
      <c r="BF1410" s="32"/>
      <c r="BG1410" s="32"/>
      <c r="BH1410" s="32"/>
      <c r="BI1410" s="32"/>
      <c r="BJ1410" s="32"/>
      <c r="BK1410" s="32"/>
      <c r="BL1410" s="32"/>
      <c r="BM1410" s="32"/>
    </row>
    <row r="1411" spans="1:65" ht="120" customHeight="1" x14ac:dyDescent="0.25">
      <c r="A1411" s="86">
        <v>1510</v>
      </c>
      <c r="B1411" s="22" t="s">
        <v>11445</v>
      </c>
      <c r="C1411" s="22">
        <v>7</v>
      </c>
      <c r="D1411" s="23" t="s">
        <v>11446</v>
      </c>
      <c r="E1411" s="22" t="s">
        <v>11467</v>
      </c>
      <c r="F1411" s="22">
        <v>18697</v>
      </c>
      <c r="G1411" s="22" t="s">
        <v>11530</v>
      </c>
      <c r="H1411" s="22">
        <v>2020</v>
      </c>
      <c r="I1411" s="22" t="s">
        <v>11531</v>
      </c>
      <c r="J1411" s="57">
        <v>103137.54</v>
      </c>
      <c r="K1411" s="22" t="s">
        <v>306</v>
      </c>
      <c r="L1411" s="22" t="s">
        <v>11469</v>
      </c>
      <c r="M1411" s="22" t="s">
        <v>11470</v>
      </c>
      <c r="N1411" s="22" t="s">
        <v>11471</v>
      </c>
      <c r="O1411" s="22" t="s">
        <v>11472</v>
      </c>
      <c r="P1411" s="22">
        <v>1200021</v>
      </c>
      <c r="Q1411" s="22">
        <f t="shared" si="96"/>
        <v>14.36</v>
      </c>
      <c r="R1411" s="82">
        <v>0</v>
      </c>
      <c r="S1411" s="22">
        <v>14.36</v>
      </c>
      <c r="T1411" s="22">
        <v>31.89</v>
      </c>
      <c r="U1411" s="82">
        <f t="shared" si="93"/>
        <v>46.25</v>
      </c>
      <c r="V1411" s="421">
        <v>0</v>
      </c>
      <c r="W1411" s="128">
        <v>100</v>
      </c>
      <c r="X1411" s="225" t="s">
        <v>11454</v>
      </c>
      <c r="Y1411" s="22">
        <v>3</v>
      </c>
      <c r="Z1411" s="22">
        <v>11</v>
      </c>
      <c r="AA1411" s="22">
        <v>5</v>
      </c>
      <c r="AB1411" s="22">
        <v>4</v>
      </c>
      <c r="AC1411" s="22">
        <v>104</v>
      </c>
      <c r="AD1411" s="22">
        <v>18.829999999999998</v>
      </c>
      <c r="AE1411" s="22">
        <v>5</v>
      </c>
      <c r="AF1411" s="86">
        <v>0</v>
      </c>
      <c r="AG1411" s="22"/>
      <c r="AH1411" s="22"/>
      <c r="AI1411" s="22"/>
      <c r="AJ1411" s="22"/>
      <c r="AK1411" s="22"/>
      <c r="AL1411" s="22"/>
      <c r="AM1411" s="22"/>
      <c r="AN1411" s="22"/>
      <c r="AO1411" s="22"/>
      <c r="AP1411" s="22"/>
      <c r="AQ1411" s="22"/>
      <c r="AR1411" s="22"/>
      <c r="AS1411" s="22"/>
      <c r="AT1411" s="22"/>
      <c r="AU1411" s="22"/>
      <c r="AV1411" s="22"/>
      <c r="AW1411" s="22"/>
      <c r="AX1411" s="22"/>
      <c r="AY1411" s="22"/>
      <c r="AZ1411" s="22"/>
      <c r="BA1411" s="85"/>
      <c r="BB1411" s="32"/>
      <c r="BC1411" s="32"/>
      <c r="BD1411" s="32"/>
      <c r="BE1411" s="32"/>
      <c r="BF1411" s="32"/>
      <c r="BG1411" s="32"/>
      <c r="BH1411" s="32"/>
      <c r="BI1411" s="32"/>
      <c r="BJ1411" s="32"/>
      <c r="BK1411" s="32"/>
      <c r="BL1411" s="32"/>
      <c r="BM1411" s="32"/>
    </row>
    <row r="1412" spans="1:65" ht="120" customHeight="1" x14ac:dyDescent="0.25">
      <c r="A1412" s="86">
        <v>1510</v>
      </c>
      <c r="B1412" s="22" t="s">
        <v>11445</v>
      </c>
      <c r="C1412" s="22">
        <v>7</v>
      </c>
      <c r="D1412" s="23" t="s">
        <v>11446</v>
      </c>
      <c r="E1412" s="22" t="s">
        <v>11467</v>
      </c>
      <c r="F1412" s="22">
        <v>18697</v>
      </c>
      <c r="G1412" s="22" t="s">
        <v>11532</v>
      </c>
      <c r="H1412" s="22">
        <v>2020</v>
      </c>
      <c r="I1412" s="22" t="s">
        <v>11533</v>
      </c>
      <c r="J1412" s="57">
        <v>13870</v>
      </c>
      <c r="K1412" s="22" t="s">
        <v>306</v>
      </c>
      <c r="L1412" s="22" t="s">
        <v>11469</v>
      </c>
      <c r="M1412" s="22" t="s">
        <v>11470</v>
      </c>
      <c r="N1412" s="22" t="s">
        <v>11471</v>
      </c>
      <c r="O1412" s="22" t="s">
        <v>11472</v>
      </c>
      <c r="P1412" s="22">
        <v>1200042</v>
      </c>
      <c r="Q1412" s="22">
        <f t="shared" si="96"/>
        <v>14.36</v>
      </c>
      <c r="R1412" s="82">
        <v>0</v>
      </c>
      <c r="S1412" s="22">
        <v>14.36</v>
      </c>
      <c r="T1412" s="22">
        <v>31.89</v>
      </c>
      <c r="U1412" s="82">
        <f t="shared" si="93"/>
        <v>46.25</v>
      </c>
      <c r="V1412" s="421">
        <v>10.6</v>
      </c>
      <c r="W1412" s="128">
        <v>100</v>
      </c>
      <c r="X1412" s="225" t="s">
        <v>11454</v>
      </c>
      <c r="Y1412" s="22">
        <v>3</v>
      </c>
      <c r="Z1412" s="22">
        <v>11</v>
      </c>
      <c r="AA1412" s="22">
        <v>5</v>
      </c>
      <c r="AB1412" s="22">
        <v>4</v>
      </c>
      <c r="AC1412" s="22">
        <v>104</v>
      </c>
      <c r="AD1412" s="22">
        <v>18.829999999999998</v>
      </c>
      <c r="AE1412" s="22">
        <v>5</v>
      </c>
      <c r="AF1412" s="86">
        <v>5</v>
      </c>
      <c r="AG1412" s="14" t="s">
        <v>11446</v>
      </c>
      <c r="AH1412" s="14" t="s">
        <v>11467</v>
      </c>
      <c r="AI1412" s="14">
        <v>100</v>
      </c>
      <c r="AJ1412" s="22"/>
      <c r="AK1412" s="22"/>
      <c r="AL1412" s="22"/>
      <c r="AM1412" s="22"/>
      <c r="AN1412" s="22"/>
      <c r="AO1412" s="22"/>
      <c r="AP1412" s="22"/>
      <c r="AQ1412" s="22"/>
      <c r="AR1412" s="22"/>
      <c r="AS1412" s="22"/>
      <c r="AT1412" s="22"/>
      <c r="AU1412" s="22"/>
      <c r="AV1412" s="22"/>
      <c r="AW1412" s="22"/>
      <c r="AX1412" s="22"/>
      <c r="AY1412" s="22"/>
      <c r="AZ1412" s="22"/>
      <c r="BA1412" s="85"/>
      <c r="BB1412" s="32"/>
      <c r="BC1412" s="32"/>
      <c r="BD1412" s="32"/>
      <c r="BE1412" s="32"/>
      <c r="BF1412" s="32"/>
      <c r="BG1412" s="32"/>
      <c r="BH1412" s="32"/>
      <c r="BI1412" s="32"/>
      <c r="BJ1412" s="32"/>
      <c r="BK1412" s="32"/>
      <c r="BL1412" s="32"/>
      <c r="BM1412" s="32"/>
    </row>
    <row r="1413" spans="1:65" ht="120" customHeight="1" x14ac:dyDescent="0.25">
      <c r="A1413" s="86">
        <v>1510</v>
      </c>
      <c r="B1413" s="22" t="s">
        <v>11445</v>
      </c>
      <c r="C1413" s="22">
        <v>3</v>
      </c>
      <c r="D1413" s="23" t="s">
        <v>11457</v>
      </c>
      <c r="E1413" s="22" t="s">
        <v>11475</v>
      </c>
      <c r="F1413" s="22">
        <v>50196</v>
      </c>
      <c r="G1413" s="22" t="s">
        <v>11534</v>
      </c>
      <c r="H1413" s="22">
        <v>2020</v>
      </c>
      <c r="I1413" s="22" t="s">
        <v>11535</v>
      </c>
      <c r="J1413" s="57">
        <v>59323.17</v>
      </c>
      <c r="K1413" s="22" t="s">
        <v>306</v>
      </c>
      <c r="L1413" s="22" t="s">
        <v>11501</v>
      </c>
      <c r="M1413" s="22" t="s">
        <v>11479</v>
      </c>
      <c r="N1413" s="22" t="s">
        <v>11536</v>
      </c>
      <c r="O1413" s="22" t="s">
        <v>11537</v>
      </c>
      <c r="P1413" s="22">
        <v>1200044</v>
      </c>
      <c r="Q1413" s="22">
        <f t="shared" si="96"/>
        <v>14.36</v>
      </c>
      <c r="R1413" s="82">
        <v>0</v>
      </c>
      <c r="S1413" s="22">
        <v>14.36</v>
      </c>
      <c r="T1413" s="22">
        <v>31.89</v>
      </c>
      <c r="U1413" s="82">
        <f t="shared" si="93"/>
        <v>46.25</v>
      </c>
      <c r="V1413" s="421">
        <v>51.1</v>
      </c>
      <c r="W1413" s="128">
        <v>100</v>
      </c>
      <c r="X1413" s="225" t="s">
        <v>11454</v>
      </c>
      <c r="Y1413" s="22">
        <v>6</v>
      </c>
      <c r="Z1413" s="22">
        <v>4</v>
      </c>
      <c r="AA1413" s="22">
        <v>2</v>
      </c>
      <c r="AB1413" s="22">
        <v>10</v>
      </c>
      <c r="AC1413" s="22">
        <v>110</v>
      </c>
      <c r="AD1413" s="22">
        <v>18.829999999999998</v>
      </c>
      <c r="AE1413" s="22">
        <v>5</v>
      </c>
      <c r="AF1413" s="86">
        <v>40</v>
      </c>
      <c r="AG1413" s="14" t="s">
        <v>11504</v>
      </c>
      <c r="AH1413" s="14" t="s">
        <v>11505</v>
      </c>
      <c r="AI1413" s="14">
        <v>47</v>
      </c>
      <c r="AJ1413" s="22"/>
      <c r="AK1413" s="22"/>
      <c r="AL1413" s="22"/>
      <c r="AM1413" s="22"/>
      <c r="AN1413" s="22"/>
      <c r="AO1413" s="22"/>
      <c r="AP1413" s="22"/>
      <c r="AQ1413" s="22"/>
      <c r="AR1413" s="22"/>
      <c r="AS1413" s="22"/>
      <c r="AT1413" s="22"/>
      <c r="AU1413" s="22"/>
      <c r="AV1413" s="14" t="s">
        <v>11494</v>
      </c>
      <c r="AW1413" s="14" t="s">
        <v>11475</v>
      </c>
      <c r="AX1413" s="14">
        <v>53</v>
      </c>
      <c r="AY1413" s="22"/>
      <c r="AZ1413" s="22"/>
      <c r="BA1413" s="85"/>
      <c r="BB1413" s="32"/>
      <c r="BC1413" s="32"/>
      <c r="BD1413" s="32"/>
      <c r="BE1413" s="32"/>
      <c r="BF1413" s="32"/>
      <c r="BG1413" s="32"/>
      <c r="BH1413" s="32"/>
      <c r="BI1413" s="32"/>
      <c r="BJ1413" s="32"/>
      <c r="BK1413" s="32"/>
      <c r="BL1413" s="32"/>
      <c r="BM1413" s="32"/>
    </row>
    <row r="1414" spans="1:65" ht="120" customHeight="1" x14ac:dyDescent="0.25">
      <c r="A1414" s="86">
        <v>1510</v>
      </c>
      <c r="B1414" s="22" t="s">
        <v>11445</v>
      </c>
      <c r="C1414" s="22">
        <v>3</v>
      </c>
      <c r="D1414" s="23" t="s">
        <v>11457</v>
      </c>
      <c r="E1414" s="22" t="s">
        <v>11475</v>
      </c>
      <c r="F1414" s="22">
        <v>50196</v>
      </c>
      <c r="G1414" s="22" t="s">
        <v>11538</v>
      </c>
      <c r="H1414" s="22">
        <v>2021</v>
      </c>
      <c r="I1414" s="22" t="s">
        <v>11538</v>
      </c>
      <c r="J1414" s="57">
        <v>38321.42</v>
      </c>
      <c r="K1414" s="22" t="s">
        <v>306</v>
      </c>
      <c r="L1414" s="22" t="s">
        <v>11501</v>
      </c>
      <c r="M1414" s="22" t="s">
        <v>11479</v>
      </c>
      <c r="N1414" s="22" t="s">
        <v>11539</v>
      </c>
      <c r="O1414" s="22" t="s">
        <v>11540</v>
      </c>
      <c r="P1414" s="22">
        <v>1210001</v>
      </c>
      <c r="Q1414" s="22">
        <f t="shared" si="96"/>
        <v>14.36</v>
      </c>
      <c r="R1414" s="82">
        <v>0</v>
      </c>
      <c r="S1414" s="22">
        <v>14.36</v>
      </c>
      <c r="T1414" s="22">
        <v>31.89</v>
      </c>
      <c r="U1414" s="82">
        <f t="shared" si="93"/>
        <v>46.25</v>
      </c>
      <c r="V1414" s="421">
        <v>47</v>
      </c>
      <c r="W1414" s="128">
        <v>100</v>
      </c>
      <c r="X1414" s="225" t="s">
        <v>11454</v>
      </c>
      <c r="Y1414" s="22">
        <v>6</v>
      </c>
      <c r="Z1414" s="22">
        <v>4</v>
      </c>
      <c r="AA1414" s="22">
        <v>2</v>
      </c>
      <c r="AB1414" s="22">
        <v>4</v>
      </c>
      <c r="AC1414" s="22">
        <v>120</v>
      </c>
      <c r="AD1414" s="22">
        <v>18.829999999999998</v>
      </c>
      <c r="AE1414" s="22">
        <v>5</v>
      </c>
      <c r="AF1414" s="86">
        <v>43</v>
      </c>
      <c r="AG1414" s="14" t="s">
        <v>11504</v>
      </c>
      <c r="AH1414" s="14" t="s">
        <v>11505</v>
      </c>
      <c r="AI1414" s="14">
        <v>44</v>
      </c>
      <c r="AJ1414" s="22"/>
      <c r="AK1414" s="22"/>
      <c r="AL1414" s="22"/>
      <c r="AM1414" s="22"/>
      <c r="AN1414" s="22"/>
      <c r="AO1414" s="22"/>
      <c r="AP1414" s="22"/>
      <c r="AQ1414" s="22"/>
      <c r="AR1414" s="22"/>
      <c r="AS1414" s="22"/>
      <c r="AT1414" s="22"/>
      <c r="AU1414" s="22"/>
      <c r="AV1414" s="14" t="s">
        <v>11494</v>
      </c>
      <c r="AW1414" s="14" t="s">
        <v>11475</v>
      </c>
      <c r="AX1414" s="14">
        <v>54</v>
      </c>
      <c r="AY1414" s="22"/>
      <c r="AZ1414" s="22"/>
      <c r="BA1414" s="85"/>
      <c r="BB1414" s="32"/>
      <c r="BC1414" s="32"/>
      <c r="BD1414" s="32"/>
      <c r="BE1414" s="32"/>
      <c r="BF1414" s="32"/>
      <c r="BG1414" s="32"/>
      <c r="BH1414" s="32"/>
      <c r="BI1414" s="32"/>
      <c r="BJ1414" s="32"/>
      <c r="BK1414" s="32"/>
      <c r="BL1414" s="32"/>
      <c r="BM1414" s="32"/>
    </row>
    <row r="1415" spans="1:65" ht="120" customHeight="1" x14ac:dyDescent="0.25">
      <c r="A1415" s="86">
        <v>1510</v>
      </c>
      <c r="B1415" s="22" t="s">
        <v>11445</v>
      </c>
      <c r="C1415" s="22">
        <v>7</v>
      </c>
      <c r="D1415" s="23" t="s">
        <v>11446</v>
      </c>
      <c r="E1415" s="22" t="s">
        <v>11467</v>
      </c>
      <c r="F1415" s="22">
        <v>18697</v>
      </c>
      <c r="G1415" s="22" t="s">
        <v>11541</v>
      </c>
      <c r="H1415" s="22">
        <v>2021</v>
      </c>
      <c r="I1415" s="22" t="s">
        <v>11542</v>
      </c>
      <c r="J1415" s="57">
        <v>49271.41</v>
      </c>
      <c r="K1415" s="22" t="s">
        <v>306</v>
      </c>
      <c r="L1415" s="22" t="s">
        <v>11469</v>
      </c>
      <c r="M1415" s="22" t="s">
        <v>11470</v>
      </c>
      <c r="N1415" s="22" t="s">
        <v>11543</v>
      </c>
      <c r="O1415" s="22" t="s">
        <v>11544</v>
      </c>
      <c r="P1415" s="22">
        <v>1210034</v>
      </c>
      <c r="Q1415" s="22">
        <f t="shared" si="96"/>
        <v>14.36</v>
      </c>
      <c r="R1415" s="82">
        <v>0</v>
      </c>
      <c r="S1415" s="22">
        <v>14.36</v>
      </c>
      <c r="T1415" s="22">
        <v>31.89</v>
      </c>
      <c r="U1415" s="82">
        <f t="shared" si="93"/>
        <v>46.25</v>
      </c>
      <c r="V1415" s="421">
        <v>72.8</v>
      </c>
      <c r="W1415" s="128">
        <v>86.666634979320349</v>
      </c>
      <c r="X1415" s="225" t="s">
        <v>11454</v>
      </c>
      <c r="Y1415" s="22">
        <v>3</v>
      </c>
      <c r="Z1415" s="22">
        <v>11</v>
      </c>
      <c r="AA1415" s="22">
        <v>5</v>
      </c>
      <c r="AB1415" s="22">
        <v>4</v>
      </c>
      <c r="AC1415" s="22">
        <v>104</v>
      </c>
      <c r="AD1415" s="22">
        <v>18.829999999999998</v>
      </c>
      <c r="AE1415" s="22">
        <v>5</v>
      </c>
      <c r="AF1415" s="86">
        <v>36</v>
      </c>
      <c r="AG1415" s="22"/>
      <c r="AH1415" s="22"/>
      <c r="AI1415" s="22"/>
      <c r="AJ1415" s="22"/>
      <c r="AK1415" s="22"/>
      <c r="AL1415" s="22"/>
      <c r="AM1415" s="22"/>
      <c r="AN1415" s="22"/>
      <c r="AO1415" s="22"/>
      <c r="AP1415" s="22"/>
      <c r="AQ1415" s="22"/>
      <c r="AR1415" s="22"/>
      <c r="AS1415" s="22"/>
      <c r="AT1415" s="22"/>
      <c r="AU1415" s="22"/>
      <c r="AV1415" s="14" t="s">
        <v>11473</v>
      </c>
      <c r="AW1415" s="14" t="s">
        <v>11474</v>
      </c>
      <c r="AX1415" s="14">
        <v>100</v>
      </c>
      <c r="AY1415" s="22"/>
      <c r="AZ1415" s="22"/>
      <c r="BA1415" s="85"/>
      <c r="BB1415" s="32"/>
      <c r="BC1415" s="32"/>
      <c r="BD1415" s="32"/>
      <c r="BE1415" s="32"/>
      <c r="BF1415" s="32"/>
      <c r="BG1415" s="32"/>
      <c r="BH1415" s="32"/>
      <c r="BI1415" s="32"/>
      <c r="BJ1415" s="32"/>
      <c r="BK1415" s="32"/>
      <c r="BL1415" s="32"/>
      <c r="BM1415" s="32"/>
    </row>
    <row r="1416" spans="1:65" ht="120" customHeight="1" x14ac:dyDescent="0.25">
      <c r="A1416" s="86">
        <v>1510</v>
      </c>
      <c r="B1416" s="22" t="s">
        <v>11445</v>
      </c>
      <c r="C1416" s="22">
        <v>3</v>
      </c>
      <c r="D1416" s="23" t="s">
        <v>11457</v>
      </c>
      <c r="E1416" s="22" t="s">
        <v>11545</v>
      </c>
      <c r="F1416" s="22">
        <v>34516</v>
      </c>
      <c r="G1416" s="22" t="s">
        <v>11546</v>
      </c>
      <c r="H1416" s="22">
        <v>2021</v>
      </c>
      <c r="I1416" s="22" t="s">
        <v>11547</v>
      </c>
      <c r="J1416" s="57">
        <v>137295.37</v>
      </c>
      <c r="K1416" s="22" t="s">
        <v>312</v>
      </c>
      <c r="L1416" s="22" t="s">
        <v>11501</v>
      </c>
      <c r="M1416" s="22" t="s">
        <v>11479</v>
      </c>
      <c r="N1416" s="22" t="s">
        <v>11548</v>
      </c>
      <c r="O1416" s="22" t="s">
        <v>11549</v>
      </c>
      <c r="P1416" s="22">
        <v>1210035</v>
      </c>
      <c r="Q1416" s="22">
        <f t="shared" si="96"/>
        <v>14.36</v>
      </c>
      <c r="R1416" s="82">
        <v>0</v>
      </c>
      <c r="S1416" s="22">
        <v>14.36</v>
      </c>
      <c r="T1416" s="22">
        <v>31.89</v>
      </c>
      <c r="U1416" s="82">
        <f t="shared" si="93"/>
        <v>46.25</v>
      </c>
      <c r="V1416" s="421">
        <v>86.6</v>
      </c>
      <c r="W1416" s="128">
        <v>90.21</v>
      </c>
      <c r="X1416" s="225" t="s">
        <v>11454</v>
      </c>
      <c r="Y1416" s="22">
        <v>6</v>
      </c>
      <c r="Z1416" s="22">
        <v>4</v>
      </c>
      <c r="AA1416" s="22">
        <v>2</v>
      </c>
      <c r="AB1416" s="22">
        <v>10</v>
      </c>
      <c r="AC1416" s="22">
        <v>128</v>
      </c>
      <c r="AD1416" s="22">
        <v>18.829999999999998</v>
      </c>
      <c r="AE1416" s="22">
        <v>5</v>
      </c>
      <c r="AF1416" s="86">
        <v>50</v>
      </c>
      <c r="AG1416" s="14" t="s">
        <v>11550</v>
      </c>
      <c r="AH1416" s="14" t="s">
        <v>11545</v>
      </c>
      <c r="AI1416" s="14">
        <v>100</v>
      </c>
      <c r="AJ1416" s="22"/>
      <c r="AK1416" s="22"/>
      <c r="AL1416" s="22"/>
      <c r="AM1416" s="22"/>
      <c r="AN1416" s="22"/>
      <c r="AO1416" s="22"/>
      <c r="AP1416" s="22"/>
      <c r="AQ1416" s="22"/>
      <c r="AR1416" s="22"/>
      <c r="AS1416" s="22"/>
      <c r="AT1416" s="22"/>
      <c r="AU1416" s="22"/>
      <c r="AV1416" s="22"/>
      <c r="AW1416" s="22"/>
      <c r="AX1416" s="22"/>
      <c r="AY1416" s="22"/>
      <c r="AZ1416" s="22"/>
      <c r="BA1416" s="85"/>
      <c r="BB1416" s="32"/>
      <c r="BC1416" s="32"/>
      <c r="BD1416" s="32"/>
      <c r="BE1416" s="32"/>
      <c r="BF1416" s="32"/>
      <c r="BG1416" s="32"/>
      <c r="BH1416" s="32"/>
      <c r="BI1416" s="32"/>
      <c r="BJ1416" s="32"/>
      <c r="BK1416" s="32"/>
      <c r="BL1416" s="32"/>
      <c r="BM1416" s="32"/>
    </row>
    <row r="1417" spans="1:65" ht="120" customHeight="1" x14ac:dyDescent="0.25">
      <c r="A1417" s="86">
        <v>1510</v>
      </c>
      <c r="B1417" s="22" t="s">
        <v>11445</v>
      </c>
      <c r="C1417" s="22">
        <v>7</v>
      </c>
      <c r="D1417" s="23" t="s">
        <v>11446</v>
      </c>
      <c r="E1417" s="22" t="s">
        <v>11467</v>
      </c>
      <c r="F1417" s="22">
        <v>18697</v>
      </c>
      <c r="G1417" s="22" t="s">
        <v>11551</v>
      </c>
      <c r="H1417" s="22">
        <v>2021</v>
      </c>
      <c r="I1417" s="22" t="s">
        <v>11552</v>
      </c>
      <c r="J1417" s="57">
        <v>66792.92</v>
      </c>
      <c r="K1417" s="22" t="s">
        <v>306</v>
      </c>
      <c r="L1417" s="22" t="s">
        <v>11469</v>
      </c>
      <c r="M1417" s="22" t="s">
        <v>11470</v>
      </c>
      <c r="N1417" s="22" t="s">
        <v>11553</v>
      </c>
      <c r="O1417" s="22" t="s">
        <v>11554</v>
      </c>
      <c r="P1417" s="22">
        <v>1210050</v>
      </c>
      <c r="Q1417" s="22">
        <f t="shared" si="96"/>
        <v>14.36</v>
      </c>
      <c r="R1417" s="82">
        <v>0</v>
      </c>
      <c r="S1417" s="22">
        <v>14.36</v>
      </c>
      <c r="T1417" s="22">
        <v>31.89</v>
      </c>
      <c r="U1417" s="82">
        <f t="shared" si="93"/>
        <v>46.25</v>
      </c>
      <c r="V1417" s="421">
        <v>4</v>
      </c>
      <c r="W1417" s="128">
        <v>85</v>
      </c>
      <c r="X1417" s="225" t="s">
        <v>11454</v>
      </c>
      <c r="Y1417" s="22">
        <v>6</v>
      </c>
      <c r="Z1417" s="22">
        <v>4</v>
      </c>
      <c r="AA1417" s="22">
        <v>1</v>
      </c>
      <c r="AB1417" s="22">
        <v>4</v>
      </c>
      <c r="AC1417" s="22">
        <v>133</v>
      </c>
      <c r="AD1417" s="22">
        <v>18.829999999999998</v>
      </c>
      <c r="AE1417" s="22">
        <v>5</v>
      </c>
      <c r="AF1417" s="86">
        <v>1</v>
      </c>
      <c r="AG1417" s="14" t="s">
        <v>11446</v>
      </c>
      <c r="AH1417" s="14" t="s">
        <v>11467</v>
      </c>
      <c r="AI1417" s="14">
        <v>100</v>
      </c>
      <c r="AJ1417" s="22"/>
      <c r="AK1417" s="22"/>
      <c r="AL1417" s="22"/>
      <c r="AM1417" s="22"/>
      <c r="AN1417" s="22"/>
      <c r="AO1417" s="22"/>
      <c r="AP1417" s="22"/>
      <c r="AQ1417" s="22"/>
      <c r="AR1417" s="22"/>
      <c r="AS1417" s="22"/>
      <c r="AT1417" s="22"/>
      <c r="AU1417" s="22"/>
      <c r="AV1417" s="22"/>
      <c r="AW1417" s="22"/>
      <c r="AX1417" s="22"/>
      <c r="AY1417" s="22"/>
      <c r="AZ1417" s="22"/>
      <c r="BA1417" s="85"/>
      <c r="BB1417" s="32"/>
      <c r="BC1417" s="32"/>
      <c r="BD1417" s="32"/>
      <c r="BE1417" s="32"/>
      <c r="BF1417" s="32"/>
      <c r="BG1417" s="32"/>
      <c r="BH1417" s="32"/>
      <c r="BI1417" s="32"/>
      <c r="BJ1417" s="32"/>
      <c r="BK1417" s="32"/>
      <c r="BL1417" s="32"/>
      <c r="BM1417" s="32"/>
    </row>
    <row r="1418" spans="1:65" ht="120" customHeight="1" x14ac:dyDescent="0.25">
      <c r="A1418" s="86">
        <v>1510</v>
      </c>
      <c r="B1418" s="22" t="s">
        <v>11445</v>
      </c>
      <c r="C1418" s="22">
        <v>8</v>
      </c>
      <c r="D1418" s="23" t="s">
        <v>11446</v>
      </c>
      <c r="E1418" s="22" t="s">
        <v>11447</v>
      </c>
      <c r="F1418" s="22">
        <v>10756</v>
      </c>
      <c r="G1418" s="22" t="s">
        <v>11555</v>
      </c>
      <c r="H1418" s="22">
        <v>2022</v>
      </c>
      <c r="I1418" s="22" t="s">
        <v>11556</v>
      </c>
      <c r="J1418" s="57">
        <v>58183.1</v>
      </c>
      <c r="K1418" s="22" t="s">
        <v>330</v>
      </c>
      <c r="L1418" s="22" t="s">
        <v>11557</v>
      </c>
      <c r="M1418" s="22" t="s">
        <v>11558</v>
      </c>
      <c r="N1418" s="22" t="s">
        <v>11559</v>
      </c>
      <c r="O1418" s="22" t="s">
        <v>11560</v>
      </c>
      <c r="P1418" s="22">
        <v>1220026</v>
      </c>
      <c r="Q1418" s="22">
        <v>0</v>
      </c>
      <c r="R1418" s="82">
        <v>0</v>
      </c>
      <c r="S1418" s="82">
        <v>0</v>
      </c>
      <c r="T1418" s="22">
        <v>31.89</v>
      </c>
      <c r="U1418" s="82">
        <f t="shared" si="93"/>
        <v>31.89</v>
      </c>
      <c r="V1418" s="421">
        <v>100</v>
      </c>
      <c r="W1418" s="128">
        <v>100</v>
      </c>
      <c r="X1418" s="225" t="s">
        <v>11454</v>
      </c>
      <c r="Y1418" s="22">
        <v>6</v>
      </c>
      <c r="Z1418" s="22">
        <v>1</v>
      </c>
      <c r="AA1418" s="22">
        <v>1</v>
      </c>
      <c r="AB1418" s="22">
        <v>23</v>
      </c>
      <c r="AC1418" s="22">
        <v>148</v>
      </c>
      <c r="AD1418" s="22">
        <v>13.11</v>
      </c>
      <c r="AE1418" s="22">
        <v>2</v>
      </c>
      <c r="AF1418" s="86">
        <v>100</v>
      </c>
      <c r="AG1418" s="14" t="s">
        <v>11446</v>
      </c>
      <c r="AH1418" s="14" t="s">
        <v>11447</v>
      </c>
      <c r="AI1418" s="14">
        <v>100</v>
      </c>
      <c r="AJ1418" s="22"/>
      <c r="AK1418" s="22"/>
      <c r="AL1418" s="22"/>
      <c r="AM1418" s="22"/>
      <c r="AN1418" s="22"/>
      <c r="AO1418" s="22"/>
      <c r="AP1418" s="22"/>
      <c r="AQ1418" s="22"/>
      <c r="AR1418" s="22"/>
      <c r="AS1418" s="22"/>
      <c r="AT1418" s="22"/>
      <c r="AU1418" s="22"/>
      <c r="AV1418" s="22"/>
      <c r="AW1418" s="22"/>
      <c r="AX1418" s="22"/>
      <c r="AY1418" s="22"/>
      <c r="AZ1418" s="22"/>
      <c r="BA1418" s="85"/>
      <c r="BB1418" s="32"/>
      <c r="BC1418" s="32"/>
      <c r="BD1418" s="32"/>
      <c r="BE1418" s="32"/>
      <c r="BF1418" s="32"/>
      <c r="BG1418" s="32"/>
      <c r="BH1418" s="32"/>
      <c r="BI1418" s="32"/>
      <c r="BJ1418" s="32"/>
      <c r="BK1418" s="32"/>
      <c r="BL1418" s="32"/>
      <c r="BM1418" s="32"/>
    </row>
    <row r="1419" spans="1:65" ht="120" customHeight="1" x14ac:dyDescent="0.25">
      <c r="A1419" s="86">
        <v>1510</v>
      </c>
      <c r="B1419" s="22" t="s">
        <v>11445</v>
      </c>
      <c r="C1419" s="22">
        <v>3</v>
      </c>
      <c r="D1419" s="23" t="s">
        <v>11457</v>
      </c>
      <c r="E1419" s="22" t="s">
        <v>11505</v>
      </c>
      <c r="F1419" s="22">
        <v>21102</v>
      </c>
      <c r="G1419" s="22" t="s">
        <v>11561</v>
      </c>
      <c r="H1419" s="22">
        <v>2022</v>
      </c>
      <c r="I1419" s="22" t="s">
        <v>11562</v>
      </c>
      <c r="J1419" s="57">
        <v>48205.760000000002</v>
      </c>
      <c r="K1419" s="22" t="s">
        <v>330</v>
      </c>
      <c r="L1419" s="22" t="s">
        <v>11501</v>
      </c>
      <c r="M1419" s="22" t="s">
        <v>11479</v>
      </c>
      <c r="N1419" s="22" t="s">
        <v>11563</v>
      </c>
      <c r="O1419" s="22" t="s">
        <v>11564</v>
      </c>
      <c r="P1419" s="22">
        <v>1220008</v>
      </c>
      <c r="Q1419" s="22">
        <f t="shared" ref="Q1419:Q1421" si="97">S1419</f>
        <v>14.36</v>
      </c>
      <c r="R1419" s="82">
        <v>0</v>
      </c>
      <c r="S1419" s="22">
        <v>14.36</v>
      </c>
      <c r="T1419" s="22">
        <v>31.89</v>
      </c>
      <c r="U1419" s="82">
        <f t="shared" si="93"/>
        <v>46.25</v>
      </c>
      <c r="V1419" s="421">
        <v>100</v>
      </c>
      <c r="W1419" s="128">
        <v>69.9999958511182</v>
      </c>
      <c r="X1419" s="225" t="s">
        <v>11454</v>
      </c>
      <c r="Y1419" s="22">
        <v>4</v>
      </c>
      <c r="Z1419" s="22">
        <v>7</v>
      </c>
      <c r="AA1419" s="22">
        <v>2</v>
      </c>
      <c r="AB1419" s="22">
        <v>60</v>
      </c>
      <c r="AC1419" s="22">
        <v>150</v>
      </c>
      <c r="AD1419" s="22">
        <v>20.78</v>
      </c>
      <c r="AE1419" s="22">
        <v>5</v>
      </c>
      <c r="AF1419" s="86">
        <v>100</v>
      </c>
      <c r="AG1419" s="22"/>
      <c r="AH1419" s="22"/>
      <c r="AI1419" s="22"/>
      <c r="AJ1419" s="22"/>
      <c r="AK1419" s="22"/>
      <c r="AL1419" s="22"/>
      <c r="AM1419" s="22"/>
      <c r="AN1419" s="22"/>
      <c r="AO1419" s="22"/>
      <c r="AP1419" s="22"/>
      <c r="AQ1419" s="22"/>
      <c r="AR1419" s="22"/>
      <c r="AS1419" s="22"/>
      <c r="AT1419" s="22"/>
      <c r="AU1419" s="22"/>
      <c r="AV1419" s="14" t="s">
        <v>11565</v>
      </c>
      <c r="AW1419" s="14" t="s">
        <v>11505</v>
      </c>
      <c r="AX1419" s="14">
        <v>100</v>
      </c>
      <c r="AY1419" s="22"/>
      <c r="AZ1419" s="22"/>
      <c r="BA1419" s="85"/>
      <c r="BB1419" s="32"/>
      <c r="BC1419" s="32"/>
      <c r="BD1419" s="32"/>
      <c r="BE1419" s="32"/>
      <c r="BF1419" s="32"/>
      <c r="BG1419" s="32"/>
      <c r="BH1419" s="32"/>
      <c r="BI1419" s="32"/>
      <c r="BJ1419" s="32"/>
      <c r="BK1419" s="32"/>
      <c r="BL1419" s="32"/>
      <c r="BM1419" s="32"/>
    </row>
    <row r="1420" spans="1:65" ht="120" customHeight="1" x14ac:dyDescent="0.25">
      <c r="A1420" s="86">
        <v>1510</v>
      </c>
      <c r="B1420" s="22" t="s">
        <v>11445</v>
      </c>
      <c r="C1420" s="22">
        <v>7</v>
      </c>
      <c r="D1420" s="23" t="s">
        <v>11446</v>
      </c>
      <c r="E1420" s="22" t="s">
        <v>11467</v>
      </c>
      <c r="F1420" s="22">
        <v>18697</v>
      </c>
      <c r="G1420" s="22" t="s">
        <v>11566</v>
      </c>
      <c r="H1420" s="22">
        <v>2023</v>
      </c>
      <c r="I1420" s="22" t="s">
        <v>11567</v>
      </c>
      <c r="J1420" s="57">
        <v>77799.429999999993</v>
      </c>
      <c r="K1420" s="22" t="s">
        <v>373</v>
      </c>
      <c r="L1420" s="22" t="s">
        <v>11568</v>
      </c>
      <c r="M1420" s="22" t="s">
        <v>11569</v>
      </c>
      <c r="N1420" s="22" t="s">
        <v>11570</v>
      </c>
      <c r="O1420" s="22" t="s">
        <v>11571</v>
      </c>
      <c r="P1420" s="22">
        <v>1230015</v>
      </c>
      <c r="Q1420" s="22">
        <f t="shared" si="97"/>
        <v>14.36</v>
      </c>
      <c r="R1420" s="82">
        <v>0</v>
      </c>
      <c r="S1420" s="22">
        <v>14.36</v>
      </c>
      <c r="T1420" s="22">
        <v>31.89</v>
      </c>
      <c r="U1420" s="82">
        <f t="shared" si="93"/>
        <v>46.25</v>
      </c>
      <c r="V1420" s="421">
        <v>14.2</v>
      </c>
      <c r="W1420" s="128">
        <v>56.67</v>
      </c>
      <c r="X1420" s="225" t="s">
        <v>11454</v>
      </c>
      <c r="Y1420" s="22">
        <v>4</v>
      </c>
      <c r="Z1420" s="22">
        <v>9</v>
      </c>
      <c r="AA1420" s="22">
        <v>2</v>
      </c>
      <c r="AB1420" s="22">
        <v>4</v>
      </c>
      <c r="AC1420" s="22">
        <v>197</v>
      </c>
      <c r="AD1420" s="22">
        <v>18.829999999999998</v>
      </c>
      <c r="AE1420" s="22">
        <v>5</v>
      </c>
      <c r="AF1420" s="86">
        <v>13</v>
      </c>
      <c r="AG1420" s="14" t="s">
        <v>11572</v>
      </c>
      <c r="AH1420" s="14" t="s">
        <v>11518</v>
      </c>
      <c r="AI1420" s="14">
        <v>31</v>
      </c>
      <c r="AJ1420" s="22"/>
      <c r="AK1420" s="22"/>
      <c r="AL1420" s="22"/>
      <c r="AM1420" s="22"/>
      <c r="AN1420" s="22"/>
      <c r="AO1420" s="22"/>
      <c r="AP1420" s="22"/>
      <c r="AQ1420" s="22"/>
      <c r="AR1420" s="22"/>
      <c r="AS1420" s="22"/>
      <c r="AT1420" s="22"/>
      <c r="AU1420" s="22"/>
      <c r="AV1420" s="14" t="s">
        <v>11573</v>
      </c>
      <c r="AW1420" s="14" t="s">
        <v>11518</v>
      </c>
      <c r="AX1420" s="14">
        <v>23</v>
      </c>
      <c r="AY1420" s="14" t="s">
        <v>11574</v>
      </c>
      <c r="AZ1420" s="14" t="s">
        <v>11575</v>
      </c>
      <c r="BA1420" s="24">
        <v>23</v>
      </c>
      <c r="BB1420" s="32"/>
      <c r="BC1420" s="32"/>
      <c r="BD1420" s="32"/>
      <c r="BE1420" s="32"/>
      <c r="BF1420" s="32"/>
      <c r="BG1420" s="32"/>
      <c r="BH1420" s="32"/>
      <c r="BI1420" s="32"/>
      <c r="BJ1420" s="32"/>
      <c r="BK1420" s="32"/>
      <c r="BL1420" s="32"/>
      <c r="BM1420" s="32"/>
    </row>
    <row r="1421" spans="1:65" ht="120" customHeight="1" x14ac:dyDescent="0.25">
      <c r="A1421" s="86">
        <v>1510</v>
      </c>
      <c r="B1421" s="22" t="s">
        <v>11445</v>
      </c>
      <c r="C1421" s="22">
        <v>3</v>
      </c>
      <c r="D1421" s="23" t="s">
        <v>11457</v>
      </c>
      <c r="E1421" s="22" t="s">
        <v>11475</v>
      </c>
      <c r="F1421" s="22">
        <v>50196</v>
      </c>
      <c r="G1421" s="22" t="s">
        <v>11576</v>
      </c>
      <c r="H1421" s="22">
        <v>2023</v>
      </c>
      <c r="I1421" s="22" t="s">
        <v>11577</v>
      </c>
      <c r="J1421" s="57">
        <v>57576.49</v>
      </c>
      <c r="K1421" s="22" t="s">
        <v>373</v>
      </c>
      <c r="L1421" s="22" t="s">
        <v>11501</v>
      </c>
      <c r="M1421" s="22" t="s">
        <v>11479</v>
      </c>
      <c r="N1421" s="22" t="s">
        <v>11578</v>
      </c>
      <c r="O1421" s="22" t="s">
        <v>11579</v>
      </c>
      <c r="P1421" s="22">
        <v>1230500</v>
      </c>
      <c r="Q1421" s="22">
        <f t="shared" si="97"/>
        <v>14.36</v>
      </c>
      <c r="R1421" s="82">
        <v>0</v>
      </c>
      <c r="S1421" s="22">
        <v>14.36</v>
      </c>
      <c r="T1421" s="22">
        <v>31.89</v>
      </c>
      <c r="U1421" s="82">
        <f t="shared" si="93"/>
        <v>46.25</v>
      </c>
      <c r="V1421" s="421">
        <v>48.9</v>
      </c>
      <c r="W1421" s="128">
        <v>48.333347806830915</v>
      </c>
      <c r="X1421" s="225" t="s">
        <v>11454</v>
      </c>
      <c r="Y1421" s="22">
        <v>4</v>
      </c>
      <c r="Z1421" s="22">
        <v>7</v>
      </c>
      <c r="AA1421" s="22">
        <v>2</v>
      </c>
      <c r="AB1421" s="22">
        <v>60</v>
      </c>
      <c r="AC1421" s="22">
        <v>198</v>
      </c>
      <c r="AD1421" s="22">
        <v>20.78</v>
      </c>
      <c r="AE1421" s="22">
        <v>5</v>
      </c>
      <c r="AF1421" s="86">
        <v>42</v>
      </c>
      <c r="AG1421" s="14" t="s">
        <v>11504</v>
      </c>
      <c r="AH1421" s="14" t="s">
        <v>11505</v>
      </c>
      <c r="AI1421" s="14">
        <v>45</v>
      </c>
      <c r="AJ1421" s="22"/>
      <c r="AK1421" s="22"/>
      <c r="AL1421" s="22"/>
      <c r="AM1421" s="22"/>
      <c r="AN1421" s="22"/>
      <c r="AO1421" s="22"/>
      <c r="AP1421" s="22"/>
      <c r="AQ1421" s="22"/>
      <c r="AR1421" s="22"/>
      <c r="AS1421" s="22"/>
      <c r="AT1421" s="22"/>
      <c r="AU1421" s="22"/>
      <c r="AV1421" s="14" t="s">
        <v>11494</v>
      </c>
      <c r="AW1421" s="14" t="s">
        <v>11475</v>
      </c>
      <c r="AX1421" s="14">
        <v>55</v>
      </c>
      <c r="AY1421" s="22"/>
      <c r="AZ1421" s="22"/>
      <c r="BA1421" s="85"/>
      <c r="BB1421" s="32"/>
      <c r="BC1421" s="32"/>
      <c r="BD1421" s="32"/>
      <c r="BE1421" s="32"/>
      <c r="BF1421" s="32"/>
      <c r="BG1421" s="32"/>
      <c r="BH1421" s="32"/>
      <c r="BI1421" s="32"/>
      <c r="BJ1421" s="32"/>
      <c r="BK1421" s="32"/>
      <c r="BL1421" s="32"/>
      <c r="BM1421" s="32"/>
    </row>
    <row r="1422" spans="1:65" ht="120" customHeight="1" x14ac:dyDescent="0.25">
      <c r="A1422" s="86">
        <v>1510</v>
      </c>
      <c r="B1422" s="22" t="s">
        <v>11445</v>
      </c>
      <c r="C1422" s="22">
        <v>3</v>
      </c>
      <c r="D1422" s="23" t="s">
        <v>11457</v>
      </c>
      <c r="E1422" s="22" t="s">
        <v>11475</v>
      </c>
      <c r="F1422" s="22">
        <v>50196</v>
      </c>
      <c r="G1422" s="22" t="s">
        <v>11580</v>
      </c>
      <c r="H1422" s="22">
        <v>2025</v>
      </c>
      <c r="I1422" s="22" t="s">
        <v>11581</v>
      </c>
      <c r="J1422" s="57">
        <v>227299.39</v>
      </c>
      <c r="K1422" s="22" t="s">
        <v>534</v>
      </c>
      <c r="L1422" s="22" t="s">
        <v>11478</v>
      </c>
      <c r="M1422" s="22" t="s">
        <v>11479</v>
      </c>
      <c r="N1422" s="22" t="s">
        <v>11582</v>
      </c>
      <c r="O1422" s="22" t="s">
        <v>11583</v>
      </c>
      <c r="P1422" s="22">
        <v>1250022</v>
      </c>
      <c r="Q1422" s="22">
        <f>S1422</f>
        <v>14.36</v>
      </c>
      <c r="R1422" s="82">
        <v>0</v>
      </c>
      <c r="S1422" s="22">
        <v>14.36</v>
      </c>
      <c r="T1422" s="22">
        <v>31.89</v>
      </c>
      <c r="U1422" s="82">
        <f t="shared" si="93"/>
        <v>46.25</v>
      </c>
      <c r="V1422" s="421">
        <v>41.5</v>
      </c>
      <c r="W1422" s="128">
        <v>11.666655618163739</v>
      </c>
      <c r="X1422" s="225" t="s">
        <v>11454</v>
      </c>
      <c r="Y1422" s="22">
        <v>4</v>
      </c>
      <c r="Z1422" s="22">
        <v>7</v>
      </c>
      <c r="AA1422" s="22">
        <v>2</v>
      </c>
      <c r="AB1422" s="22">
        <v>60</v>
      </c>
      <c r="AC1422" s="22">
        <v>150</v>
      </c>
      <c r="AD1422" s="22">
        <v>20.78</v>
      </c>
      <c r="AE1422" s="22">
        <v>5</v>
      </c>
      <c r="AF1422" s="86">
        <v>40</v>
      </c>
      <c r="AG1422" s="14" t="s">
        <v>11504</v>
      </c>
      <c r="AH1422" s="14" t="s">
        <v>11505</v>
      </c>
      <c r="AI1422" s="43">
        <v>47</v>
      </c>
      <c r="AJ1422" s="22"/>
      <c r="AK1422" s="22"/>
      <c r="AL1422" s="22"/>
      <c r="AM1422" s="22"/>
      <c r="AN1422" s="22"/>
      <c r="AO1422" s="22"/>
      <c r="AP1422" s="22"/>
      <c r="AQ1422" s="22"/>
      <c r="AR1422" s="22"/>
      <c r="AS1422" s="22"/>
      <c r="AT1422" s="22"/>
      <c r="AU1422" s="22"/>
      <c r="AV1422" s="42" t="s">
        <v>11494</v>
      </c>
      <c r="AW1422" s="42" t="s">
        <v>11475</v>
      </c>
      <c r="AX1422" s="42">
        <v>53</v>
      </c>
      <c r="AY1422" s="22"/>
      <c r="AZ1422" s="22"/>
      <c r="BA1422" s="85"/>
      <c r="BB1422" s="32"/>
      <c r="BC1422" s="32"/>
      <c r="BD1422" s="32"/>
      <c r="BE1422" s="32"/>
      <c r="BF1422" s="32"/>
      <c r="BG1422" s="32"/>
      <c r="BH1422" s="32"/>
      <c r="BI1422" s="32"/>
      <c r="BJ1422" s="32"/>
      <c r="BK1422" s="32"/>
      <c r="BL1422" s="32"/>
      <c r="BM1422" s="32"/>
    </row>
    <row r="1423" spans="1:65" ht="120" customHeight="1" x14ac:dyDescent="0.25">
      <c r="A1423" s="86">
        <v>1510</v>
      </c>
      <c r="B1423" s="22" t="s">
        <v>11445</v>
      </c>
      <c r="C1423" s="22">
        <v>8</v>
      </c>
      <c r="D1423" s="23" t="s">
        <v>11446</v>
      </c>
      <c r="E1423" s="22" t="s">
        <v>11447</v>
      </c>
      <c r="F1423" s="22">
        <v>10756</v>
      </c>
      <c r="G1423" s="22" t="s">
        <v>11584</v>
      </c>
      <c r="H1423" s="22">
        <v>2025</v>
      </c>
      <c r="I1423" s="22" t="s">
        <v>11585</v>
      </c>
      <c r="J1423" s="57">
        <v>66590.84</v>
      </c>
      <c r="K1423" s="22" t="s">
        <v>534</v>
      </c>
      <c r="L1423" s="22" t="s">
        <v>11450</v>
      </c>
      <c r="M1423" s="22" t="s">
        <v>11451</v>
      </c>
      <c r="N1423" s="22" t="s">
        <v>11452</v>
      </c>
      <c r="O1423" s="22" t="s">
        <v>11453</v>
      </c>
      <c r="P1423" s="22">
        <v>1250039</v>
      </c>
      <c r="Q1423" s="22">
        <v>0</v>
      </c>
      <c r="R1423" s="82">
        <v>0</v>
      </c>
      <c r="S1423" s="22">
        <v>0</v>
      </c>
      <c r="T1423" s="22">
        <v>31.89</v>
      </c>
      <c r="U1423" s="82">
        <f t="shared" si="93"/>
        <v>31.89</v>
      </c>
      <c r="V1423" s="421">
        <v>75</v>
      </c>
      <c r="W1423" s="128">
        <v>12.499990614326142</v>
      </c>
      <c r="X1423" s="225" t="s">
        <v>11454</v>
      </c>
      <c r="Y1423" s="22">
        <v>6</v>
      </c>
      <c r="Z1423" s="22">
        <v>1</v>
      </c>
      <c r="AA1423" s="22">
        <v>1</v>
      </c>
      <c r="AB1423" s="22">
        <v>23</v>
      </c>
      <c r="AC1423" s="22">
        <v>239</v>
      </c>
      <c r="AD1423" s="22">
        <v>13.11</v>
      </c>
      <c r="AE1423" s="22">
        <v>2</v>
      </c>
      <c r="AF1423" s="86">
        <v>100</v>
      </c>
      <c r="AG1423" s="14" t="s">
        <v>11455</v>
      </c>
      <c r="AH1423" s="14" t="s">
        <v>11456</v>
      </c>
      <c r="AI1423" s="43">
        <v>10</v>
      </c>
      <c r="AJ1423" s="14" t="s">
        <v>11457</v>
      </c>
      <c r="AK1423" s="14" t="s">
        <v>11458</v>
      </c>
      <c r="AL1423" s="43">
        <v>10</v>
      </c>
      <c r="AM1423" s="14" t="s">
        <v>11459</v>
      </c>
      <c r="AN1423" s="14" t="s">
        <v>11460</v>
      </c>
      <c r="AO1423" s="14">
        <v>10</v>
      </c>
      <c r="AP1423" s="219" t="s">
        <v>11461</v>
      </c>
      <c r="AQ1423" s="42" t="s">
        <v>11462</v>
      </c>
      <c r="AR1423" s="43">
        <v>10</v>
      </c>
      <c r="AS1423" s="42" t="s">
        <v>11463</v>
      </c>
      <c r="AT1423" s="42" t="s">
        <v>11464</v>
      </c>
      <c r="AU1423" s="42">
        <v>10</v>
      </c>
      <c r="AV1423" s="42" t="s">
        <v>11465</v>
      </c>
      <c r="AW1423" s="42" t="s">
        <v>11466</v>
      </c>
      <c r="AX1423" s="43">
        <v>10</v>
      </c>
      <c r="AY1423" s="42" t="s">
        <v>11446</v>
      </c>
      <c r="AZ1423" s="42" t="s">
        <v>11447</v>
      </c>
      <c r="BA1423" s="43">
        <v>20</v>
      </c>
      <c r="BB1423" s="32"/>
      <c r="BC1423" s="32"/>
      <c r="BD1423" s="32"/>
      <c r="BE1423" s="32"/>
      <c r="BF1423" s="32"/>
      <c r="BG1423" s="32"/>
      <c r="BH1423" s="32"/>
      <c r="BI1423" s="32"/>
      <c r="BJ1423" s="32"/>
      <c r="BK1423" s="32"/>
      <c r="BL1423" s="32"/>
      <c r="BM1423" s="32"/>
    </row>
    <row r="1424" spans="1:65" ht="120" customHeight="1" x14ac:dyDescent="0.25">
      <c r="A1424" s="86">
        <v>1510</v>
      </c>
      <c r="B1424" s="22" t="s">
        <v>11445</v>
      </c>
      <c r="C1424" s="22">
        <v>7</v>
      </c>
      <c r="D1424" s="23" t="s">
        <v>11465</v>
      </c>
      <c r="E1424" s="22" t="s">
        <v>11586</v>
      </c>
      <c r="F1424" s="22">
        <v>26087</v>
      </c>
      <c r="G1424" s="22" t="s">
        <v>11587</v>
      </c>
      <c r="H1424" s="22">
        <v>2025</v>
      </c>
      <c r="I1424" s="22" t="s">
        <v>11588</v>
      </c>
      <c r="J1424" s="57">
        <v>150378.81</v>
      </c>
      <c r="K1424" s="22" t="s">
        <v>534</v>
      </c>
      <c r="L1424" s="22" t="s">
        <v>11589</v>
      </c>
      <c r="M1424" s="22" t="s">
        <v>11590</v>
      </c>
      <c r="N1424" s="22" t="s">
        <v>11591</v>
      </c>
      <c r="O1424" s="22" t="s">
        <v>11592</v>
      </c>
      <c r="P1424" s="22">
        <v>1250043</v>
      </c>
      <c r="Q1424" s="22">
        <f>S1424</f>
        <v>14.36</v>
      </c>
      <c r="R1424" s="82">
        <v>0</v>
      </c>
      <c r="S1424" s="22">
        <v>14.36</v>
      </c>
      <c r="T1424" s="22">
        <v>31.89</v>
      </c>
      <c r="U1424" s="82">
        <f t="shared" si="93"/>
        <v>46.25</v>
      </c>
      <c r="V1424" s="421">
        <v>60</v>
      </c>
      <c r="W1424" s="128">
        <v>3.3333358706979301</v>
      </c>
      <c r="X1424" s="225" t="s">
        <v>11454</v>
      </c>
      <c r="Y1424" s="22">
        <v>4</v>
      </c>
      <c r="Z1424" s="22">
        <v>9</v>
      </c>
      <c r="AA1424" s="22">
        <v>2</v>
      </c>
      <c r="AB1424" s="22">
        <v>3</v>
      </c>
      <c r="AC1424" s="22">
        <v>123</v>
      </c>
      <c r="AD1424" s="22">
        <v>31.89</v>
      </c>
      <c r="AE1424" s="22">
        <v>5</v>
      </c>
      <c r="AF1424" s="86">
        <v>60</v>
      </c>
      <c r="AG1424" s="41" t="s">
        <v>11593</v>
      </c>
      <c r="AH1424" s="41" t="s">
        <v>11518</v>
      </c>
      <c r="AI1424" s="41">
        <v>40</v>
      </c>
      <c r="AJ1424" s="22"/>
      <c r="AK1424" s="22"/>
      <c r="AL1424" s="22"/>
      <c r="AM1424" s="22"/>
      <c r="AN1424" s="22"/>
      <c r="AO1424" s="22"/>
      <c r="AP1424" s="22"/>
      <c r="AQ1424" s="22"/>
      <c r="AR1424" s="22"/>
      <c r="AS1424" s="22"/>
      <c r="AT1424" s="22"/>
      <c r="AU1424" s="22"/>
      <c r="AV1424" s="41" t="s">
        <v>11594</v>
      </c>
      <c r="AW1424" s="41" t="s">
        <v>11575</v>
      </c>
      <c r="AX1424" s="41">
        <v>30</v>
      </c>
      <c r="AY1424" s="41" t="s">
        <v>11595</v>
      </c>
      <c r="AZ1424" s="41" t="s">
        <v>11518</v>
      </c>
      <c r="BA1424" s="106">
        <v>30</v>
      </c>
      <c r="BB1424" s="32"/>
      <c r="BC1424" s="32"/>
      <c r="BD1424" s="32"/>
      <c r="BE1424" s="32"/>
      <c r="BF1424" s="32"/>
      <c r="BG1424" s="32"/>
      <c r="BH1424" s="32"/>
      <c r="BI1424" s="32"/>
      <c r="BJ1424" s="32"/>
      <c r="BK1424" s="32"/>
      <c r="BL1424" s="32"/>
      <c r="BM1424" s="32"/>
    </row>
    <row r="1425" spans="1:65" ht="120" customHeight="1" x14ac:dyDescent="0.25">
      <c r="A1425" s="86">
        <v>1510</v>
      </c>
      <c r="B1425" s="22" t="s">
        <v>11445</v>
      </c>
      <c r="C1425" s="22">
        <v>7</v>
      </c>
      <c r="D1425" s="23" t="s">
        <v>11465</v>
      </c>
      <c r="E1425" s="22" t="s">
        <v>11467</v>
      </c>
      <c r="F1425" s="22">
        <v>52842</v>
      </c>
      <c r="G1425" s="22" t="s">
        <v>11596</v>
      </c>
      <c r="H1425" s="22">
        <v>2025</v>
      </c>
      <c r="I1425" s="22" t="s">
        <v>11597</v>
      </c>
      <c r="J1425" s="57">
        <v>262739.78999999998</v>
      </c>
      <c r="K1425" s="22" t="s">
        <v>534</v>
      </c>
      <c r="L1425" s="22" t="s">
        <v>11598</v>
      </c>
      <c r="M1425" s="22" t="s">
        <v>11599</v>
      </c>
      <c r="N1425" s="22" t="s">
        <v>11600</v>
      </c>
      <c r="O1425" s="22" t="s">
        <v>11601</v>
      </c>
      <c r="P1425" s="22">
        <v>1250046</v>
      </c>
      <c r="Q1425" s="22">
        <f>S1425</f>
        <v>14.36</v>
      </c>
      <c r="R1425" s="82">
        <v>0</v>
      </c>
      <c r="S1425" s="22">
        <v>14.36</v>
      </c>
      <c r="T1425" s="22">
        <v>31.89</v>
      </c>
      <c r="U1425" s="82">
        <f>T1425+S1425</f>
        <v>46.25</v>
      </c>
      <c r="V1425" s="421">
        <v>69</v>
      </c>
      <c r="W1425" s="128">
        <v>3.33</v>
      </c>
      <c r="X1425" s="225" t="s">
        <v>11454</v>
      </c>
      <c r="Y1425" s="22">
        <v>3</v>
      </c>
      <c r="Z1425" s="22">
        <v>11</v>
      </c>
      <c r="AA1425" s="22">
        <v>5</v>
      </c>
      <c r="AB1425" s="22">
        <v>4</v>
      </c>
      <c r="AC1425" s="22">
        <v>220</v>
      </c>
      <c r="AD1425" s="22">
        <v>31.89</v>
      </c>
      <c r="AE1425" s="22">
        <v>5</v>
      </c>
      <c r="AF1425" s="86">
        <v>77</v>
      </c>
      <c r="AG1425" s="14" t="s">
        <v>11446</v>
      </c>
      <c r="AH1425" s="14" t="s">
        <v>11467</v>
      </c>
      <c r="AI1425" s="14">
        <v>100</v>
      </c>
      <c r="AJ1425" s="22"/>
      <c r="AK1425" s="22"/>
      <c r="AL1425" s="22"/>
      <c r="AM1425" s="22"/>
      <c r="AN1425" s="22"/>
      <c r="AO1425" s="22"/>
      <c r="AP1425" s="22"/>
      <c r="AQ1425" s="22"/>
      <c r="AR1425" s="22"/>
      <c r="AS1425" s="22"/>
      <c r="AT1425" s="22"/>
      <c r="AU1425" s="22"/>
      <c r="AV1425" s="22"/>
      <c r="AW1425" s="22"/>
      <c r="AX1425" s="22"/>
      <c r="AY1425" s="22"/>
      <c r="AZ1425" s="22"/>
      <c r="BA1425" s="85"/>
      <c r="BB1425" s="32"/>
      <c r="BC1425" s="32"/>
      <c r="BD1425" s="32"/>
      <c r="BE1425" s="32"/>
      <c r="BF1425" s="32"/>
      <c r="BG1425" s="32"/>
      <c r="BH1425" s="32"/>
      <c r="BI1425" s="32"/>
      <c r="BJ1425" s="32"/>
      <c r="BK1425" s="32"/>
      <c r="BL1425" s="32"/>
      <c r="BM1425" s="32"/>
    </row>
    <row r="1426" spans="1:65" ht="120" customHeight="1" x14ac:dyDescent="0.25">
      <c r="A1426" s="86">
        <v>1538</v>
      </c>
      <c r="B1426" s="22" t="s">
        <v>11602</v>
      </c>
      <c r="C1426" s="22">
        <v>25</v>
      </c>
      <c r="D1426" s="23" t="s">
        <v>11603</v>
      </c>
      <c r="E1426" s="22" t="s">
        <v>11604</v>
      </c>
      <c r="F1426" s="22">
        <v>10774</v>
      </c>
      <c r="G1426" s="22" t="s">
        <v>11605</v>
      </c>
      <c r="H1426" s="22">
        <v>2002</v>
      </c>
      <c r="I1426" s="22" t="s">
        <v>11606</v>
      </c>
      <c r="J1426" s="57">
        <v>50075.11</v>
      </c>
      <c r="K1426" s="22" t="s">
        <v>155</v>
      </c>
      <c r="L1426" s="22" t="s">
        <v>11607</v>
      </c>
      <c r="M1426" s="22" t="s">
        <v>11608</v>
      </c>
      <c r="N1426" s="22" t="s">
        <v>11609</v>
      </c>
      <c r="O1426" s="22" t="s">
        <v>11610</v>
      </c>
      <c r="P1426" s="22">
        <v>19584</v>
      </c>
      <c r="Q1426" s="22">
        <v>85.89</v>
      </c>
      <c r="R1426" s="82">
        <v>5.89</v>
      </c>
      <c r="S1426" s="82">
        <v>35</v>
      </c>
      <c r="T1426" s="82">
        <v>45</v>
      </c>
      <c r="U1426" s="82">
        <f t="shared" ref="U1426:U1489" si="98">R1426+S1426+T1426</f>
        <v>85.89</v>
      </c>
      <c r="V1426" s="421">
        <v>100</v>
      </c>
      <c r="W1426" s="128">
        <v>100</v>
      </c>
      <c r="X1426" s="225" t="s">
        <v>11611</v>
      </c>
      <c r="Y1426" s="22"/>
      <c r="Z1426" s="22"/>
      <c r="AA1426" s="22"/>
      <c r="AB1426" s="22">
        <v>25</v>
      </c>
      <c r="AC1426" s="22">
        <v>1.2</v>
      </c>
      <c r="AD1426" s="22"/>
      <c r="AE1426" s="22">
        <v>0.2</v>
      </c>
      <c r="AF1426" s="86">
        <v>100</v>
      </c>
      <c r="AG1426" s="22" t="s">
        <v>11603</v>
      </c>
      <c r="AH1426" s="22" t="s">
        <v>115</v>
      </c>
      <c r="AI1426" s="22">
        <v>100</v>
      </c>
      <c r="AJ1426" s="22"/>
      <c r="AK1426" s="22"/>
      <c r="AL1426" s="22"/>
      <c r="AM1426" s="22"/>
      <c r="AN1426" s="22"/>
      <c r="AO1426" s="22"/>
      <c r="AP1426" s="22"/>
      <c r="AQ1426" s="22"/>
      <c r="AR1426" s="22"/>
      <c r="AS1426" s="22"/>
      <c r="AT1426" s="22"/>
      <c r="AU1426" s="22"/>
      <c r="AV1426" s="22"/>
      <c r="AW1426" s="22"/>
      <c r="AX1426" s="22"/>
      <c r="AY1426" s="22"/>
      <c r="AZ1426" s="22"/>
      <c r="BA1426" s="85"/>
      <c r="BB1426" s="32"/>
      <c r="BC1426" s="32"/>
      <c r="BD1426" s="32"/>
      <c r="BE1426" s="32"/>
      <c r="BF1426" s="32"/>
      <c r="BG1426" s="32"/>
      <c r="BH1426" s="32"/>
      <c r="BI1426" s="32"/>
      <c r="BJ1426" s="32"/>
      <c r="BK1426" s="32"/>
      <c r="BL1426" s="32"/>
      <c r="BM1426" s="32"/>
    </row>
    <row r="1427" spans="1:65" ht="120" customHeight="1" x14ac:dyDescent="0.25">
      <c r="A1427" s="86">
        <v>1538</v>
      </c>
      <c r="B1427" s="22" t="s">
        <v>11602</v>
      </c>
      <c r="C1427" s="22">
        <v>18</v>
      </c>
      <c r="D1427" s="23" t="s">
        <v>11612</v>
      </c>
      <c r="E1427" s="22" t="s">
        <v>11613</v>
      </c>
      <c r="F1427" s="22">
        <v>18174</v>
      </c>
      <c r="G1427" s="22" t="s">
        <v>11614</v>
      </c>
      <c r="H1427" s="22">
        <v>2002</v>
      </c>
      <c r="I1427" s="22" t="s">
        <v>11615</v>
      </c>
      <c r="J1427" s="57">
        <v>50075.11</v>
      </c>
      <c r="K1427" s="22" t="s">
        <v>155</v>
      </c>
      <c r="L1427" s="22" t="s">
        <v>11616</v>
      </c>
      <c r="M1427" s="22" t="s">
        <v>11617</v>
      </c>
      <c r="N1427" s="22" t="s">
        <v>11618</v>
      </c>
      <c r="O1427" s="22" t="s">
        <v>11619</v>
      </c>
      <c r="P1427" s="22" t="s">
        <v>11620</v>
      </c>
      <c r="Q1427" s="22">
        <v>87.9</v>
      </c>
      <c r="R1427" s="82">
        <v>7.9</v>
      </c>
      <c r="S1427" s="82">
        <v>35</v>
      </c>
      <c r="T1427" s="82">
        <v>45</v>
      </c>
      <c r="U1427" s="82">
        <f t="shared" si="98"/>
        <v>87.9</v>
      </c>
      <c r="V1427" s="421">
        <v>100</v>
      </c>
      <c r="W1427" s="128">
        <v>100</v>
      </c>
      <c r="X1427" s="225" t="s">
        <v>11621</v>
      </c>
      <c r="Y1427" s="22">
        <v>4</v>
      </c>
      <c r="Z1427" s="22">
        <v>2</v>
      </c>
      <c r="AA1427" s="22">
        <v>2</v>
      </c>
      <c r="AB1427" s="22">
        <v>30</v>
      </c>
      <c r="AC1427" s="22">
        <v>89</v>
      </c>
      <c r="AD1427" s="22"/>
      <c r="AE1427" s="22">
        <v>0.2</v>
      </c>
      <c r="AF1427" s="86">
        <v>100</v>
      </c>
      <c r="AG1427" s="22" t="s">
        <v>11622</v>
      </c>
      <c r="AH1427" s="22" t="s">
        <v>11623</v>
      </c>
      <c r="AI1427" s="22">
        <v>50</v>
      </c>
      <c r="AJ1427" s="22" t="s">
        <v>11624</v>
      </c>
      <c r="AK1427" s="22" t="s">
        <v>11623</v>
      </c>
      <c r="AL1427" s="22">
        <v>50</v>
      </c>
      <c r="AM1427" s="22"/>
      <c r="AN1427" s="22"/>
      <c r="AO1427" s="22"/>
      <c r="AP1427" s="22"/>
      <c r="AQ1427" s="22"/>
      <c r="AR1427" s="22"/>
      <c r="AS1427" s="22"/>
      <c r="AT1427" s="22"/>
      <c r="AU1427" s="22"/>
      <c r="AV1427" s="22"/>
      <c r="AW1427" s="22"/>
      <c r="AX1427" s="22"/>
      <c r="AY1427" s="22"/>
      <c r="AZ1427" s="22"/>
      <c r="BA1427" s="85"/>
      <c r="BB1427" s="32"/>
      <c r="BC1427" s="32"/>
      <c r="BD1427" s="32"/>
      <c r="BE1427" s="32"/>
      <c r="BF1427" s="32"/>
      <c r="BG1427" s="32"/>
      <c r="BH1427" s="32"/>
      <c r="BI1427" s="32"/>
      <c r="BJ1427" s="32"/>
      <c r="BK1427" s="32"/>
      <c r="BL1427" s="32"/>
      <c r="BM1427" s="32"/>
    </row>
    <row r="1428" spans="1:65" ht="120" customHeight="1" x14ac:dyDescent="0.25">
      <c r="A1428" s="86">
        <v>1538</v>
      </c>
      <c r="B1428" s="22" t="s">
        <v>11602</v>
      </c>
      <c r="C1428" s="22">
        <v>25</v>
      </c>
      <c r="D1428" s="23" t="s">
        <v>11603</v>
      </c>
      <c r="E1428" s="22" t="s">
        <v>11604</v>
      </c>
      <c r="F1428" s="22">
        <v>10774</v>
      </c>
      <c r="G1428" s="22" t="s">
        <v>11625</v>
      </c>
      <c r="H1428" s="22">
        <v>2001</v>
      </c>
      <c r="I1428" s="22" t="s">
        <v>11626</v>
      </c>
      <c r="J1428" s="57">
        <v>68853.279999999999</v>
      </c>
      <c r="K1428" s="22" t="s">
        <v>56</v>
      </c>
      <c r="L1428" s="22" t="s">
        <v>11607</v>
      </c>
      <c r="M1428" s="22" t="s">
        <v>11608</v>
      </c>
      <c r="N1428" s="22" t="s">
        <v>11609</v>
      </c>
      <c r="O1428" s="22" t="s">
        <v>11610</v>
      </c>
      <c r="P1428" s="22" t="s">
        <v>11627</v>
      </c>
      <c r="Q1428" s="22">
        <v>88.1</v>
      </c>
      <c r="R1428" s="82">
        <v>8.1</v>
      </c>
      <c r="S1428" s="82">
        <v>35</v>
      </c>
      <c r="T1428" s="82">
        <v>45</v>
      </c>
      <c r="U1428" s="82">
        <f t="shared" si="98"/>
        <v>88.1</v>
      </c>
      <c r="V1428" s="421">
        <v>100</v>
      </c>
      <c r="W1428" s="128">
        <v>100</v>
      </c>
      <c r="X1428" s="225" t="s">
        <v>11611</v>
      </c>
      <c r="Y1428" s="22"/>
      <c r="Z1428" s="22"/>
      <c r="AA1428" s="22"/>
      <c r="AB1428" s="22">
        <v>25</v>
      </c>
      <c r="AC1428" s="22"/>
      <c r="AD1428" s="22"/>
      <c r="AE1428" s="22">
        <v>0.5</v>
      </c>
      <c r="AF1428" s="86">
        <v>100</v>
      </c>
      <c r="AG1428" s="22" t="s">
        <v>11603</v>
      </c>
      <c r="AH1428" s="22" t="s">
        <v>115</v>
      </c>
      <c r="AI1428" s="22">
        <v>100</v>
      </c>
      <c r="AJ1428" s="22"/>
      <c r="AK1428" s="22"/>
      <c r="AL1428" s="22"/>
      <c r="AM1428" s="22"/>
      <c r="AN1428" s="22"/>
      <c r="AO1428" s="22"/>
      <c r="AP1428" s="22"/>
      <c r="AQ1428" s="22"/>
      <c r="AR1428" s="22"/>
      <c r="AS1428" s="22"/>
      <c r="AT1428" s="22"/>
      <c r="AU1428" s="22"/>
      <c r="AV1428" s="22"/>
      <c r="AW1428" s="22"/>
      <c r="AX1428" s="22"/>
      <c r="AY1428" s="22"/>
      <c r="AZ1428" s="22"/>
      <c r="BA1428" s="85"/>
      <c r="BB1428" s="32"/>
      <c r="BC1428" s="32"/>
      <c r="BD1428" s="32"/>
      <c r="BE1428" s="32"/>
      <c r="BF1428" s="32"/>
      <c r="BG1428" s="32"/>
      <c r="BH1428" s="32"/>
      <c r="BI1428" s="32"/>
      <c r="BJ1428" s="32"/>
      <c r="BK1428" s="32"/>
      <c r="BL1428" s="32"/>
      <c r="BM1428" s="32"/>
    </row>
    <row r="1429" spans="1:65" ht="120" customHeight="1" x14ac:dyDescent="0.25">
      <c r="A1429" s="86">
        <v>1538</v>
      </c>
      <c r="B1429" s="22" t="s">
        <v>11602</v>
      </c>
      <c r="C1429" s="22">
        <v>25</v>
      </c>
      <c r="D1429" s="23" t="s">
        <v>11628</v>
      </c>
      <c r="E1429" s="22" t="s">
        <v>11604</v>
      </c>
      <c r="F1429" s="22">
        <v>10774</v>
      </c>
      <c r="G1429" s="22" t="s">
        <v>11629</v>
      </c>
      <c r="H1429" s="22">
        <v>2002</v>
      </c>
      <c r="I1429" s="22" t="s">
        <v>11630</v>
      </c>
      <c r="J1429" s="57">
        <v>46945.43</v>
      </c>
      <c r="K1429" s="22" t="s">
        <v>56</v>
      </c>
      <c r="L1429" s="22" t="s">
        <v>11631</v>
      </c>
      <c r="M1429" s="22" t="s">
        <v>11608</v>
      </c>
      <c r="N1429" s="22" t="s">
        <v>11632</v>
      </c>
      <c r="O1429" s="22" t="s">
        <v>11633</v>
      </c>
      <c r="P1429" s="22">
        <v>18761</v>
      </c>
      <c r="Q1429" s="22">
        <v>85.52</v>
      </c>
      <c r="R1429" s="82">
        <v>5.52</v>
      </c>
      <c r="S1429" s="82">
        <v>35</v>
      </c>
      <c r="T1429" s="82">
        <v>45</v>
      </c>
      <c r="U1429" s="82">
        <f t="shared" si="98"/>
        <v>85.52</v>
      </c>
      <c r="V1429" s="421">
        <v>100</v>
      </c>
      <c r="W1429" s="128">
        <v>100</v>
      </c>
      <c r="X1429" s="225" t="s">
        <v>11611</v>
      </c>
      <c r="Y1429" s="22"/>
      <c r="Z1429" s="22"/>
      <c r="AA1429" s="22"/>
      <c r="AB1429" s="22">
        <v>25</v>
      </c>
      <c r="AC1429" s="22">
        <v>1.1000000000000001</v>
      </c>
      <c r="AD1429" s="22"/>
      <c r="AE1429" s="22">
        <v>0.2</v>
      </c>
      <c r="AF1429" s="86">
        <v>100</v>
      </c>
      <c r="AG1429" s="22" t="s">
        <v>11603</v>
      </c>
      <c r="AH1429" s="22" t="s">
        <v>115</v>
      </c>
      <c r="AI1429" s="22">
        <v>100</v>
      </c>
      <c r="AJ1429" s="22"/>
      <c r="AK1429" s="22"/>
      <c r="AL1429" s="22"/>
      <c r="AM1429" s="22"/>
      <c r="AN1429" s="22"/>
      <c r="AO1429" s="22"/>
      <c r="AP1429" s="22"/>
      <c r="AQ1429" s="22"/>
      <c r="AR1429" s="22"/>
      <c r="AS1429" s="22"/>
      <c r="AT1429" s="22"/>
      <c r="AU1429" s="22"/>
      <c r="AV1429" s="22"/>
      <c r="AW1429" s="22"/>
      <c r="AX1429" s="22"/>
      <c r="AY1429" s="22"/>
      <c r="AZ1429" s="22"/>
      <c r="BA1429" s="85"/>
      <c r="BB1429" s="32"/>
      <c r="BC1429" s="32"/>
      <c r="BD1429" s="32"/>
      <c r="BE1429" s="32"/>
      <c r="BF1429" s="32"/>
      <c r="BG1429" s="32"/>
      <c r="BH1429" s="32"/>
      <c r="BI1429" s="32"/>
      <c r="BJ1429" s="32"/>
      <c r="BK1429" s="32"/>
      <c r="BL1429" s="32"/>
      <c r="BM1429" s="32"/>
    </row>
    <row r="1430" spans="1:65" ht="120" customHeight="1" x14ac:dyDescent="0.25">
      <c r="A1430" s="86">
        <v>1538</v>
      </c>
      <c r="B1430" s="22" t="s">
        <v>11602</v>
      </c>
      <c r="C1430" s="22">
        <v>30</v>
      </c>
      <c r="D1430" s="23" t="s">
        <v>11634</v>
      </c>
      <c r="E1430" s="22" t="s">
        <v>11635</v>
      </c>
      <c r="F1430" s="22">
        <v>12609</v>
      </c>
      <c r="G1430" s="22" t="s">
        <v>11636</v>
      </c>
      <c r="H1430" s="22">
        <v>2004</v>
      </c>
      <c r="I1430" s="22" t="s">
        <v>11637</v>
      </c>
      <c r="J1430" s="57">
        <v>80954.77</v>
      </c>
      <c r="K1430" s="22" t="s">
        <v>149</v>
      </c>
      <c r="L1430" s="22" t="s">
        <v>11638</v>
      </c>
      <c r="M1430" s="22" t="s">
        <v>11639</v>
      </c>
      <c r="N1430" s="22" t="s">
        <v>11640</v>
      </c>
      <c r="O1430" s="22" t="s">
        <v>11641</v>
      </c>
      <c r="P1430" s="22">
        <v>21277</v>
      </c>
      <c r="Q1430" s="22">
        <v>89.52</v>
      </c>
      <c r="R1430" s="82">
        <v>9.52</v>
      </c>
      <c r="S1430" s="82">
        <v>35</v>
      </c>
      <c r="T1430" s="82">
        <v>45</v>
      </c>
      <c r="U1430" s="82">
        <f t="shared" si="98"/>
        <v>89.52</v>
      </c>
      <c r="V1430" s="421">
        <v>100</v>
      </c>
      <c r="W1430" s="128">
        <v>100</v>
      </c>
      <c r="X1430" s="225" t="s">
        <v>11642</v>
      </c>
      <c r="Y1430" s="22">
        <v>3</v>
      </c>
      <c r="Z1430" s="22">
        <v>1</v>
      </c>
      <c r="AA1430" s="22">
        <v>4</v>
      </c>
      <c r="AB1430" s="22">
        <v>4</v>
      </c>
      <c r="AC1430" s="22">
        <v>301</v>
      </c>
      <c r="AD1430" s="22">
        <v>60</v>
      </c>
      <c r="AE1430" s="22">
        <v>0.2</v>
      </c>
      <c r="AF1430" s="86">
        <v>100</v>
      </c>
      <c r="AG1430" s="22" t="s">
        <v>11643</v>
      </c>
      <c r="AH1430" s="22" t="s">
        <v>11635</v>
      </c>
      <c r="AI1430" s="22">
        <v>100</v>
      </c>
      <c r="AJ1430" s="22"/>
      <c r="AK1430" s="22"/>
      <c r="AL1430" s="22"/>
      <c r="AM1430" s="22"/>
      <c r="AN1430" s="22"/>
      <c r="AO1430" s="22"/>
      <c r="AP1430" s="22"/>
      <c r="AQ1430" s="22"/>
      <c r="AR1430" s="22"/>
      <c r="AS1430" s="22"/>
      <c r="AT1430" s="22"/>
      <c r="AU1430" s="22"/>
      <c r="AV1430" s="22"/>
      <c r="AW1430" s="22"/>
      <c r="AX1430" s="22"/>
      <c r="AY1430" s="22"/>
      <c r="AZ1430" s="22"/>
      <c r="BA1430" s="85"/>
      <c r="BB1430" s="32"/>
      <c r="BC1430" s="32"/>
      <c r="BD1430" s="32"/>
      <c r="BE1430" s="32"/>
      <c r="BF1430" s="32"/>
      <c r="BG1430" s="32"/>
      <c r="BH1430" s="32"/>
      <c r="BI1430" s="32"/>
      <c r="BJ1430" s="32"/>
      <c r="BK1430" s="32"/>
      <c r="BL1430" s="32"/>
      <c r="BM1430" s="32"/>
    </row>
    <row r="1431" spans="1:65" ht="120" customHeight="1" x14ac:dyDescent="0.25">
      <c r="A1431" s="86">
        <v>1538</v>
      </c>
      <c r="B1431" s="22" t="s">
        <v>11602</v>
      </c>
      <c r="C1431" s="22">
        <v>25</v>
      </c>
      <c r="D1431" s="23" t="s">
        <v>11603</v>
      </c>
      <c r="E1431" s="22" t="s">
        <v>11604</v>
      </c>
      <c r="F1431" s="22">
        <v>10774</v>
      </c>
      <c r="G1431" s="22" t="s">
        <v>11644</v>
      </c>
      <c r="H1431" s="22">
        <v>2004</v>
      </c>
      <c r="I1431" s="22" t="s">
        <v>11645</v>
      </c>
      <c r="J1431" s="57">
        <v>75638.460000000006</v>
      </c>
      <c r="K1431" s="22" t="s">
        <v>149</v>
      </c>
      <c r="L1431" s="22" t="s">
        <v>11607</v>
      </c>
      <c r="M1431" s="22" t="s">
        <v>11608</v>
      </c>
      <c r="N1431" s="22" t="s">
        <v>11646</v>
      </c>
      <c r="O1431" s="22" t="s">
        <v>11647</v>
      </c>
      <c r="P1431" s="22" t="s">
        <v>11648</v>
      </c>
      <c r="Q1431" s="22">
        <v>88.9</v>
      </c>
      <c r="R1431" s="82">
        <v>8.9</v>
      </c>
      <c r="S1431" s="82">
        <v>35</v>
      </c>
      <c r="T1431" s="82">
        <v>45</v>
      </c>
      <c r="U1431" s="82">
        <f t="shared" si="98"/>
        <v>88.9</v>
      </c>
      <c r="V1431" s="421">
        <v>100</v>
      </c>
      <c r="W1431" s="128">
        <v>100</v>
      </c>
      <c r="X1431" s="225" t="s">
        <v>11611</v>
      </c>
      <c r="Y1431" s="22"/>
      <c r="Z1431" s="22"/>
      <c r="AA1431" s="22"/>
      <c r="AB1431" s="22">
        <v>25</v>
      </c>
      <c r="AC1431" s="22">
        <v>298.02999999999997</v>
      </c>
      <c r="AD1431" s="22"/>
      <c r="AE1431" s="22">
        <v>0.2</v>
      </c>
      <c r="AF1431" s="86">
        <v>100</v>
      </c>
      <c r="AG1431" s="22" t="s">
        <v>11603</v>
      </c>
      <c r="AH1431" s="22" t="s">
        <v>115</v>
      </c>
      <c r="AI1431" s="22">
        <v>100</v>
      </c>
      <c r="AJ1431" s="22"/>
      <c r="AK1431" s="22"/>
      <c r="AL1431" s="22"/>
      <c r="AM1431" s="22"/>
      <c r="AN1431" s="22"/>
      <c r="AO1431" s="22"/>
      <c r="AP1431" s="22"/>
      <c r="AQ1431" s="22"/>
      <c r="AR1431" s="22"/>
      <c r="AS1431" s="22"/>
      <c r="AT1431" s="22"/>
      <c r="AU1431" s="22"/>
      <c r="AV1431" s="22"/>
      <c r="AW1431" s="22"/>
      <c r="AX1431" s="22"/>
      <c r="AY1431" s="22"/>
      <c r="AZ1431" s="22"/>
      <c r="BA1431" s="85"/>
      <c r="BB1431" s="32"/>
      <c r="BC1431" s="32"/>
      <c r="BD1431" s="32"/>
      <c r="BE1431" s="32"/>
      <c r="BF1431" s="32"/>
      <c r="BG1431" s="32"/>
      <c r="BH1431" s="32"/>
      <c r="BI1431" s="32"/>
      <c r="BJ1431" s="32"/>
      <c r="BK1431" s="32"/>
      <c r="BL1431" s="32"/>
      <c r="BM1431" s="32"/>
    </row>
    <row r="1432" spans="1:65" ht="120" customHeight="1" x14ac:dyDescent="0.25">
      <c r="A1432" s="86">
        <v>1538</v>
      </c>
      <c r="B1432" s="22" t="s">
        <v>11602</v>
      </c>
      <c r="C1432" s="22">
        <v>8</v>
      </c>
      <c r="D1432" s="23" t="s">
        <v>11649</v>
      </c>
      <c r="E1432" s="22" t="s">
        <v>11650</v>
      </c>
      <c r="F1432" s="22">
        <v>25418</v>
      </c>
      <c r="G1432" s="22" t="s">
        <v>11651</v>
      </c>
      <c r="H1432" s="22">
        <v>2004</v>
      </c>
      <c r="I1432" s="22" t="s">
        <v>11652</v>
      </c>
      <c r="J1432" s="57">
        <v>70132.05</v>
      </c>
      <c r="K1432" s="22" t="s">
        <v>149</v>
      </c>
      <c r="L1432" s="22" t="s">
        <v>11653</v>
      </c>
      <c r="M1432" s="22" t="s">
        <v>11654</v>
      </c>
      <c r="N1432" s="22" t="s">
        <v>11655</v>
      </c>
      <c r="O1432" s="22" t="s">
        <v>11656</v>
      </c>
      <c r="P1432" s="22" t="s">
        <v>11657</v>
      </c>
      <c r="Q1432" s="22">
        <v>88.25</v>
      </c>
      <c r="R1432" s="82">
        <v>8.25</v>
      </c>
      <c r="S1432" s="82">
        <v>35</v>
      </c>
      <c r="T1432" s="82">
        <v>45</v>
      </c>
      <c r="U1432" s="82">
        <f t="shared" si="98"/>
        <v>88.25</v>
      </c>
      <c r="V1432" s="421">
        <v>100</v>
      </c>
      <c r="W1432" s="128">
        <v>100</v>
      </c>
      <c r="X1432" s="225" t="s">
        <v>11658</v>
      </c>
      <c r="Y1432" s="22">
        <v>3</v>
      </c>
      <c r="Z1432" s="22">
        <v>1</v>
      </c>
      <c r="AA1432" s="22">
        <v>4</v>
      </c>
      <c r="AB1432" s="22">
        <v>4</v>
      </c>
      <c r="AC1432" s="22">
        <v>301</v>
      </c>
      <c r="AD1432" s="22"/>
      <c r="AE1432" s="22">
        <v>0.2</v>
      </c>
      <c r="AF1432" s="86">
        <v>100</v>
      </c>
      <c r="AG1432" s="22" t="s">
        <v>11649</v>
      </c>
      <c r="AH1432" s="22" t="s">
        <v>11659</v>
      </c>
      <c r="AI1432" s="22">
        <v>30</v>
      </c>
      <c r="AJ1432" s="22" t="s">
        <v>11649</v>
      </c>
      <c r="AK1432" s="22" t="s">
        <v>11660</v>
      </c>
      <c r="AL1432" s="22">
        <v>70</v>
      </c>
      <c r="AM1432" s="22"/>
      <c r="AN1432" s="22"/>
      <c r="AO1432" s="22"/>
      <c r="AP1432" s="22"/>
      <c r="AQ1432" s="22"/>
      <c r="AR1432" s="22"/>
      <c r="AS1432" s="22"/>
      <c r="AT1432" s="22"/>
      <c r="AU1432" s="22"/>
      <c r="AV1432" s="22"/>
      <c r="AW1432" s="22"/>
      <c r="AX1432" s="22"/>
      <c r="AY1432" s="22"/>
      <c r="AZ1432" s="22"/>
      <c r="BA1432" s="85"/>
      <c r="BB1432" s="32"/>
      <c r="BC1432" s="32"/>
      <c r="BD1432" s="32"/>
      <c r="BE1432" s="32"/>
      <c r="BF1432" s="32"/>
      <c r="BG1432" s="32"/>
      <c r="BH1432" s="32"/>
      <c r="BI1432" s="32"/>
      <c r="BJ1432" s="32"/>
      <c r="BK1432" s="32"/>
      <c r="BL1432" s="32"/>
      <c r="BM1432" s="32"/>
    </row>
    <row r="1433" spans="1:65" ht="120" customHeight="1" x14ac:dyDescent="0.25">
      <c r="A1433" s="86">
        <v>1538</v>
      </c>
      <c r="B1433" s="22" t="s">
        <v>11602</v>
      </c>
      <c r="C1433" s="22">
        <v>29</v>
      </c>
      <c r="D1433" s="23" t="s">
        <v>11661</v>
      </c>
      <c r="E1433" s="22" t="s">
        <v>11662</v>
      </c>
      <c r="F1433" s="22">
        <v>4383</v>
      </c>
      <c r="G1433" s="22" t="s">
        <v>11663</v>
      </c>
      <c r="H1433" s="22">
        <v>2004</v>
      </c>
      <c r="I1433" s="22" t="s">
        <v>11664</v>
      </c>
      <c r="J1433" s="57">
        <v>63097.56</v>
      </c>
      <c r="K1433" s="22" t="s">
        <v>149</v>
      </c>
      <c r="L1433" s="22" t="s">
        <v>11665</v>
      </c>
      <c r="M1433" s="22" t="s">
        <v>11666</v>
      </c>
      <c r="N1433" s="22" t="s">
        <v>11667</v>
      </c>
      <c r="O1433" s="22" t="s">
        <v>11668</v>
      </c>
      <c r="P1433" s="22">
        <v>21333</v>
      </c>
      <c r="Q1433" s="22">
        <v>87.42</v>
      </c>
      <c r="R1433" s="82">
        <v>7.42</v>
      </c>
      <c r="S1433" s="82">
        <v>35</v>
      </c>
      <c r="T1433" s="82">
        <v>45</v>
      </c>
      <c r="U1433" s="82">
        <f t="shared" si="98"/>
        <v>87.42</v>
      </c>
      <c r="V1433" s="421">
        <v>100</v>
      </c>
      <c r="W1433" s="128">
        <v>100</v>
      </c>
      <c r="X1433" s="225" t="s">
        <v>11669</v>
      </c>
      <c r="Y1433" s="22">
        <v>2</v>
      </c>
      <c r="Z1433" s="22">
        <v>4</v>
      </c>
      <c r="AA1433" s="22">
        <v>2</v>
      </c>
      <c r="AB1433" s="22">
        <v>47</v>
      </c>
      <c r="AC1433" s="22">
        <v>302</v>
      </c>
      <c r="AD1433" s="22"/>
      <c r="AE1433" s="22">
        <v>0.2</v>
      </c>
      <c r="AF1433" s="86">
        <v>100</v>
      </c>
      <c r="AG1433" s="22" t="s">
        <v>11661</v>
      </c>
      <c r="AH1433" s="22" t="s">
        <v>11662</v>
      </c>
      <c r="AI1433" s="22">
        <v>60</v>
      </c>
      <c r="AJ1433" s="22" t="s">
        <v>11670</v>
      </c>
      <c r="AK1433" s="22" t="s">
        <v>11662</v>
      </c>
      <c r="AL1433" s="22">
        <v>30</v>
      </c>
      <c r="AM1433" s="22" t="s">
        <v>3969</v>
      </c>
      <c r="AN1433" s="22" t="s">
        <v>11671</v>
      </c>
      <c r="AO1433" s="22">
        <v>10</v>
      </c>
      <c r="AP1433" s="22" t="s">
        <v>11672</v>
      </c>
      <c r="AQ1433" s="22" t="s">
        <v>11673</v>
      </c>
      <c r="AR1433" s="22">
        <v>0</v>
      </c>
      <c r="AS1433" s="22"/>
      <c r="AT1433" s="22"/>
      <c r="AU1433" s="22"/>
      <c r="AV1433" s="22"/>
      <c r="AW1433" s="22"/>
      <c r="AX1433" s="22"/>
      <c r="AY1433" s="22"/>
      <c r="AZ1433" s="22"/>
      <c r="BA1433" s="85"/>
      <c r="BB1433" s="32"/>
      <c r="BC1433" s="32"/>
      <c r="BD1433" s="32"/>
      <c r="BE1433" s="32"/>
      <c r="BF1433" s="32"/>
      <c r="BG1433" s="32"/>
      <c r="BH1433" s="32"/>
      <c r="BI1433" s="32"/>
      <c r="BJ1433" s="32"/>
      <c r="BK1433" s="32"/>
      <c r="BL1433" s="32"/>
      <c r="BM1433" s="32"/>
    </row>
    <row r="1434" spans="1:65" ht="120" customHeight="1" x14ac:dyDescent="0.25">
      <c r="A1434" s="86">
        <v>1538</v>
      </c>
      <c r="B1434" s="22" t="s">
        <v>11602</v>
      </c>
      <c r="C1434" s="22">
        <v>24</v>
      </c>
      <c r="D1434" s="23" t="s">
        <v>11674</v>
      </c>
      <c r="E1434" s="22" t="s">
        <v>11675</v>
      </c>
      <c r="F1434" s="22">
        <v>7134</v>
      </c>
      <c r="G1434" s="22" t="s">
        <v>11676</v>
      </c>
      <c r="H1434" s="22">
        <v>2007</v>
      </c>
      <c r="I1434" s="22" t="s">
        <v>11677</v>
      </c>
      <c r="J1434" s="57">
        <v>115355</v>
      </c>
      <c r="K1434" s="22" t="s">
        <v>109</v>
      </c>
      <c r="L1434" s="22" t="s">
        <v>11678</v>
      </c>
      <c r="M1434" s="22" t="s">
        <v>11679</v>
      </c>
      <c r="N1434" s="22" t="s">
        <v>11680</v>
      </c>
      <c r="O1434" s="22" t="s">
        <v>11681</v>
      </c>
      <c r="P1434" s="22">
        <v>24637</v>
      </c>
      <c r="Q1434" s="22">
        <v>93.57</v>
      </c>
      <c r="R1434" s="82">
        <v>13.57</v>
      </c>
      <c r="S1434" s="82">
        <v>35</v>
      </c>
      <c r="T1434" s="82">
        <v>45</v>
      </c>
      <c r="U1434" s="82">
        <f t="shared" si="98"/>
        <v>93.57</v>
      </c>
      <c r="V1434" s="421">
        <v>100</v>
      </c>
      <c r="W1434" s="128">
        <v>100</v>
      </c>
      <c r="X1434" s="225" t="s">
        <v>11682</v>
      </c>
      <c r="Y1434" s="22">
        <v>4</v>
      </c>
      <c r="Z1434" s="22">
        <v>4</v>
      </c>
      <c r="AA1434" s="22">
        <v>6</v>
      </c>
      <c r="AB1434" s="22">
        <v>20</v>
      </c>
      <c r="AC1434" s="22">
        <v>116</v>
      </c>
      <c r="AD1434" s="22"/>
      <c r="AE1434" s="22">
        <v>0.2</v>
      </c>
      <c r="AF1434" s="86">
        <v>100</v>
      </c>
      <c r="AG1434" s="22" t="s">
        <v>11683</v>
      </c>
      <c r="AH1434" s="22"/>
      <c r="AI1434" s="22"/>
      <c r="AJ1434" s="22" t="s">
        <v>11674</v>
      </c>
      <c r="AK1434" s="22" t="s">
        <v>11684</v>
      </c>
      <c r="AL1434" s="22"/>
      <c r="AM1434" s="22"/>
      <c r="AN1434" s="22"/>
      <c r="AO1434" s="22"/>
      <c r="AP1434" s="22"/>
      <c r="AQ1434" s="22"/>
      <c r="AR1434" s="22"/>
      <c r="AS1434" s="22"/>
      <c r="AT1434" s="22"/>
      <c r="AU1434" s="22"/>
      <c r="AV1434" s="22"/>
      <c r="AW1434" s="22"/>
      <c r="AX1434" s="22"/>
      <c r="AY1434" s="22"/>
      <c r="AZ1434" s="22"/>
      <c r="BA1434" s="85"/>
      <c r="BB1434" s="32"/>
      <c r="BC1434" s="32"/>
      <c r="BD1434" s="32"/>
      <c r="BE1434" s="32"/>
      <c r="BF1434" s="32"/>
      <c r="BG1434" s="32"/>
      <c r="BH1434" s="32"/>
      <c r="BI1434" s="32"/>
      <c r="BJ1434" s="32"/>
      <c r="BK1434" s="32"/>
      <c r="BL1434" s="32"/>
      <c r="BM1434" s="32"/>
    </row>
    <row r="1435" spans="1:65" ht="120" customHeight="1" x14ac:dyDescent="0.25">
      <c r="A1435" s="86">
        <v>1538</v>
      </c>
      <c r="B1435" s="22" t="s">
        <v>11602</v>
      </c>
      <c r="C1435" s="22">
        <v>27</v>
      </c>
      <c r="D1435" s="23" t="s">
        <v>11685</v>
      </c>
      <c r="E1435" s="22" t="s">
        <v>11686</v>
      </c>
      <c r="F1435" s="22">
        <v>6857</v>
      </c>
      <c r="G1435" s="22" t="s">
        <v>11687</v>
      </c>
      <c r="H1435" s="22">
        <v>2008</v>
      </c>
      <c r="I1435" s="22" t="s">
        <v>11688</v>
      </c>
      <c r="J1435" s="57">
        <v>62594</v>
      </c>
      <c r="K1435" s="22" t="s">
        <v>109</v>
      </c>
      <c r="L1435" s="22" t="s">
        <v>11689</v>
      </c>
      <c r="M1435" s="22" t="s">
        <v>11690</v>
      </c>
      <c r="N1435" s="22" t="s">
        <v>11691</v>
      </c>
      <c r="O1435" s="22" t="s">
        <v>11692</v>
      </c>
      <c r="P1435" s="22" t="s">
        <v>11693</v>
      </c>
      <c r="Q1435" s="22">
        <v>87.36</v>
      </c>
      <c r="R1435" s="82">
        <v>7.36</v>
      </c>
      <c r="S1435" s="82">
        <v>35</v>
      </c>
      <c r="T1435" s="82">
        <v>45</v>
      </c>
      <c r="U1435" s="82">
        <f t="shared" si="98"/>
        <v>87.36</v>
      </c>
      <c r="V1435" s="421">
        <v>100</v>
      </c>
      <c r="W1435" s="128">
        <v>100</v>
      </c>
      <c r="X1435" s="225" t="s">
        <v>11694</v>
      </c>
      <c r="Y1435" s="22">
        <v>3</v>
      </c>
      <c r="Z1435" s="22">
        <v>1</v>
      </c>
      <c r="AA1435" s="22">
        <v>4</v>
      </c>
      <c r="AB1435" s="22">
        <v>4</v>
      </c>
      <c r="AC1435" s="22">
        <v>115</v>
      </c>
      <c r="AD1435" s="22"/>
      <c r="AE1435" s="22">
        <v>0.2</v>
      </c>
      <c r="AF1435" s="86">
        <v>100</v>
      </c>
      <c r="AG1435" s="22" t="s">
        <v>11695</v>
      </c>
      <c r="AH1435" s="22" t="s">
        <v>11696</v>
      </c>
      <c r="AI1435" s="22">
        <v>20</v>
      </c>
      <c r="AJ1435" s="22" t="s">
        <v>11697</v>
      </c>
      <c r="AK1435" s="22" t="s">
        <v>11698</v>
      </c>
      <c r="AL1435" s="22">
        <v>80</v>
      </c>
      <c r="AM1435" s="22"/>
      <c r="AN1435" s="22"/>
      <c r="AO1435" s="22"/>
      <c r="AP1435" s="22"/>
      <c r="AQ1435" s="22"/>
      <c r="AR1435" s="22"/>
      <c r="AS1435" s="22"/>
      <c r="AT1435" s="22"/>
      <c r="AU1435" s="22"/>
      <c r="AV1435" s="22"/>
      <c r="AW1435" s="22"/>
      <c r="AX1435" s="22"/>
      <c r="AY1435" s="22"/>
      <c r="AZ1435" s="22"/>
      <c r="BA1435" s="85"/>
      <c r="BB1435" s="32"/>
      <c r="BC1435" s="32"/>
      <c r="BD1435" s="32"/>
      <c r="BE1435" s="32"/>
      <c r="BF1435" s="32"/>
      <c r="BG1435" s="32"/>
      <c r="BH1435" s="32"/>
      <c r="BI1435" s="32"/>
      <c r="BJ1435" s="32"/>
      <c r="BK1435" s="32"/>
      <c r="BL1435" s="32"/>
      <c r="BM1435" s="32"/>
    </row>
    <row r="1436" spans="1:65" ht="120" customHeight="1" x14ac:dyDescent="0.25">
      <c r="A1436" s="86">
        <v>1538</v>
      </c>
      <c r="B1436" s="22" t="s">
        <v>11602</v>
      </c>
      <c r="C1436" s="22">
        <v>25</v>
      </c>
      <c r="D1436" s="23" t="s">
        <v>11603</v>
      </c>
      <c r="E1436" s="22" t="s">
        <v>11604</v>
      </c>
      <c r="F1436" s="22">
        <v>10774</v>
      </c>
      <c r="G1436" s="22" t="s">
        <v>11699</v>
      </c>
      <c r="H1436" s="22">
        <v>2007</v>
      </c>
      <c r="I1436" s="22" t="s">
        <v>11700</v>
      </c>
      <c r="J1436" s="57">
        <v>75000</v>
      </c>
      <c r="K1436" s="22" t="s">
        <v>109</v>
      </c>
      <c r="L1436" s="22" t="s">
        <v>11607</v>
      </c>
      <c r="M1436" s="22" t="s">
        <v>11608</v>
      </c>
      <c r="N1436" s="22" t="s">
        <v>11701</v>
      </c>
      <c r="O1436" s="22" t="s">
        <v>11702</v>
      </c>
      <c r="P1436" s="22" t="s">
        <v>11703</v>
      </c>
      <c r="Q1436" s="22">
        <v>88.82</v>
      </c>
      <c r="R1436" s="82">
        <v>8.82</v>
      </c>
      <c r="S1436" s="82">
        <v>35</v>
      </c>
      <c r="T1436" s="82">
        <v>45</v>
      </c>
      <c r="U1436" s="82">
        <f t="shared" si="98"/>
        <v>88.82</v>
      </c>
      <c r="V1436" s="421">
        <v>100</v>
      </c>
      <c r="W1436" s="128">
        <v>100</v>
      </c>
      <c r="X1436" s="225" t="s">
        <v>11611</v>
      </c>
      <c r="Y1436" s="22"/>
      <c r="Z1436" s="22"/>
      <c r="AA1436" s="22"/>
      <c r="AB1436" s="22">
        <v>25</v>
      </c>
      <c r="AC1436" s="22">
        <v>137.1</v>
      </c>
      <c r="AD1436" s="22"/>
      <c r="AE1436" s="22">
        <v>0.2</v>
      </c>
      <c r="AF1436" s="86">
        <v>100</v>
      </c>
      <c r="AG1436" s="22" t="s">
        <v>11603</v>
      </c>
      <c r="AH1436" s="22" t="s">
        <v>115</v>
      </c>
      <c r="AI1436" s="22">
        <v>100</v>
      </c>
      <c r="AJ1436" s="22"/>
      <c r="AK1436" s="22"/>
      <c r="AL1436" s="22"/>
      <c r="AM1436" s="22"/>
      <c r="AN1436" s="22"/>
      <c r="AO1436" s="22"/>
      <c r="AP1436" s="22"/>
      <c r="AQ1436" s="22"/>
      <c r="AR1436" s="22"/>
      <c r="AS1436" s="22"/>
      <c r="AT1436" s="22"/>
      <c r="AU1436" s="22"/>
      <c r="AV1436" s="22"/>
      <c r="AW1436" s="22"/>
      <c r="AX1436" s="22"/>
      <c r="AY1436" s="22"/>
      <c r="AZ1436" s="22"/>
      <c r="BA1436" s="85"/>
      <c r="BB1436" s="32"/>
      <c r="BC1436" s="32"/>
      <c r="BD1436" s="32"/>
      <c r="BE1436" s="32"/>
      <c r="BF1436" s="32"/>
      <c r="BG1436" s="32"/>
      <c r="BH1436" s="32"/>
      <c r="BI1436" s="32"/>
      <c r="BJ1436" s="32"/>
      <c r="BK1436" s="32"/>
      <c r="BL1436" s="32"/>
      <c r="BM1436" s="32"/>
    </row>
    <row r="1437" spans="1:65" ht="120" customHeight="1" x14ac:dyDescent="0.25">
      <c r="A1437" s="86">
        <v>1538</v>
      </c>
      <c r="B1437" s="22" t="s">
        <v>11602</v>
      </c>
      <c r="C1437" s="22">
        <v>29</v>
      </c>
      <c r="D1437" s="23" t="s">
        <v>11661</v>
      </c>
      <c r="E1437" s="22" t="s">
        <v>11662</v>
      </c>
      <c r="F1437" s="22">
        <v>4383</v>
      </c>
      <c r="G1437" s="22" t="s">
        <v>11704</v>
      </c>
      <c r="H1437" s="22">
        <v>2007</v>
      </c>
      <c r="I1437" s="22" t="s">
        <v>11705</v>
      </c>
      <c r="J1437" s="57">
        <v>78000</v>
      </c>
      <c r="K1437" s="22" t="s">
        <v>109</v>
      </c>
      <c r="L1437" s="22" t="s">
        <v>11706</v>
      </c>
      <c r="M1437" s="22" t="s">
        <v>11707</v>
      </c>
      <c r="N1437" s="22" t="s">
        <v>11708</v>
      </c>
      <c r="O1437" s="22" t="s">
        <v>11709</v>
      </c>
      <c r="P1437" s="22" t="s">
        <v>11710</v>
      </c>
      <c r="Q1437" s="22">
        <v>89.18</v>
      </c>
      <c r="R1437" s="82">
        <v>9.18</v>
      </c>
      <c r="S1437" s="82">
        <v>35</v>
      </c>
      <c r="T1437" s="82">
        <v>45</v>
      </c>
      <c r="U1437" s="82">
        <f t="shared" si="98"/>
        <v>89.18</v>
      </c>
      <c r="V1437" s="421">
        <v>100</v>
      </c>
      <c r="W1437" s="128">
        <v>100</v>
      </c>
      <c r="X1437" s="225" t="s">
        <v>11669</v>
      </c>
      <c r="Y1437" s="22">
        <v>1</v>
      </c>
      <c r="Z1437" s="22">
        <v>6</v>
      </c>
      <c r="AA1437" s="22">
        <v>1</v>
      </c>
      <c r="AB1437" s="22">
        <v>4</v>
      </c>
      <c r="AC1437" s="22">
        <v>107</v>
      </c>
      <c r="AD1437" s="22"/>
      <c r="AE1437" s="22">
        <v>0.2</v>
      </c>
      <c r="AF1437" s="13">
        <v>100</v>
      </c>
      <c r="AG1437" s="14" t="s">
        <v>11661</v>
      </c>
      <c r="AH1437" s="14" t="s">
        <v>11662</v>
      </c>
      <c r="AI1437" s="14">
        <v>60</v>
      </c>
      <c r="AJ1437" s="14" t="s">
        <v>11670</v>
      </c>
      <c r="AK1437" s="14" t="s">
        <v>11662</v>
      </c>
      <c r="AL1437" s="14">
        <v>20</v>
      </c>
      <c r="AM1437" s="14" t="s">
        <v>3969</v>
      </c>
      <c r="AN1437" s="14" t="s">
        <v>11671</v>
      </c>
      <c r="AO1437" s="14">
        <v>20</v>
      </c>
      <c r="AP1437" s="14" t="s">
        <v>11672</v>
      </c>
      <c r="AQ1437" s="14" t="s">
        <v>11673</v>
      </c>
      <c r="AR1437" s="22"/>
      <c r="AS1437" s="22"/>
      <c r="AT1437" s="22"/>
      <c r="AU1437" s="22"/>
      <c r="AV1437" s="22"/>
      <c r="AW1437" s="22"/>
      <c r="AX1437" s="22"/>
      <c r="AY1437" s="22"/>
      <c r="AZ1437" s="22"/>
      <c r="BA1437" s="85"/>
      <c r="BB1437" s="32"/>
      <c r="BC1437" s="32"/>
      <c r="BD1437" s="32"/>
      <c r="BE1437" s="32"/>
      <c r="BF1437" s="32"/>
      <c r="BG1437" s="32"/>
      <c r="BH1437" s="32"/>
      <c r="BI1437" s="32"/>
      <c r="BJ1437" s="32"/>
      <c r="BK1437" s="32"/>
      <c r="BL1437" s="32"/>
      <c r="BM1437" s="32"/>
    </row>
    <row r="1438" spans="1:65" ht="120" customHeight="1" x14ac:dyDescent="0.25">
      <c r="A1438" s="86">
        <v>1538</v>
      </c>
      <c r="B1438" s="22" t="s">
        <v>11602</v>
      </c>
      <c r="C1438" s="22">
        <v>13</v>
      </c>
      <c r="D1438" s="23" t="s">
        <v>11649</v>
      </c>
      <c r="E1438" s="22" t="s">
        <v>11711</v>
      </c>
      <c r="F1438" s="22">
        <v>20181</v>
      </c>
      <c r="G1438" s="22" t="s">
        <v>11712</v>
      </c>
      <c r="H1438" s="22">
        <v>2007</v>
      </c>
      <c r="I1438" s="22" t="s">
        <v>11713</v>
      </c>
      <c r="J1438" s="57">
        <v>74900</v>
      </c>
      <c r="K1438" s="22" t="s">
        <v>109</v>
      </c>
      <c r="L1438" s="22" t="s">
        <v>11714</v>
      </c>
      <c r="M1438" s="22" t="s">
        <v>11715</v>
      </c>
      <c r="N1438" s="22" t="s">
        <v>11716</v>
      </c>
      <c r="O1438" s="22" t="s">
        <v>11717</v>
      </c>
      <c r="P1438" s="22" t="s">
        <v>11718</v>
      </c>
      <c r="Q1438" s="22">
        <v>88.76</v>
      </c>
      <c r="R1438" s="82">
        <v>8.76</v>
      </c>
      <c r="S1438" s="82">
        <v>35</v>
      </c>
      <c r="T1438" s="82">
        <v>45</v>
      </c>
      <c r="U1438" s="82">
        <f t="shared" si="98"/>
        <v>88.759999999999991</v>
      </c>
      <c r="V1438" s="421">
        <v>100</v>
      </c>
      <c r="W1438" s="128">
        <v>100</v>
      </c>
      <c r="X1438" s="225" t="s">
        <v>11719</v>
      </c>
      <c r="Y1438" s="22">
        <v>1</v>
      </c>
      <c r="Z1438" s="22">
        <v>8</v>
      </c>
      <c r="AA1438" s="22">
        <v>2</v>
      </c>
      <c r="AB1438" s="22">
        <v>30</v>
      </c>
      <c r="AC1438" s="22">
        <v>117.2</v>
      </c>
      <c r="AD1438" s="22"/>
      <c r="AE1438" s="62">
        <v>0.2</v>
      </c>
      <c r="AF1438" s="116">
        <v>100</v>
      </c>
      <c r="AG1438" s="30" t="s">
        <v>11649</v>
      </c>
      <c r="AH1438" s="30" t="s">
        <v>11659</v>
      </c>
      <c r="AI1438" s="30">
        <v>30</v>
      </c>
      <c r="AJ1438" s="30" t="s">
        <v>11720</v>
      </c>
      <c r="AK1438" s="30" t="s">
        <v>11721</v>
      </c>
      <c r="AL1438" s="30">
        <v>60</v>
      </c>
      <c r="AM1438" s="30"/>
      <c r="AN1438" s="30"/>
      <c r="AO1438" s="30">
        <v>10</v>
      </c>
      <c r="AP1438" s="30" t="s">
        <v>11722</v>
      </c>
      <c r="AQ1438" s="14" t="s">
        <v>11723</v>
      </c>
      <c r="AR1438" s="14">
        <v>20</v>
      </c>
      <c r="AS1438" s="22"/>
      <c r="AT1438" s="22"/>
      <c r="AU1438" s="22"/>
      <c r="AV1438" s="22"/>
      <c r="AW1438" s="22"/>
      <c r="AX1438" s="22"/>
      <c r="AY1438" s="22"/>
      <c r="AZ1438" s="22"/>
      <c r="BA1438" s="85"/>
      <c r="BB1438" s="32"/>
      <c r="BC1438" s="32"/>
      <c r="BD1438" s="32"/>
      <c r="BE1438" s="32"/>
      <c r="BF1438" s="32"/>
      <c r="BG1438" s="32"/>
      <c r="BH1438" s="32"/>
      <c r="BI1438" s="32"/>
      <c r="BJ1438" s="32"/>
      <c r="BK1438" s="32"/>
      <c r="BL1438" s="32"/>
      <c r="BM1438" s="32"/>
    </row>
    <row r="1439" spans="1:65" ht="120" customHeight="1" x14ac:dyDescent="0.25">
      <c r="A1439" s="86">
        <v>1538</v>
      </c>
      <c r="B1439" s="22" t="s">
        <v>11602</v>
      </c>
      <c r="C1439" s="22">
        <v>30</v>
      </c>
      <c r="D1439" s="23" t="s">
        <v>11634</v>
      </c>
      <c r="E1439" s="22" t="s">
        <v>11635</v>
      </c>
      <c r="F1439" s="22">
        <v>12609</v>
      </c>
      <c r="G1439" s="22" t="s">
        <v>11724</v>
      </c>
      <c r="H1439" s="22">
        <v>2007</v>
      </c>
      <c r="I1439" s="22" t="s">
        <v>11725</v>
      </c>
      <c r="J1439" s="57">
        <v>99553</v>
      </c>
      <c r="K1439" s="22" t="s">
        <v>109</v>
      </c>
      <c r="L1439" s="22" t="s">
        <v>11726</v>
      </c>
      <c r="M1439" s="22" t="s">
        <v>11639</v>
      </c>
      <c r="N1439" s="22" t="s">
        <v>11727</v>
      </c>
      <c r="O1439" s="22" t="s">
        <v>11728</v>
      </c>
      <c r="P1439" s="22" t="s">
        <v>11729</v>
      </c>
      <c r="Q1439" s="22">
        <v>91.71</v>
      </c>
      <c r="R1439" s="82">
        <v>11.71</v>
      </c>
      <c r="S1439" s="82">
        <v>35</v>
      </c>
      <c r="T1439" s="82">
        <v>45</v>
      </c>
      <c r="U1439" s="82">
        <f t="shared" si="98"/>
        <v>91.710000000000008</v>
      </c>
      <c r="V1439" s="421">
        <v>100</v>
      </c>
      <c r="W1439" s="128">
        <v>100</v>
      </c>
      <c r="X1439" s="225" t="s">
        <v>11642</v>
      </c>
      <c r="Y1439" s="22">
        <v>4</v>
      </c>
      <c r="Z1439" s="22">
        <v>2</v>
      </c>
      <c r="AA1439" s="22">
        <v>1</v>
      </c>
      <c r="AB1439" s="22">
        <v>4</v>
      </c>
      <c r="AC1439" s="22">
        <v>136</v>
      </c>
      <c r="AD1439" s="22">
        <v>60</v>
      </c>
      <c r="AE1439" s="22">
        <v>0.2</v>
      </c>
      <c r="AF1439" s="86">
        <v>100</v>
      </c>
      <c r="AG1439" s="22" t="s">
        <v>11643</v>
      </c>
      <c r="AH1439" s="22" t="s">
        <v>11635</v>
      </c>
      <c r="AI1439" s="22">
        <v>100</v>
      </c>
      <c r="AJ1439" s="22"/>
      <c r="AK1439" s="22"/>
      <c r="AL1439" s="22"/>
      <c r="AM1439" s="22"/>
      <c r="AN1439" s="22"/>
      <c r="AO1439" s="22"/>
      <c r="AP1439" s="22"/>
      <c r="AQ1439" s="22"/>
      <c r="AR1439" s="22"/>
      <c r="AS1439" s="22"/>
      <c r="AT1439" s="22"/>
      <c r="AU1439" s="22"/>
      <c r="AV1439" s="22"/>
      <c r="AW1439" s="22"/>
      <c r="AX1439" s="22"/>
      <c r="AY1439" s="22"/>
      <c r="AZ1439" s="22"/>
      <c r="BA1439" s="85"/>
      <c r="BB1439" s="32"/>
      <c r="BC1439" s="32"/>
      <c r="BD1439" s="32"/>
      <c r="BE1439" s="32"/>
      <c r="BF1439" s="32"/>
      <c r="BG1439" s="32"/>
      <c r="BH1439" s="32"/>
      <c r="BI1439" s="32"/>
      <c r="BJ1439" s="32"/>
      <c r="BK1439" s="32"/>
      <c r="BL1439" s="32"/>
      <c r="BM1439" s="32"/>
    </row>
    <row r="1440" spans="1:65" ht="120" customHeight="1" x14ac:dyDescent="0.25">
      <c r="A1440" s="86">
        <v>1538</v>
      </c>
      <c r="B1440" s="22" t="s">
        <v>11602</v>
      </c>
      <c r="C1440" s="22">
        <v>3</v>
      </c>
      <c r="D1440" s="23" t="s">
        <v>11612</v>
      </c>
      <c r="E1440" s="22" t="s">
        <v>11730</v>
      </c>
      <c r="F1440" s="22">
        <v>15365</v>
      </c>
      <c r="G1440" s="22" t="s">
        <v>11731</v>
      </c>
      <c r="H1440" s="22">
        <v>2007</v>
      </c>
      <c r="I1440" s="22"/>
      <c r="J1440" s="57">
        <v>71000</v>
      </c>
      <c r="K1440" s="22" t="s">
        <v>109</v>
      </c>
      <c r="L1440" s="22" t="s">
        <v>11732</v>
      </c>
      <c r="M1440" s="22" t="s">
        <v>11733</v>
      </c>
      <c r="N1440" s="22" t="s">
        <v>11734</v>
      </c>
      <c r="O1440" s="22" t="s">
        <v>11735</v>
      </c>
      <c r="P1440" s="22" t="s">
        <v>11736</v>
      </c>
      <c r="Q1440" s="22">
        <v>88.35</v>
      </c>
      <c r="R1440" s="82">
        <v>8.35</v>
      </c>
      <c r="S1440" s="82">
        <v>35</v>
      </c>
      <c r="T1440" s="82">
        <v>45</v>
      </c>
      <c r="U1440" s="82">
        <f t="shared" si="98"/>
        <v>88.35</v>
      </c>
      <c r="V1440" s="421">
        <v>100</v>
      </c>
      <c r="W1440" s="128">
        <v>100</v>
      </c>
      <c r="X1440" s="225" t="s">
        <v>11737</v>
      </c>
      <c r="Y1440" s="22">
        <v>6</v>
      </c>
      <c r="Z1440" s="22">
        <v>1</v>
      </c>
      <c r="AA1440" s="22">
        <v>5</v>
      </c>
      <c r="AB1440" s="22">
        <v>30</v>
      </c>
      <c r="AC1440" s="22">
        <v>180</v>
      </c>
      <c r="AD1440" s="22"/>
      <c r="AE1440" s="22">
        <v>0.5</v>
      </c>
      <c r="AF1440" s="305">
        <v>15</v>
      </c>
      <c r="AG1440" s="100" t="s">
        <v>11612</v>
      </c>
      <c r="AH1440" s="100" t="s">
        <v>11730</v>
      </c>
      <c r="AI1440" s="100">
        <v>15</v>
      </c>
      <c r="AJ1440" s="22"/>
      <c r="AK1440" s="22"/>
      <c r="AL1440" s="22"/>
      <c r="AM1440" s="22"/>
      <c r="AN1440" s="22"/>
      <c r="AO1440" s="22"/>
      <c r="AP1440" s="22"/>
      <c r="AQ1440" s="22"/>
      <c r="AR1440" s="22"/>
      <c r="AS1440" s="22"/>
      <c r="AT1440" s="22"/>
      <c r="AU1440" s="22"/>
      <c r="AV1440" s="22"/>
      <c r="AW1440" s="22"/>
      <c r="AX1440" s="22"/>
      <c r="AY1440" s="22"/>
      <c r="AZ1440" s="22"/>
      <c r="BA1440" s="85"/>
      <c r="BB1440" s="32"/>
      <c r="BC1440" s="32"/>
      <c r="BD1440" s="32"/>
      <c r="BE1440" s="32"/>
      <c r="BF1440" s="32"/>
      <c r="BG1440" s="32"/>
      <c r="BH1440" s="32"/>
      <c r="BI1440" s="32"/>
      <c r="BJ1440" s="32"/>
      <c r="BK1440" s="32"/>
      <c r="BL1440" s="32"/>
      <c r="BM1440" s="32"/>
    </row>
    <row r="1441" spans="1:65" ht="120" customHeight="1" x14ac:dyDescent="0.25">
      <c r="A1441" s="86">
        <v>1538</v>
      </c>
      <c r="B1441" s="22" t="s">
        <v>11602</v>
      </c>
      <c r="C1441" s="22">
        <v>4</v>
      </c>
      <c r="D1441" s="23" t="s">
        <v>6621</v>
      </c>
      <c r="E1441" s="22" t="s">
        <v>11738</v>
      </c>
      <c r="F1441" s="22">
        <v>10268</v>
      </c>
      <c r="G1441" s="22" t="s">
        <v>11739</v>
      </c>
      <c r="H1441" s="22">
        <v>2009</v>
      </c>
      <c r="I1441" s="22" t="s">
        <v>11740</v>
      </c>
      <c r="J1441" s="57">
        <v>132000</v>
      </c>
      <c r="K1441" s="22" t="s">
        <v>87</v>
      </c>
      <c r="L1441" s="22" t="s">
        <v>11741</v>
      </c>
      <c r="M1441" s="22" t="s">
        <v>11742</v>
      </c>
      <c r="N1441" s="22" t="s">
        <v>11743</v>
      </c>
      <c r="O1441" s="22" t="s">
        <v>11744</v>
      </c>
      <c r="P1441" s="22">
        <v>27729</v>
      </c>
      <c r="Q1441" s="22">
        <v>56.28</v>
      </c>
      <c r="R1441" s="82">
        <v>0</v>
      </c>
      <c r="S1441" s="82">
        <v>12.94</v>
      </c>
      <c r="T1441" s="82">
        <v>43.34</v>
      </c>
      <c r="U1441" s="82">
        <f t="shared" si="98"/>
        <v>56.28</v>
      </c>
      <c r="V1441" s="421">
        <v>8</v>
      </c>
      <c r="W1441" s="128">
        <v>100</v>
      </c>
      <c r="X1441" s="225" t="s">
        <v>11745</v>
      </c>
      <c r="Y1441" s="22">
        <v>4</v>
      </c>
      <c r="Z1441" s="22">
        <v>7</v>
      </c>
      <c r="AA1441" s="22">
        <v>5</v>
      </c>
      <c r="AB1441" s="22">
        <v>11</v>
      </c>
      <c r="AC1441" s="22">
        <v>147</v>
      </c>
      <c r="AD1441" s="22"/>
      <c r="AE1441" s="22">
        <v>0.2</v>
      </c>
      <c r="AF1441" s="86">
        <v>12</v>
      </c>
      <c r="AG1441" s="22" t="s">
        <v>7761</v>
      </c>
      <c r="AH1441" s="22" t="s">
        <v>11746</v>
      </c>
      <c r="AI1441" s="22">
        <v>100</v>
      </c>
      <c r="AJ1441" s="22"/>
      <c r="AK1441" s="22"/>
      <c r="AL1441" s="22"/>
      <c r="AM1441" s="22"/>
      <c r="AN1441" s="22"/>
      <c r="AO1441" s="22"/>
      <c r="AP1441" s="22"/>
      <c r="AQ1441" s="22"/>
      <c r="AR1441" s="22"/>
      <c r="AS1441" s="22"/>
      <c r="AT1441" s="22"/>
      <c r="AU1441" s="22"/>
      <c r="AV1441" s="22"/>
      <c r="AW1441" s="22"/>
      <c r="AX1441" s="22"/>
      <c r="AY1441" s="22"/>
      <c r="AZ1441" s="22"/>
      <c r="BA1441" s="85"/>
      <c r="BB1441" s="32"/>
      <c r="BC1441" s="32"/>
      <c r="BD1441" s="32"/>
      <c r="BE1441" s="32"/>
      <c r="BF1441" s="32"/>
      <c r="BG1441" s="32"/>
      <c r="BH1441" s="32"/>
      <c r="BI1441" s="32"/>
      <c r="BJ1441" s="32"/>
      <c r="BK1441" s="32"/>
      <c r="BL1441" s="32"/>
      <c r="BM1441" s="32"/>
    </row>
    <row r="1442" spans="1:65" ht="120" customHeight="1" x14ac:dyDescent="0.25">
      <c r="A1442" s="86">
        <v>1538</v>
      </c>
      <c r="B1442" s="22" t="s">
        <v>11602</v>
      </c>
      <c r="C1442" s="22">
        <v>30</v>
      </c>
      <c r="D1442" s="23" t="s">
        <v>11747</v>
      </c>
      <c r="E1442" s="22" t="s">
        <v>11635</v>
      </c>
      <c r="F1442" s="22">
        <v>12609</v>
      </c>
      <c r="G1442" s="22" t="s">
        <v>11748</v>
      </c>
      <c r="H1442" s="22">
        <v>2010</v>
      </c>
      <c r="I1442" s="22" t="s">
        <v>11749</v>
      </c>
      <c r="J1442" s="57">
        <v>99600</v>
      </c>
      <c r="K1442" s="22" t="s">
        <v>87</v>
      </c>
      <c r="L1442" s="22" t="s">
        <v>11750</v>
      </c>
      <c r="M1442" s="22" t="s">
        <v>11751</v>
      </c>
      <c r="N1442" s="22" t="s">
        <v>11752</v>
      </c>
      <c r="O1442" s="22" t="s">
        <v>11753</v>
      </c>
      <c r="P1442" s="22" t="s">
        <v>11754</v>
      </c>
      <c r="Q1442" s="22">
        <v>91.72</v>
      </c>
      <c r="R1442" s="82">
        <v>11.72</v>
      </c>
      <c r="S1442" s="82">
        <v>35</v>
      </c>
      <c r="T1442" s="82">
        <v>45</v>
      </c>
      <c r="U1442" s="82">
        <f t="shared" si="98"/>
        <v>91.72</v>
      </c>
      <c r="V1442" s="421">
        <v>50</v>
      </c>
      <c r="W1442" s="128">
        <v>100</v>
      </c>
      <c r="X1442" s="225" t="s">
        <v>11642</v>
      </c>
      <c r="Y1442" s="22">
        <v>4</v>
      </c>
      <c r="Z1442" s="22">
        <v>2</v>
      </c>
      <c r="AA1442" s="22">
        <v>1</v>
      </c>
      <c r="AB1442" s="22">
        <v>60</v>
      </c>
      <c r="AC1442" s="22">
        <v>155</v>
      </c>
      <c r="AD1442" s="22">
        <v>60</v>
      </c>
      <c r="AE1442" s="22">
        <v>0.2</v>
      </c>
      <c r="AF1442" s="86">
        <v>50</v>
      </c>
      <c r="AG1442" s="22" t="s">
        <v>11643</v>
      </c>
      <c r="AH1442" s="22" t="s">
        <v>11635</v>
      </c>
      <c r="AI1442" s="22">
        <v>50</v>
      </c>
      <c r="AJ1442" s="22"/>
      <c r="AK1442" s="22"/>
      <c r="AL1442" s="22"/>
      <c r="AM1442" s="22"/>
      <c r="AN1442" s="22"/>
      <c r="AO1442" s="22"/>
      <c r="AP1442" s="22"/>
      <c r="AQ1442" s="22"/>
      <c r="AR1442" s="22"/>
      <c r="AS1442" s="22"/>
      <c r="AT1442" s="22"/>
      <c r="AU1442" s="22"/>
      <c r="AV1442" s="22"/>
      <c r="AW1442" s="22"/>
      <c r="AX1442" s="22"/>
      <c r="AY1442" s="22"/>
      <c r="AZ1442" s="22"/>
      <c r="BA1442" s="85"/>
      <c r="BB1442" s="32"/>
      <c r="BC1442" s="32"/>
      <c r="BD1442" s="32"/>
      <c r="BE1442" s="32"/>
      <c r="BF1442" s="32"/>
      <c r="BG1442" s="32"/>
      <c r="BH1442" s="32"/>
      <c r="BI1442" s="32"/>
      <c r="BJ1442" s="32"/>
      <c r="BK1442" s="32"/>
      <c r="BL1442" s="32"/>
      <c r="BM1442" s="32"/>
    </row>
    <row r="1443" spans="1:65" ht="120" customHeight="1" x14ac:dyDescent="0.25">
      <c r="A1443" s="86">
        <v>1538</v>
      </c>
      <c r="B1443" s="22" t="s">
        <v>11602</v>
      </c>
      <c r="C1443" s="22">
        <v>30</v>
      </c>
      <c r="D1443" s="23" t="s">
        <v>11747</v>
      </c>
      <c r="E1443" s="22" t="s">
        <v>11635</v>
      </c>
      <c r="F1443" s="22">
        <v>12609</v>
      </c>
      <c r="G1443" s="22" t="s">
        <v>11755</v>
      </c>
      <c r="H1443" s="22">
        <v>2010</v>
      </c>
      <c r="I1443" s="22" t="s">
        <v>11756</v>
      </c>
      <c r="J1443" s="57">
        <v>99376.8</v>
      </c>
      <c r="K1443" s="22" t="s">
        <v>87</v>
      </c>
      <c r="L1443" s="22" t="s">
        <v>11757</v>
      </c>
      <c r="M1443" s="22" t="s">
        <v>11758</v>
      </c>
      <c r="N1443" s="22" t="s">
        <v>11759</v>
      </c>
      <c r="O1443" s="22" t="s">
        <v>11760</v>
      </c>
      <c r="P1443" s="22">
        <v>27949</v>
      </c>
      <c r="Q1443" s="22">
        <v>91.69</v>
      </c>
      <c r="R1443" s="82">
        <v>11.69</v>
      </c>
      <c r="S1443" s="82">
        <v>35</v>
      </c>
      <c r="T1443" s="82">
        <v>45</v>
      </c>
      <c r="U1443" s="82">
        <f t="shared" si="98"/>
        <v>91.69</v>
      </c>
      <c r="V1443" s="421">
        <v>100</v>
      </c>
      <c r="W1443" s="128">
        <v>100</v>
      </c>
      <c r="X1443" s="225" t="s">
        <v>11642</v>
      </c>
      <c r="Y1443" s="22">
        <v>1</v>
      </c>
      <c r="Z1443" s="22">
        <v>4</v>
      </c>
      <c r="AA1443" s="22">
        <v>3</v>
      </c>
      <c r="AB1443" s="22">
        <v>60</v>
      </c>
      <c r="AC1443" s="22">
        <v>156</v>
      </c>
      <c r="AD1443" s="22">
        <v>60</v>
      </c>
      <c r="AE1443" s="22">
        <v>0.2</v>
      </c>
      <c r="AF1443" s="86">
        <v>100</v>
      </c>
      <c r="AG1443" s="22" t="s">
        <v>11643</v>
      </c>
      <c r="AH1443" s="22" t="s">
        <v>11635</v>
      </c>
      <c r="AI1443" s="22">
        <v>100</v>
      </c>
      <c r="AJ1443" s="22"/>
      <c r="AK1443" s="22"/>
      <c r="AL1443" s="22"/>
      <c r="AM1443" s="22"/>
      <c r="AN1443" s="22"/>
      <c r="AO1443" s="22"/>
      <c r="AP1443" s="22"/>
      <c r="AQ1443" s="22"/>
      <c r="AR1443" s="22"/>
      <c r="AS1443" s="22"/>
      <c r="AT1443" s="22"/>
      <c r="AU1443" s="22"/>
      <c r="AV1443" s="22"/>
      <c r="AW1443" s="22"/>
      <c r="AX1443" s="22"/>
      <c r="AY1443" s="22"/>
      <c r="AZ1443" s="22"/>
      <c r="BA1443" s="85"/>
      <c r="BB1443" s="32"/>
      <c r="BC1443" s="32"/>
      <c r="BD1443" s="32"/>
      <c r="BE1443" s="32"/>
      <c r="BF1443" s="32"/>
      <c r="BG1443" s="32"/>
      <c r="BH1443" s="32"/>
      <c r="BI1443" s="32"/>
      <c r="BJ1443" s="32"/>
      <c r="BK1443" s="32"/>
      <c r="BL1443" s="32"/>
      <c r="BM1443" s="32"/>
    </row>
    <row r="1444" spans="1:65" ht="120" customHeight="1" x14ac:dyDescent="0.25">
      <c r="A1444" s="86">
        <v>1538</v>
      </c>
      <c r="B1444" s="22" t="s">
        <v>11602</v>
      </c>
      <c r="C1444" s="22">
        <v>30</v>
      </c>
      <c r="D1444" s="23" t="s">
        <v>11747</v>
      </c>
      <c r="E1444" s="22" t="s">
        <v>11635</v>
      </c>
      <c r="F1444" s="22">
        <v>12609</v>
      </c>
      <c r="G1444" s="22" t="s">
        <v>11755</v>
      </c>
      <c r="H1444" s="22">
        <v>2011</v>
      </c>
      <c r="I1444" s="22" t="s">
        <v>11756</v>
      </c>
      <c r="J1444" s="57">
        <v>3302.09</v>
      </c>
      <c r="K1444" s="22" t="s">
        <v>87</v>
      </c>
      <c r="L1444" s="22" t="s">
        <v>11761</v>
      </c>
      <c r="M1444" s="22" t="s">
        <v>11758</v>
      </c>
      <c r="N1444" s="22" t="s">
        <v>11759</v>
      </c>
      <c r="O1444" s="22" t="s">
        <v>11760</v>
      </c>
      <c r="P1444" s="22">
        <v>30120</v>
      </c>
      <c r="Q1444" s="22">
        <v>91.69</v>
      </c>
      <c r="R1444" s="82">
        <v>11.69</v>
      </c>
      <c r="S1444" s="82">
        <v>35</v>
      </c>
      <c r="T1444" s="82">
        <v>45</v>
      </c>
      <c r="U1444" s="82">
        <f t="shared" si="98"/>
        <v>91.69</v>
      </c>
      <c r="V1444" s="421">
        <v>100</v>
      </c>
      <c r="W1444" s="128">
        <v>100</v>
      </c>
      <c r="X1444" s="225" t="s">
        <v>11642</v>
      </c>
      <c r="Y1444" s="22">
        <v>1</v>
      </c>
      <c r="Z1444" s="22">
        <v>4</v>
      </c>
      <c r="AA1444" s="22">
        <v>3</v>
      </c>
      <c r="AB1444" s="22">
        <v>60</v>
      </c>
      <c r="AC1444" s="22">
        <v>156</v>
      </c>
      <c r="AD1444" s="22">
        <v>60</v>
      </c>
      <c r="AE1444" s="22">
        <v>0.2</v>
      </c>
      <c r="AF1444" s="303">
        <v>100</v>
      </c>
      <c r="AG1444" s="22" t="s">
        <v>11643</v>
      </c>
      <c r="AH1444" s="22" t="s">
        <v>11635</v>
      </c>
      <c r="AI1444" s="22">
        <v>100</v>
      </c>
      <c r="AJ1444" s="22"/>
      <c r="AK1444" s="22"/>
      <c r="AL1444" s="22"/>
      <c r="AM1444" s="22"/>
      <c r="AN1444" s="22"/>
      <c r="AO1444" s="22"/>
      <c r="AP1444" s="22"/>
      <c r="AQ1444" s="22"/>
      <c r="AR1444" s="22"/>
      <c r="AS1444" s="22"/>
      <c r="AT1444" s="22"/>
      <c r="AU1444" s="22"/>
      <c r="AV1444" s="22"/>
      <c r="AW1444" s="22"/>
      <c r="AX1444" s="22"/>
      <c r="AY1444" s="22"/>
      <c r="AZ1444" s="22"/>
      <c r="BA1444" s="85"/>
      <c r="BB1444" s="32"/>
      <c r="BC1444" s="32"/>
      <c r="BD1444" s="32"/>
      <c r="BE1444" s="32"/>
      <c r="BF1444" s="32"/>
      <c r="BG1444" s="32"/>
      <c r="BH1444" s="32"/>
      <c r="BI1444" s="32"/>
      <c r="BJ1444" s="32"/>
      <c r="BK1444" s="32"/>
      <c r="BL1444" s="32"/>
      <c r="BM1444" s="32"/>
    </row>
    <row r="1445" spans="1:65" ht="120" customHeight="1" x14ac:dyDescent="0.25">
      <c r="A1445" s="86">
        <v>1538</v>
      </c>
      <c r="B1445" s="22" t="s">
        <v>11602</v>
      </c>
      <c r="C1445" s="22">
        <v>18</v>
      </c>
      <c r="D1445" s="23" t="s">
        <v>11612</v>
      </c>
      <c r="E1445" s="22" t="s">
        <v>11613</v>
      </c>
      <c r="F1445" s="22">
        <v>5967</v>
      </c>
      <c r="G1445" s="22" t="s">
        <v>11762</v>
      </c>
      <c r="H1445" s="22">
        <v>2010</v>
      </c>
      <c r="I1445" s="22" t="s">
        <v>11763</v>
      </c>
      <c r="J1445" s="57">
        <v>235976.4</v>
      </c>
      <c r="K1445" s="22" t="s">
        <v>87</v>
      </c>
      <c r="L1445" s="22" t="s">
        <v>11616</v>
      </c>
      <c r="M1445" s="22" t="s">
        <v>11764</v>
      </c>
      <c r="N1445" s="22" t="s">
        <v>11765</v>
      </c>
      <c r="O1445" s="22" t="s">
        <v>11766</v>
      </c>
      <c r="P1445" s="22">
        <v>29089</v>
      </c>
      <c r="Q1445" s="22">
        <v>107.76</v>
      </c>
      <c r="R1445" s="82">
        <v>27.76</v>
      </c>
      <c r="S1445" s="82">
        <v>35</v>
      </c>
      <c r="T1445" s="82">
        <v>45</v>
      </c>
      <c r="U1445" s="82">
        <f t="shared" si="98"/>
        <v>107.76</v>
      </c>
      <c r="V1445" s="421">
        <v>100</v>
      </c>
      <c r="W1445" s="128">
        <v>100</v>
      </c>
      <c r="X1445" s="225" t="s">
        <v>11767</v>
      </c>
      <c r="Y1445" s="22">
        <v>4</v>
      </c>
      <c r="Z1445" s="22">
        <v>2</v>
      </c>
      <c r="AA1445" s="22">
        <v>2</v>
      </c>
      <c r="AB1445" s="22">
        <v>30</v>
      </c>
      <c r="AC1445" s="22">
        <v>162</v>
      </c>
      <c r="AD1445" s="22"/>
      <c r="AE1445" s="22">
        <v>0.2</v>
      </c>
      <c r="AF1445" s="86">
        <v>100</v>
      </c>
      <c r="AG1445" s="22" t="s">
        <v>11622</v>
      </c>
      <c r="AH1445" s="22" t="s">
        <v>11623</v>
      </c>
      <c r="AI1445" s="22">
        <v>50</v>
      </c>
      <c r="AJ1445" s="22" t="s">
        <v>11624</v>
      </c>
      <c r="AK1445" s="22" t="s">
        <v>11623</v>
      </c>
      <c r="AL1445" s="22">
        <v>50</v>
      </c>
      <c r="AM1445" s="22"/>
      <c r="AN1445" s="22"/>
      <c r="AO1445" s="22"/>
      <c r="AP1445" s="22"/>
      <c r="AQ1445" s="22"/>
      <c r="AR1445" s="22"/>
      <c r="AS1445" s="22"/>
      <c r="AT1445" s="22"/>
      <c r="AU1445" s="22"/>
      <c r="AV1445" s="22"/>
      <c r="AW1445" s="22"/>
      <c r="AX1445" s="22"/>
      <c r="AY1445" s="22"/>
      <c r="AZ1445" s="22"/>
      <c r="BA1445" s="85"/>
      <c r="BB1445" s="32"/>
      <c r="BC1445" s="32"/>
      <c r="BD1445" s="32"/>
      <c r="BE1445" s="32"/>
      <c r="BF1445" s="32"/>
      <c r="BG1445" s="32"/>
      <c r="BH1445" s="32"/>
      <c r="BI1445" s="32"/>
      <c r="BJ1445" s="32"/>
      <c r="BK1445" s="32"/>
      <c r="BL1445" s="32"/>
      <c r="BM1445" s="32"/>
    </row>
    <row r="1446" spans="1:65" ht="120" customHeight="1" x14ac:dyDescent="0.25">
      <c r="A1446" s="86">
        <v>1538</v>
      </c>
      <c r="B1446" s="22" t="s">
        <v>11602</v>
      </c>
      <c r="C1446" s="22">
        <v>27</v>
      </c>
      <c r="D1446" s="23" t="s">
        <v>11685</v>
      </c>
      <c r="E1446" s="22" t="s">
        <v>11686</v>
      </c>
      <c r="F1446" s="22">
        <v>6857</v>
      </c>
      <c r="G1446" s="22" t="s">
        <v>11768</v>
      </c>
      <c r="H1446" s="22">
        <v>2010</v>
      </c>
      <c r="I1446" s="22" t="s">
        <v>11769</v>
      </c>
      <c r="J1446" s="57">
        <v>87976</v>
      </c>
      <c r="K1446" s="22" t="s">
        <v>87</v>
      </c>
      <c r="L1446" s="22" t="s">
        <v>11689</v>
      </c>
      <c r="M1446" s="22" t="s">
        <v>11690</v>
      </c>
      <c r="N1446" s="22" t="s">
        <v>11770</v>
      </c>
      <c r="O1446" s="22" t="s">
        <v>11771</v>
      </c>
      <c r="P1446" s="22"/>
      <c r="Q1446" s="22">
        <v>90.35</v>
      </c>
      <c r="R1446" s="82">
        <v>10.35</v>
      </c>
      <c r="S1446" s="82">
        <v>35</v>
      </c>
      <c r="T1446" s="82">
        <v>45</v>
      </c>
      <c r="U1446" s="82">
        <f t="shared" si="98"/>
        <v>90.35</v>
      </c>
      <c r="V1446" s="421">
        <v>100</v>
      </c>
      <c r="W1446" s="128">
        <v>100</v>
      </c>
      <c r="X1446" s="225" t="s">
        <v>11772</v>
      </c>
      <c r="Y1446" s="22">
        <v>3</v>
      </c>
      <c r="Z1446" s="22">
        <v>1</v>
      </c>
      <c r="AA1446" s="22">
        <v>2</v>
      </c>
      <c r="AB1446" s="22">
        <v>4</v>
      </c>
      <c r="AC1446" s="22">
        <v>146</v>
      </c>
      <c r="AD1446" s="22"/>
      <c r="AE1446" s="22">
        <v>0.2</v>
      </c>
      <c r="AF1446" s="86">
        <v>100</v>
      </c>
      <c r="AG1446" s="22" t="s">
        <v>11697</v>
      </c>
      <c r="AH1446" s="22" t="s">
        <v>11698</v>
      </c>
      <c r="AI1446" s="22">
        <v>70</v>
      </c>
      <c r="AJ1446" s="22" t="s">
        <v>11695</v>
      </c>
      <c r="AK1446" s="22" t="s">
        <v>11773</v>
      </c>
      <c r="AL1446" s="22">
        <v>30</v>
      </c>
      <c r="AM1446" s="22"/>
      <c r="AN1446" s="22"/>
      <c r="AO1446" s="22"/>
      <c r="AP1446" s="22"/>
      <c r="AQ1446" s="22"/>
      <c r="AR1446" s="22"/>
      <c r="AS1446" s="22"/>
      <c r="AT1446" s="22"/>
      <c r="AU1446" s="22"/>
      <c r="AV1446" s="22"/>
      <c r="AW1446" s="22"/>
      <c r="AX1446" s="22"/>
      <c r="AY1446" s="22"/>
      <c r="AZ1446" s="22"/>
      <c r="BA1446" s="85"/>
      <c r="BB1446" s="32"/>
      <c r="BC1446" s="32"/>
      <c r="BD1446" s="32"/>
      <c r="BE1446" s="32"/>
      <c r="BF1446" s="32"/>
      <c r="BG1446" s="32"/>
      <c r="BH1446" s="32"/>
      <c r="BI1446" s="32"/>
      <c r="BJ1446" s="32"/>
      <c r="BK1446" s="32"/>
      <c r="BL1446" s="32"/>
      <c r="BM1446" s="32"/>
    </row>
    <row r="1447" spans="1:65" ht="120" customHeight="1" x14ac:dyDescent="0.25">
      <c r="A1447" s="86">
        <v>1538</v>
      </c>
      <c r="B1447" s="22" t="s">
        <v>11602</v>
      </c>
      <c r="C1447" s="22">
        <v>27</v>
      </c>
      <c r="D1447" s="23" t="s">
        <v>11685</v>
      </c>
      <c r="E1447" s="22" t="s">
        <v>11686</v>
      </c>
      <c r="F1447" s="22">
        <v>6857</v>
      </c>
      <c r="G1447" s="22" t="s">
        <v>11768</v>
      </c>
      <c r="H1447" s="22">
        <v>2011</v>
      </c>
      <c r="I1447" s="22" t="s">
        <v>11769</v>
      </c>
      <c r="J1447" s="57">
        <v>45069.34</v>
      </c>
      <c r="K1447" s="22" t="s">
        <v>87</v>
      </c>
      <c r="L1447" s="22" t="s">
        <v>11689</v>
      </c>
      <c r="M1447" s="22" t="s">
        <v>11690</v>
      </c>
      <c r="N1447" s="22" t="s">
        <v>11770</v>
      </c>
      <c r="O1447" s="22" t="s">
        <v>11771</v>
      </c>
      <c r="P1447" s="22"/>
      <c r="Q1447" s="22">
        <v>90.35</v>
      </c>
      <c r="R1447" s="82">
        <v>10.35</v>
      </c>
      <c r="S1447" s="82">
        <v>35</v>
      </c>
      <c r="T1447" s="82">
        <v>45</v>
      </c>
      <c r="U1447" s="82">
        <f t="shared" si="98"/>
        <v>90.35</v>
      </c>
      <c r="V1447" s="421">
        <v>100</v>
      </c>
      <c r="W1447" s="128">
        <v>100</v>
      </c>
      <c r="X1447" s="225" t="s">
        <v>11772</v>
      </c>
      <c r="Y1447" s="22">
        <v>3</v>
      </c>
      <c r="Z1447" s="22">
        <v>1</v>
      </c>
      <c r="AA1447" s="22">
        <v>2</v>
      </c>
      <c r="AB1447" s="22">
        <v>4</v>
      </c>
      <c r="AC1447" s="22">
        <v>146</v>
      </c>
      <c r="AD1447" s="22"/>
      <c r="AE1447" s="22">
        <v>0.2</v>
      </c>
      <c r="AF1447" s="86">
        <v>100</v>
      </c>
      <c r="AG1447" s="22" t="s">
        <v>11697</v>
      </c>
      <c r="AH1447" s="22" t="s">
        <v>11698</v>
      </c>
      <c r="AI1447" s="22">
        <v>70</v>
      </c>
      <c r="AJ1447" s="22" t="s">
        <v>11695</v>
      </c>
      <c r="AK1447" s="22" t="s">
        <v>11773</v>
      </c>
      <c r="AL1447" s="22">
        <v>30</v>
      </c>
      <c r="AM1447" s="22"/>
      <c r="AN1447" s="22"/>
      <c r="AO1447" s="22"/>
      <c r="AP1447" s="22"/>
      <c r="AQ1447" s="22"/>
      <c r="AR1447" s="22"/>
      <c r="AS1447" s="22"/>
      <c r="AT1447" s="22"/>
      <c r="AU1447" s="22"/>
      <c r="AV1447" s="22"/>
      <c r="AW1447" s="22"/>
      <c r="AX1447" s="22"/>
      <c r="AY1447" s="22"/>
      <c r="AZ1447" s="22"/>
      <c r="BA1447" s="85"/>
      <c r="BB1447" s="32"/>
      <c r="BC1447" s="32"/>
      <c r="BD1447" s="32"/>
      <c r="BE1447" s="32"/>
      <c r="BF1447" s="32"/>
      <c r="BG1447" s="32"/>
      <c r="BH1447" s="32"/>
      <c r="BI1447" s="32"/>
      <c r="BJ1447" s="32"/>
      <c r="BK1447" s="32"/>
      <c r="BL1447" s="32"/>
      <c r="BM1447" s="32"/>
    </row>
    <row r="1448" spans="1:65" ht="120" customHeight="1" x14ac:dyDescent="0.25">
      <c r="A1448" s="86">
        <v>1538</v>
      </c>
      <c r="B1448" s="22" t="s">
        <v>11602</v>
      </c>
      <c r="C1448" s="22">
        <v>4</v>
      </c>
      <c r="D1448" s="23" t="s">
        <v>6621</v>
      </c>
      <c r="E1448" s="22" t="s">
        <v>11738</v>
      </c>
      <c r="F1448" s="22">
        <v>10268</v>
      </c>
      <c r="G1448" s="22" t="s">
        <v>9794</v>
      </c>
      <c r="H1448" s="22">
        <v>2016</v>
      </c>
      <c r="I1448" s="22" t="s">
        <v>11774</v>
      </c>
      <c r="J1448" s="57">
        <v>117930.08</v>
      </c>
      <c r="K1448" s="22" t="s">
        <v>244</v>
      </c>
      <c r="L1448" s="22" t="s">
        <v>11775</v>
      </c>
      <c r="M1448" s="22" t="s">
        <v>11776</v>
      </c>
      <c r="N1448" s="22" t="s">
        <v>11777</v>
      </c>
      <c r="O1448" s="22" t="s">
        <v>11778</v>
      </c>
      <c r="P1448" s="22">
        <v>33915</v>
      </c>
      <c r="Q1448" s="22">
        <v>76.52</v>
      </c>
      <c r="R1448" s="82">
        <v>13.88</v>
      </c>
      <c r="S1448" s="82">
        <v>12.94</v>
      </c>
      <c r="T1448" s="82">
        <v>51.79</v>
      </c>
      <c r="U1448" s="82">
        <f t="shared" si="98"/>
        <v>78.61</v>
      </c>
      <c r="V1448" s="421">
        <v>44</v>
      </c>
      <c r="W1448" s="128">
        <v>100</v>
      </c>
      <c r="X1448" s="225" t="s">
        <v>11745</v>
      </c>
      <c r="Y1448" s="22">
        <v>2</v>
      </c>
      <c r="Z1448" s="22">
        <v>5</v>
      </c>
      <c r="AA1448" s="22">
        <v>6</v>
      </c>
      <c r="AB1448" s="22">
        <v>11</v>
      </c>
      <c r="AC1448" s="22">
        <v>4</v>
      </c>
      <c r="AD1448" s="22"/>
      <c r="AE1448" s="22">
        <v>0.2</v>
      </c>
      <c r="AF1448" s="86">
        <v>35</v>
      </c>
      <c r="AG1448" s="22" t="s">
        <v>6621</v>
      </c>
      <c r="AH1448" s="22" t="s">
        <v>11779</v>
      </c>
      <c r="AI1448" s="22">
        <v>50</v>
      </c>
      <c r="AJ1448" s="22" t="s">
        <v>6621</v>
      </c>
      <c r="AK1448" s="22" t="s">
        <v>11780</v>
      </c>
      <c r="AL1448" s="22">
        <v>30</v>
      </c>
      <c r="AM1448" s="22" t="s">
        <v>6621</v>
      </c>
      <c r="AN1448" s="22" t="s">
        <v>11781</v>
      </c>
      <c r="AO1448" s="22">
        <v>10</v>
      </c>
      <c r="AP1448" s="22" t="s">
        <v>6621</v>
      </c>
      <c r="AQ1448" s="22" t="s">
        <v>11782</v>
      </c>
      <c r="AR1448" s="22">
        <v>10</v>
      </c>
      <c r="AS1448" s="22"/>
      <c r="AT1448" s="22"/>
      <c r="AU1448" s="22"/>
      <c r="AV1448" s="22"/>
      <c r="AW1448" s="22"/>
      <c r="AX1448" s="22"/>
      <c r="AY1448" s="22"/>
      <c r="AZ1448" s="22"/>
      <c r="BA1448" s="85"/>
      <c r="BB1448" s="32"/>
      <c r="BC1448" s="32"/>
      <c r="BD1448" s="32"/>
      <c r="BE1448" s="32"/>
      <c r="BF1448" s="32"/>
      <c r="BG1448" s="32"/>
      <c r="BH1448" s="32"/>
      <c r="BI1448" s="32"/>
      <c r="BJ1448" s="32"/>
      <c r="BK1448" s="32"/>
      <c r="BL1448" s="32"/>
      <c r="BM1448" s="32"/>
    </row>
    <row r="1449" spans="1:65" ht="120" customHeight="1" x14ac:dyDescent="0.25">
      <c r="A1449" s="86">
        <v>1538</v>
      </c>
      <c r="B1449" s="22" t="s">
        <v>11602</v>
      </c>
      <c r="C1449" s="22">
        <v>24</v>
      </c>
      <c r="D1449" s="23" t="s">
        <v>11674</v>
      </c>
      <c r="E1449" s="22" t="s">
        <v>11675</v>
      </c>
      <c r="F1449" s="22">
        <v>7134</v>
      </c>
      <c r="G1449" s="22" t="s">
        <v>11783</v>
      </c>
      <c r="H1449" s="22">
        <v>2018</v>
      </c>
      <c r="I1449" s="22" t="s">
        <v>11784</v>
      </c>
      <c r="J1449" s="57">
        <v>31717.23</v>
      </c>
      <c r="K1449" s="22" t="s">
        <v>76</v>
      </c>
      <c r="L1449" s="22" t="s">
        <v>11689</v>
      </c>
      <c r="M1449" s="22" t="s">
        <v>11690</v>
      </c>
      <c r="N1449" s="22" t="s">
        <v>11785</v>
      </c>
      <c r="O1449" s="22" t="s">
        <v>11786</v>
      </c>
      <c r="P1449" s="22" t="s">
        <v>11787</v>
      </c>
      <c r="Q1449" s="22">
        <v>83.73</v>
      </c>
      <c r="R1449" s="82">
        <v>3.73</v>
      </c>
      <c r="S1449" s="82">
        <v>35</v>
      </c>
      <c r="T1449" s="82">
        <v>45</v>
      </c>
      <c r="U1449" s="82">
        <f t="shared" si="98"/>
        <v>83.72999999999999</v>
      </c>
      <c r="V1449" s="421">
        <v>100</v>
      </c>
      <c r="W1449" s="128">
        <v>100</v>
      </c>
      <c r="X1449" s="225" t="s">
        <v>11682</v>
      </c>
      <c r="Y1449" s="22">
        <v>1</v>
      </c>
      <c r="Z1449" s="22">
        <v>8</v>
      </c>
      <c r="AA1449" s="22">
        <v>2</v>
      </c>
      <c r="AB1449" s="22">
        <v>60</v>
      </c>
      <c r="AC1449" s="22">
        <v>133</v>
      </c>
      <c r="AD1449" s="22"/>
      <c r="AE1449" s="22">
        <v>0.2</v>
      </c>
      <c r="AF1449" s="298">
        <v>100</v>
      </c>
      <c r="AG1449" s="14" t="s">
        <v>11788</v>
      </c>
      <c r="AH1449" s="14" t="s">
        <v>11789</v>
      </c>
      <c r="AI1449" s="142"/>
      <c r="AJ1449" s="143" t="s">
        <v>11674</v>
      </c>
      <c r="AK1449" s="14" t="s">
        <v>11675</v>
      </c>
      <c r="AL1449" s="14"/>
      <c r="AM1449" s="14"/>
      <c r="AN1449" s="14" t="s">
        <v>11790</v>
      </c>
      <c r="AO1449" s="22"/>
      <c r="AP1449" s="22"/>
      <c r="AQ1449" s="22"/>
      <c r="AR1449" s="22"/>
      <c r="AS1449" s="22"/>
      <c r="AT1449" s="22"/>
      <c r="AU1449" s="22"/>
      <c r="AV1449" s="22"/>
      <c r="AW1449" s="22"/>
      <c r="AX1449" s="22"/>
      <c r="AY1449" s="22"/>
      <c r="AZ1449" s="22"/>
      <c r="BA1449" s="85"/>
      <c r="BB1449" s="32"/>
      <c r="BC1449" s="32"/>
      <c r="BD1449" s="32"/>
      <c r="BE1449" s="32"/>
      <c r="BF1449" s="32"/>
      <c r="BG1449" s="32"/>
      <c r="BH1449" s="32"/>
      <c r="BI1449" s="32"/>
      <c r="BJ1449" s="32"/>
      <c r="BK1449" s="32"/>
      <c r="BL1449" s="32"/>
      <c r="BM1449" s="32"/>
    </row>
    <row r="1450" spans="1:65" ht="120" customHeight="1" x14ac:dyDescent="0.25">
      <c r="A1450" s="86">
        <v>1538</v>
      </c>
      <c r="B1450" s="22" t="s">
        <v>11602</v>
      </c>
      <c r="C1450" s="22">
        <v>24</v>
      </c>
      <c r="D1450" s="23" t="s">
        <v>11674</v>
      </c>
      <c r="E1450" s="22" t="s">
        <v>11675</v>
      </c>
      <c r="F1450" s="22">
        <v>7134</v>
      </c>
      <c r="G1450" s="22" t="s">
        <v>11783</v>
      </c>
      <c r="H1450" s="22">
        <v>2018</v>
      </c>
      <c r="I1450" s="22" t="s">
        <v>11791</v>
      </c>
      <c r="J1450" s="57">
        <v>28824.84</v>
      </c>
      <c r="K1450" s="22" t="s">
        <v>76</v>
      </c>
      <c r="L1450" s="22" t="s">
        <v>11689</v>
      </c>
      <c r="M1450" s="22" t="s">
        <v>11690</v>
      </c>
      <c r="N1450" s="22" t="s">
        <v>11792</v>
      </c>
      <c r="O1450" s="22" t="s">
        <v>11793</v>
      </c>
      <c r="P1450" s="22" t="s">
        <v>11794</v>
      </c>
      <c r="Q1450" s="22">
        <v>83.39</v>
      </c>
      <c r="R1450" s="82">
        <v>3.39</v>
      </c>
      <c r="S1450" s="82">
        <v>35</v>
      </c>
      <c r="T1450" s="82">
        <v>45</v>
      </c>
      <c r="U1450" s="82">
        <f t="shared" si="98"/>
        <v>83.39</v>
      </c>
      <c r="V1450" s="421">
        <v>100</v>
      </c>
      <c r="W1450" s="128">
        <v>100</v>
      </c>
      <c r="X1450" s="225" t="s">
        <v>11682</v>
      </c>
      <c r="Y1450" s="22">
        <v>1</v>
      </c>
      <c r="Z1450" s="22">
        <v>8</v>
      </c>
      <c r="AA1450" s="22">
        <v>2</v>
      </c>
      <c r="AB1450" s="22">
        <v>60</v>
      </c>
      <c r="AC1450" s="22">
        <v>133</v>
      </c>
      <c r="AD1450" s="22"/>
      <c r="AE1450" s="22">
        <v>0.2</v>
      </c>
      <c r="AF1450" s="298">
        <v>100</v>
      </c>
      <c r="AG1450" s="14" t="s">
        <v>11788</v>
      </c>
      <c r="AH1450" s="14" t="s">
        <v>11789</v>
      </c>
      <c r="AI1450" s="142"/>
      <c r="AJ1450" s="143" t="s">
        <v>11674</v>
      </c>
      <c r="AK1450" s="14" t="s">
        <v>11675</v>
      </c>
      <c r="AL1450" s="14"/>
      <c r="AM1450" s="14"/>
      <c r="AN1450" s="14" t="s">
        <v>11790</v>
      </c>
      <c r="AO1450" s="22"/>
      <c r="AP1450" s="22"/>
      <c r="AQ1450" s="22"/>
      <c r="AR1450" s="22"/>
      <c r="AS1450" s="22"/>
      <c r="AT1450" s="22"/>
      <c r="AU1450" s="22"/>
      <c r="AV1450" s="22"/>
      <c r="AW1450" s="22"/>
      <c r="AX1450" s="22"/>
      <c r="AY1450" s="22"/>
      <c r="AZ1450" s="22"/>
      <c r="BA1450" s="85"/>
      <c r="BB1450" s="32"/>
      <c r="BC1450" s="32"/>
      <c r="BD1450" s="32"/>
      <c r="BE1450" s="32"/>
      <c r="BF1450" s="32"/>
      <c r="BG1450" s="32"/>
      <c r="BH1450" s="32"/>
      <c r="BI1450" s="32"/>
      <c r="BJ1450" s="32"/>
      <c r="BK1450" s="32"/>
      <c r="BL1450" s="32"/>
      <c r="BM1450" s="32"/>
    </row>
    <row r="1451" spans="1:65" ht="120" customHeight="1" x14ac:dyDescent="0.25">
      <c r="A1451" s="86">
        <v>1538</v>
      </c>
      <c r="B1451" s="22" t="s">
        <v>11602</v>
      </c>
      <c r="C1451" s="22">
        <v>24</v>
      </c>
      <c r="D1451" s="23" t="s">
        <v>11674</v>
      </c>
      <c r="E1451" s="22" t="s">
        <v>11675</v>
      </c>
      <c r="F1451" s="22">
        <v>7134</v>
      </c>
      <c r="G1451" s="22" t="s">
        <v>11783</v>
      </c>
      <c r="H1451" s="22">
        <v>2018</v>
      </c>
      <c r="I1451" s="22" t="s">
        <v>11795</v>
      </c>
      <c r="J1451" s="57">
        <v>45298.63</v>
      </c>
      <c r="K1451" s="22" t="s">
        <v>76</v>
      </c>
      <c r="L1451" s="22" t="s">
        <v>11689</v>
      </c>
      <c r="M1451" s="22" t="s">
        <v>11690</v>
      </c>
      <c r="N1451" s="22" t="s">
        <v>11796</v>
      </c>
      <c r="O1451" s="22" t="s">
        <v>11797</v>
      </c>
      <c r="P1451" s="22" t="s">
        <v>11798</v>
      </c>
      <c r="Q1451" s="22">
        <v>85.32</v>
      </c>
      <c r="R1451" s="82">
        <v>5.32</v>
      </c>
      <c r="S1451" s="82">
        <v>35</v>
      </c>
      <c r="T1451" s="82">
        <v>45</v>
      </c>
      <c r="U1451" s="82">
        <f t="shared" si="98"/>
        <v>85.32</v>
      </c>
      <c r="V1451" s="421">
        <v>100</v>
      </c>
      <c r="W1451" s="128">
        <v>100</v>
      </c>
      <c r="X1451" s="225" t="s">
        <v>11682</v>
      </c>
      <c r="Y1451" s="22">
        <v>1</v>
      </c>
      <c r="Z1451" s="22">
        <v>8</v>
      </c>
      <c r="AA1451" s="22">
        <v>2</v>
      </c>
      <c r="AB1451" s="22">
        <v>60</v>
      </c>
      <c r="AC1451" s="22">
        <v>133</v>
      </c>
      <c r="AD1451" s="22"/>
      <c r="AE1451" s="22">
        <v>0.2</v>
      </c>
      <c r="AF1451" s="298">
        <v>100</v>
      </c>
      <c r="AG1451" s="14" t="s">
        <v>11788</v>
      </c>
      <c r="AH1451" s="14" t="s">
        <v>11789</v>
      </c>
      <c r="AI1451" s="142"/>
      <c r="AJ1451" s="143" t="s">
        <v>11674</v>
      </c>
      <c r="AK1451" s="14" t="s">
        <v>11675</v>
      </c>
      <c r="AL1451" s="14"/>
      <c r="AM1451" s="14"/>
      <c r="AN1451" s="14" t="s">
        <v>11790</v>
      </c>
      <c r="AO1451" s="22"/>
      <c r="AP1451" s="22"/>
      <c r="AQ1451" s="22"/>
      <c r="AR1451" s="22"/>
      <c r="AS1451" s="22"/>
      <c r="AT1451" s="22"/>
      <c r="AU1451" s="22"/>
      <c r="AV1451" s="22"/>
      <c r="AW1451" s="22"/>
      <c r="AX1451" s="22"/>
      <c r="AY1451" s="22"/>
      <c r="AZ1451" s="22"/>
      <c r="BA1451" s="85"/>
      <c r="BB1451" s="32"/>
      <c r="BC1451" s="32"/>
      <c r="BD1451" s="32"/>
      <c r="BE1451" s="32"/>
      <c r="BF1451" s="32"/>
      <c r="BG1451" s="32"/>
      <c r="BH1451" s="32"/>
      <c r="BI1451" s="32"/>
      <c r="BJ1451" s="32"/>
      <c r="BK1451" s="32"/>
      <c r="BL1451" s="32"/>
      <c r="BM1451" s="32"/>
    </row>
    <row r="1452" spans="1:65" ht="120" customHeight="1" x14ac:dyDescent="0.25">
      <c r="A1452" s="86">
        <v>1538</v>
      </c>
      <c r="B1452" s="22" t="s">
        <v>11602</v>
      </c>
      <c r="C1452" s="22">
        <v>24</v>
      </c>
      <c r="D1452" s="23" t="s">
        <v>11674</v>
      </c>
      <c r="E1452" s="22" t="s">
        <v>11675</v>
      </c>
      <c r="F1452" s="22">
        <v>7134</v>
      </c>
      <c r="G1452" s="22" t="s">
        <v>11783</v>
      </c>
      <c r="H1452" s="22">
        <v>2018</v>
      </c>
      <c r="I1452" s="22" t="s">
        <v>11799</v>
      </c>
      <c r="J1452" s="57">
        <v>34316.400000000001</v>
      </c>
      <c r="K1452" s="22" t="s">
        <v>76</v>
      </c>
      <c r="L1452" s="22" t="s">
        <v>11689</v>
      </c>
      <c r="M1452" s="22" t="s">
        <v>11690</v>
      </c>
      <c r="N1452" s="22" t="s">
        <v>11800</v>
      </c>
      <c r="O1452" s="22" t="s">
        <v>11801</v>
      </c>
      <c r="P1452" s="22" t="s">
        <v>11802</v>
      </c>
      <c r="Q1452" s="22">
        <v>84.03</v>
      </c>
      <c r="R1452" s="82">
        <v>4.03</v>
      </c>
      <c r="S1452" s="82">
        <v>35</v>
      </c>
      <c r="T1452" s="82">
        <v>45</v>
      </c>
      <c r="U1452" s="82">
        <f t="shared" si="98"/>
        <v>84.03</v>
      </c>
      <c r="V1452" s="421">
        <v>100</v>
      </c>
      <c r="W1452" s="128">
        <v>100</v>
      </c>
      <c r="X1452" s="225" t="s">
        <v>11682</v>
      </c>
      <c r="Y1452" s="22">
        <v>1</v>
      </c>
      <c r="Z1452" s="22">
        <v>8</v>
      </c>
      <c r="AA1452" s="22">
        <v>2</v>
      </c>
      <c r="AB1452" s="22">
        <v>60</v>
      </c>
      <c r="AC1452" s="22">
        <v>133</v>
      </c>
      <c r="AD1452" s="22"/>
      <c r="AE1452" s="22">
        <v>0.2</v>
      </c>
      <c r="AF1452" s="298">
        <v>100</v>
      </c>
      <c r="AG1452" s="14" t="s">
        <v>11788</v>
      </c>
      <c r="AH1452" s="14" t="s">
        <v>11789</v>
      </c>
      <c r="AI1452" s="142"/>
      <c r="AJ1452" s="143" t="s">
        <v>11674</v>
      </c>
      <c r="AK1452" s="14" t="s">
        <v>11675</v>
      </c>
      <c r="AL1452" s="14"/>
      <c r="AM1452" s="14"/>
      <c r="AN1452" s="14" t="s">
        <v>11790</v>
      </c>
      <c r="AO1452" s="22"/>
      <c r="AP1452" s="22"/>
      <c r="AQ1452" s="22"/>
      <c r="AR1452" s="22"/>
      <c r="AS1452" s="22"/>
      <c r="AT1452" s="22"/>
      <c r="AU1452" s="22"/>
      <c r="AV1452" s="22"/>
      <c r="AW1452" s="22"/>
      <c r="AX1452" s="22"/>
      <c r="AY1452" s="22"/>
      <c r="AZ1452" s="22"/>
      <c r="BA1452" s="85"/>
      <c r="BB1452" s="32"/>
      <c r="BC1452" s="32"/>
      <c r="BD1452" s="32"/>
      <c r="BE1452" s="32"/>
      <c r="BF1452" s="32"/>
      <c r="BG1452" s="32"/>
      <c r="BH1452" s="32"/>
      <c r="BI1452" s="32"/>
      <c r="BJ1452" s="32"/>
      <c r="BK1452" s="32"/>
      <c r="BL1452" s="32"/>
      <c r="BM1452" s="32"/>
    </row>
    <row r="1453" spans="1:65" ht="120" customHeight="1" x14ac:dyDescent="0.25">
      <c r="A1453" s="86">
        <v>1538</v>
      </c>
      <c r="B1453" s="22" t="s">
        <v>11602</v>
      </c>
      <c r="C1453" s="22">
        <v>10</v>
      </c>
      <c r="D1453" s="23" t="s">
        <v>11803</v>
      </c>
      <c r="E1453" s="22" t="s">
        <v>11804</v>
      </c>
      <c r="F1453" s="22">
        <v>30678</v>
      </c>
      <c r="G1453" s="22" t="s">
        <v>11805</v>
      </c>
      <c r="H1453" s="22">
        <v>2018</v>
      </c>
      <c r="I1453" s="22" t="s">
        <v>11806</v>
      </c>
      <c r="J1453" s="57">
        <v>24424.400000000001</v>
      </c>
      <c r="K1453" s="22" t="s">
        <v>76</v>
      </c>
      <c r="L1453" s="22" t="s">
        <v>11807</v>
      </c>
      <c r="M1453" s="22" t="s">
        <v>11690</v>
      </c>
      <c r="N1453" s="22" t="s">
        <v>11808</v>
      </c>
      <c r="O1453" s="22" t="s">
        <v>11809</v>
      </c>
      <c r="P1453" s="22">
        <v>35133</v>
      </c>
      <c r="Q1453" s="22">
        <v>87.18</v>
      </c>
      <c r="R1453" s="82">
        <v>7.18</v>
      </c>
      <c r="S1453" s="82">
        <v>35</v>
      </c>
      <c r="T1453" s="82">
        <v>45</v>
      </c>
      <c r="U1453" s="82">
        <f t="shared" si="98"/>
        <v>87.18</v>
      </c>
      <c r="V1453" s="421">
        <v>100</v>
      </c>
      <c r="W1453" s="128">
        <v>100</v>
      </c>
      <c r="X1453" s="225" t="s">
        <v>11810</v>
      </c>
      <c r="Y1453" s="22">
        <v>6</v>
      </c>
      <c r="Z1453" s="22">
        <v>1</v>
      </c>
      <c r="AA1453" s="22">
        <v>5</v>
      </c>
      <c r="AB1453" s="22">
        <v>19</v>
      </c>
      <c r="AC1453" s="22"/>
      <c r="AD1453" s="22"/>
      <c r="AE1453" s="22">
        <v>0.5</v>
      </c>
      <c r="AF1453" s="86">
        <v>100</v>
      </c>
      <c r="AG1453" s="22" t="s">
        <v>11811</v>
      </c>
      <c r="AH1453" s="22" t="s">
        <v>11812</v>
      </c>
      <c r="AI1453" s="22">
        <v>100</v>
      </c>
      <c r="AJ1453" s="22"/>
      <c r="AK1453" s="22"/>
      <c r="AL1453" s="22"/>
      <c r="AM1453" s="22"/>
      <c r="AN1453" s="22"/>
      <c r="AO1453" s="22"/>
      <c r="AP1453" s="22"/>
      <c r="AQ1453" s="22"/>
      <c r="AR1453" s="22"/>
      <c r="AS1453" s="22"/>
      <c r="AT1453" s="22"/>
      <c r="AU1453" s="22"/>
      <c r="AV1453" s="22"/>
      <c r="AW1453" s="22"/>
      <c r="AX1453" s="22"/>
      <c r="AY1453" s="22"/>
      <c r="AZ1453" s="22"/>
      <c r="BA1453" s="85"/>
      <c r="BB1453" s="32"/>
      <c r="BC1453" s="32"/>
      <c r="BD1453" s="32"/>
      <c r="BE1453" s="32"/>
      <c r="BF1453" s="32"/>
      <c r="BG1453" s="32"/>
      <c r="BH1453" s="32"/>
      <c r="BI1453" s="32"/>
      <c r="BJ1453" s="32"/>
      <c r="BK1453" s="32"/>
      <c r="BL1453" s="32"/>
      <c r="BM1453" s="32"/>
    </row>
    <row r="1454" spans="1:65" ht="120" customHeight="1" x14ac:dyDescent="0.25">
      <c r="A1454" s="86">
        <v>1538</v>
      </c>
      <c r="B1454" s="22" t="s">
        <v>11602</v>
      </c>
      <c r="C1454" s="22">
        <v>25</v>
      </c>
      <c r="D1454" s="23" t="s">
        <v>11603</v>
      </c>
      <c r="E1454" s="22" t="s">
        <v>11813</v>
      </c>
      <c r="F1454" s="22">
        <v>15901</v>
      </c>
      <c r="G1454" s="22" t="s">
        <v>11814</v>
      </c>
      <c r="H1454" s="22">
        <v>2018</v>
      </c>
      <c r="I1454" s="22" t="s">
        <v>11815</v>
      </c>
      <c r="J1454" s="57">
        <v>31500.01</v>
      </c>
      <c r="K1454" s="22" t="s">
        <v>76</v>
      </c>
      <c r="L1454" s="22" t="s">
        <v>11816</v>
      </c>
      <c r="M1454" s="22" t="s">
        <v>11817</v>
      </c>
      <c r="N1454" s="22" t="s">
        <v>11818</v>
      </c>
      <c r="O1454" s="22" t="s">
        <v>11819</v>
      </c>
      <c r="P1454" s="22">
        <v>35490</v>
      </c>
      <c r="Q1454" s="22">
        <v>83.71</v>
      </c>
      <c r="R1454" s="82">
        <v>3.71</v>
      </c>
      <c r="S1454" s="82">
        <v>35</v>
      </c>
      <c r="T1454" s="82">
        <v>45</v>
      </c>
      <c r="U1454" s="82">
        <f t="shared" si="98"/>
        <v>83.710000000000008</v>
      </c>
      <c r="V1454" s="421">
        <v>100</v>
      </c>
      <c r="W1454" s="128">
        <v>100</v>
      </c>
      <c r="X1454" s="225" t="s">
        <v>11611</v>
      </c>
      <c r="Y1454" s="22"/>
      <c r="Z1454" s="22"/>
      <c r="AA1454" s="22"/>
      <c r="AB1454" s="22">
        <v>25</v>
      </c>
      <c r="AC1454" s="22"/>
      <c r="AD1454" s="22">
        <v>200</v>
      </c>
      <c r="AE1454" s="22">
        <v>0.2</v>
      </c>
      <c r="AF1454" s="86">
        <v>100</v>
      </c>
      <c r="AG1454" s="22" t="s">
        <v>11603</v>
      </c>
      <c r="AH1454" s="22" t="s">
        <v>115</v>
      </c>
      <c r="AI1454" s="22">
        <v>100</v>
      </c>
      <c r="AJ1454" s="22"/>
      <c r="AK1454" s="22"/>
      <c r="AL1454" s="22"/>
      <c r="AM1454" s="22"/>
      <c r="AN1454" s="22"/>
      <c r="AO1454" s="22"/>
      <c r="AP1454" s="22"/>
      <c r="AQ1454" s="22"/>
      <c r="AR1454" s="22"/>
      <c r="AS1454" s="22"/>
      <c r="AT1454" s="22"/>
      <c r="AU1454" s="22"/>
      <c r="AV1454" s="22"/>
      <c r="AW1454" s="22"/>
      <c r="AX1454" s="22"/>
      <c r="AY1454" s="22"/>
      <c r="AZ1454" s="22"/>
      <c r="BA1454" s="85"/>
      <c r="BB1454" s="32"/>
      <c r="BC1454" s="32"/>
      <c r="BD1454" s="32"/>
      <c r="BE1454" s="32"/>
      <c r="BF1454" s="32"/>
      <c r="BG1454" s="32"/>
      <c r="BH1454" s="32"/>
      <c r="BI1454" s="32"/>
      <c r="BJ1454" s="32"/>
      <c r="BK1454" s="32"/>
      <c r="BL1454" s="32"/>
      <c r="BM1454" s="32"/>
    </row>
    <row r="1455" spans="1:65" ht="120" customHeight="1" x14ac:dyDescent="0.25">
      <c r="A1455" s="86">
        <v>1538</v>
      </c>
      <c r="B1455" s="22" t="s">
        <v>11602</v>
      </c>
      <c r="C1455" s="22">
        <v>14</v>
      </c>
      <c r="D1455" s="23" t="s">
        <v>11820</v>
      </c>
      <c r="E1455" s="22" t="s">
        <v>11821</v>
      </c>
      <c r="F1455" s="22">
        <v>1927</v>
      </c>
      <c r="G1455" s="22" t="s">
        <v>11822</v>
      </c>
      <c r="H1455" s="22">
        <v>2018</v>
      </c>
      <c r="I1455" s="22" t="s">
        <v>11823</v>
      </c>
      <c r="J1455" s="384">
        <v>243939</v>
      </c>
      <c r="K1455" s="22" t="s">
        <v>76</v>
      </c>
      <c r="L1455" s="22" t="s">
        <v>11824</v>
      </c>
      <c r="M1455" s="22" t="s">
        <v>11825</v>
      </c>
      <c r="N1455" s="22" t="s">
        <v>11826</v>
      </c>
      <c r="O1455" s="22" t="s">
        <v>11827</v>
      </c>
      <c r="P1455" s="22">
        <v>35344</v>
      </c>
      <c r="Q1455" s="22">
        <v>108.7</v>
      </c>
      <c r="R1455" s="82">
        <v>28.7</v>
      </c>
      <c r="S1455" s="82">
        <v>35</v>
      </c>
      <c r="T1455" s="82">
        <v>45</v>
      </c>
      <c r="U1455" s="82">
        <f t="shared" si="98"/>
        <v>108.7</v>
      </c>
      <c r="V1455" s="421">
        <v>10</v>
      </c>
      <c r="W1455" s="128">
        <v>100</v>
      </c>
      <c r="X1455" s="225" t="s">
        <v>11828</v>
      </c>
      <c r="Y1455" s="22">
        <v>1</v>
      </c>
      <c r="Z1455" s="22">
        <v>2</v>
      </c>
      <c r="AA1455" s="22">
        <v>1</v>
      </c>
      <c r="AB1455" s="22">
        <v>47</v>
      </c>
      <c r="AC1455" s="22"/>
      <c r="AD1455" s="22">
        <v>72</v>
      </c>
      <c r="AE1455" s="22">
        <v>0.2</v>
      </c>
      <c r="AF1455" s="86">
        <v>100</v>
      </c>
      <c r="AG1455" s="22" t="s">
        <v>11643</v>
      </c>
      <c r="AH1455" s="22" t="s">
        <v>11829</v>
      </c>
      <c r="AI1455" s="22">
        <v>100</v>
      </c>
      <c r="AJ1455" s="22"/>
      <c r="AK1455" s="22"/>
      <c r="AL1455" s="22"/>
      <c r="AM1455" s="22"/>
      <c r="AN1455" s="22"/>
      <c r="AO1455" s="22"/>
      <c r="AP1455" s="22"/>
      <c r="AQ1455" s="22"/>
      <c r="AR1455" s="22"/>
      <c r="AS1455" s="22"/>
      <c r="AT1455" s="22"/>
      <c r="AU1455" s="22"/>
      <c r="AV1455" s="22"/>
      <c r="AW1455" s="22"/>
      <c r="AX1455" s="22"/>
      <c r="AY1455" s="22"/>
      <c r="AZ1455" s="22"/>
      <c r="BA1455" s="85"/>
      <c r="BB1455" s="32"/>
      <c r="BC1455" s="32"/>
      <c r="BD1455" s="32"/>
      <c r="BE1455" s="32"/>
      <c r="BF1455" s="32"/>
      <c r="BG1455" s="32"/>
      <c r="BH1455" s="32"/>
      <c r="BI1455" s="32"/>
      <c r="BJ1455" s="32"/>
      <c r="BK1455" s="32"/>
      <c r="BL1455" s="32"/>
      <c r="BM1455" s="32"/>
    </row>
    <row r="1456" spans="1:65" ht="120" customHeight="1" x14ac:dyDescent="0.25">
      <c r="A1456" s="86">
        <v>1538</v>
      </c>
      <c r="B1456" s="22" t="s">
        <v>11602</v>
      </c>
      <c r="C1456" s="22">
        <v>4</v>
      </c>
      <c r="D1456" s="23" t="s">
        <v>6621</v>
      </c>
      <c r="E1456" s="22" t="s">
        <v>11738</v>
      </c>
      <c r="F1456" s="22">
        <v>10268</v>
      </c>
      <c r="G1456" s="22" t="s">
        <v>11830</v>
      </c>
      <c r="H1456" s="22">
        <v>2019</v>
      </c>
      <c r="I1456" s="22" t="s">
        <v>11831</v>
      </c>
      <c r="J1456" s="57">
        <v>93204.55</v>
      </c>
      <c r="K1456" s="22" t="s">
        <v>76</v>
      </c>
      <c r="L1456" s="22" t="s">
        <v>11775</v>
      </c>
      <c r="M1456" s="22" t="s">
        <v>11776</v>
      </c>
      <c r="N1456" s="22" t="s">
        <v>11832</v>
      </c>
      <c r="O1456" s="22" t="s">
        <v>11833</v>
      </c>
      <c r="P1456" s="22" t="s">
        <v>11834</v>
      </c>
      <c r="Q1456" s="22">
        <v>90.97</v>
      </c>
      <c r="R1456" s="82">
        <v>10.97</v>
      </c>
      <c r="S1456" s="82">
        <v>35</v>
      </c>
      <c r="T1456" s="82">
        <v>45</v>
      </c>
      <c r="U1456" s="82">
        <f t="shared" si="98"/>
        <v>90.97</v>
      </c>
      <c r="V1456" s="421">
        <v>80</v>
      </c>
      <c r="W1456" s="128">
        <v>100</v>
      </c>
      <c r="X1456" s="225" t="s">
        <v>11745</v>
      </c>
      <c r="Y1456" s="22">
        <v>4</v>
      </c>
      <c r="Z1456" s="22">
        <v>2</v>
      </c>
      <c r="AA1456" s="22">
        <v>4</v>
      </c>
      <c r="AB1456" s="22">
        <v>60</v>
      </c>
      <c r="AC1456" s="22">
        <v>15</v>
      </c>
      <c r="AD1456" s="22"/>
      <c r="AE1456" s="22">
        <v>0.2</v>
      </c>
      <c r="AF1456" s="86">
        <v>20</v>
      </c>
      <c r="AG1456" s="22" t="s">
        <v>4920</v>
      </c>
      <c r="AH1456" s="22" t="s">
        <v>11835</v>
      </c>
      <c r="AI1456" s="22">
        <v>100</v>
      </c>
      <c r="AJ1456" s="22"/>
      <c r="AK1456" s="22"/>
      <c r="AL1456" s="22"/>
      <c r="AM1456" s="22"/>
      <c r="AN1456" s="22"/>
      <c r="AO1456" s="22"/>
      <c r="AP1456" s="22"/>
      <c r="AQ1456" s="22"/>
      <c r="AR1456" s="22"/>
      <c r="AS1456" s="22"/>
      <c r="AT1456" s="22"/>
      <c r="AU1456" s="22"/>
      <c r="AV1456" s="22"/>
      <c r="AW1456" s="22"/>
      <c r="AX1456" s="22"/>
      <c r="AY1456" s="22"/>
      <c r="AZ1456" s="22"/>
      <c r="BA1456" s="85"/>
      <c r="BB1456" s="32"/>
      <c r="BC1456" s="32"/>
      <c r="BD1456" s="32"/>
      <c r="BE1456" s="32"/>
      <c r="BF1456" s="32"/>
      <c r="BG1456" s="32"/>
      <c r="BH1456" s="32"/>
      <c r="BI1456" s="32"/>
      <c r="BJ1456" s="32"/>
      <c r="BK1456" s="32"/>
      <c r="BL1456" s="32"/>
      <c r="BM1456" s="32"/>
    </row>
    <row r="1457" spans="1:65" ht="120" customHeight="1" x14ac:dyDescent="0.25">
      <c r="A1457" s="86">
        <v>1538</v>
      </c>
      <c r="B1457" s="22" t="s">
        <v>11602</v>
      </c>
      <c r="C1457" s="22">
        <v>4</v>
      </c>
      <c r="D1457" s="23" t="s">
        <v>6621</v>
      </c>
      <c r="E1457" s="22" t="s">
        <v>11738</v>
      </c>
      <c r="F1457" s="22">
        <v>10268</v>
      </c>
      <c r="G1457" s="22" t="s">
        <v>11836</v>
      </c>
      <c r="H1457" s="22">
        <v>2020</v>
      </c>
      <c r="I1457" s="22" t="s">
        <v>11837</v>
      </c>
      <c r="J1457" s="57">
        <v>197030</v>
      </c>
      <c r="K1457" s="22" t="s">
        <v>306</v>
      </c>
      <c r="L1457" s="22" t="s">
        <v>11775</v>
      </c>
      <c r="M1457" s="22" t="s">
        <v>11776</v>
      </c>
      <c r="N1457" s="22" t="s">
        <v>11838</v>
      </c>
      <c r="O1457" s="22" t="s">
        <v>11839</v>
      </c>
      <c r="P1457" s="22">
        <v>36857</v>
      </c>
      <c r="Q1457" s="22">
        <v>103.08</v>
      </c>
      <c r="R1457" s="82">
        <v>23.08</v>
      </c>
      <c r="S1457" s="82">
        <v>35</v>
      </c>
      <c r="T1457" s="82">
        <v>45</v>
      </c>
      <c r="U1457" s="82">
        <f t="shared" si="98"/>
        <v>103.08</v>
      </c>
      <c r="V1457" s="421">
        <v>36</v>
      </c>
      <c r="W1457" s="128">
        <v>100</v>
      </c>
      <c r="X1457" s="225" t="s">
        <v>11745</v>
      </c>
      <c r="Y1457" s="22">
        <v>3</v>
      </c>
      <c r="Z1457" s="22">
        <v>4</v>
      </c>
      <c r="AA1457" s="22">
        <v>6</v>
      </c>
      <c r="AB1457" s="22">
        <v>11</v>
      </c>
      <c r="AC1457" s="22">
        <v>26</v>
      </c>
      <c r="AD1457" s="22"/>
      <c r="AE1457" s="22">
        <v>0.2</v>
      </c>
      <c r="AF1457" s="86">
        <v>24</v>
      </c>
      <c r="AG1457" s="22" t="s">
        <v>6621</v>
      </c>
      <c r="AH1457" s="22" t="s">
        <v>11840</v>
      </c>
      <c r="AI1457" s="22">
        <v>60</v>
      </c>
      <c r="AJ1457" s="22" t="s">
        <v>6621</v>
      </c>
      <c r="AK1457" s="22" t="s">
        <v>11841</v>
      </c>
      <c r="AL1457" s="22">
        <v>10</v>
      </c>
      <c r="AM1457" s="22" t="s">
        <v>6621</v>
      </c>
      <c r="AN1457" s="22" t="s">
        <v>11782</v>
      </c>
      <c r="AO1457" s="22">
        <v>20</v>
      </c>
      <c r="AP1457" s="22" t="s">
        <v>11842</v>
      </c>
      <c r="AQ1457" s="22" t="s">
        <v>11843</v>
      </c>
      <c r="AR1457" s="22">
        <v>10</v>
      </c>
      <c r="AS1457" s="22"/>
      <c r="AT1457" s="22"/>
      <c r="AU1457" s="22"/>
      <c r="AV1457" s="22"/>
      <c r="AW1457" s="22"/>
      <c r="AX1457" s="22"/>
      <c r="AY1457" s="22"/>
      <c r="AZ1457" s="22"/>
      <c r="BA1457" s="85"/>
      <c r="BB1457" s="32"/>
      <c r="BC1457" s="32"/>
      <c r="BD1457" s="32"/>
      <c r="BE1457" s="32"/>
      <c r="BF1457" s="32"/>
      <c r="BG1457" s="32"/>
      <c r="BH1457" s="32"/>
      <c r="BI1457" s="32"/>
      <c r="BJ1457" s="32"/>
      <c r="BK1457" s="32"/>
      <c r="BL1457" s="32"/>
      <c r="BM1457" s="32"/>
    </row>
    <row r="1458" spans="1:65" ht="120" customHeight="1" x14ac:dyDescent="0.25">
      <c r="A1458" s="86">
        <v>1538</v>
      </c>
      <c r="B1458" s="22" t="s">
        <v>11602</v>
      </c>
      <c r="C1458" s="22">
        <v>24</v>
      </c>
      <c r="D1458" s="23" t="s">
        <v>11674</v>
      </c>
      <c r="E1458" s="22" t="s">
        <v>11675</v>
      </c>
      <c r="F1458" s="22">
        <v>7134</v>
      </c>
      <c r="G1458" s="22" t="s">
        <v>11844</v>
      </c>
      <c r="H1458" s="22">
        <v>2020</v>
      </c>
      <c r="I1458" s="22" t="s">
        <v>11845</v>
      </c>
      <c r="J1458" s="57">
        <v>93676.59</v>
      </c>
      <c r="K1458" s="22" t="s">
        <v>306</v>
      </c>
      <c r="L1458" s="22" t="s">
        <v>11689</v>
      </c>
      <c r="M1458" s="22" t="s">
        <v>11690</v>
      </c>
      <c r="N1458" s="22" t="s">
        <v>11846</v>
      </c>
      <c r="O1458" s="22" t="s">
        <v>11847</v>
      </c>
      <c r="P1458" s="22" t="s">
        <v>11848</v>
      </c>
      <c r="Q1458" s="22">
        <v>91.02</v>
      </c>
      <c r="R1458" s="82">
        <v>11.02</v>
      </c>
      <c r="S1458" s="82">
        <v>35</v>
      </c>
      <c r="T1458" s="82">
        <v>45</v>
      </c>
      <c r="U1458" s="82">
        <f t="shared" si="98"/>
        <v>91.02</v>
      </c>
      <c r="V1458" s="421">
        <v>100</v>
      </c>
      <c r="W1458" s="128">
        <v>100</v>
      </c>
      <c r="X1458" s="225" t="s">
        <v>11682</v>
      </c>
      <c r="Y1458" s="22">
        <v>4</v>
      </c>
      <c r="Z1458" s="22">
        <v>4</v>
      </c>
      <c r="AA1458" s="22">
        <v>6</v>
      </c>
      <c r="AB1458" s="22">
        <v>20</v>
      </c>
      <c r="AC1458" s="22"/>
      <c r="AD1458" s="22"/>
      <c r="AE1458" s="22">
        <v>0.2</v>
      </c>
      <c r="AF1458" s="86">
        <v>100</v>
      </c>
      <c r="AG1458" s="22" t="s">
        <v>11788</v>
      </c>
      <c r="AH1458" s="22" t="s">
        <v>11789</v>
      </c>
      <c r="AI1458" s="22"/>
      <c r="AJ1458" s="22" t="s">
        <v>11674</v>
      </c>
      <c r="AK1458" s="22" t="s">
        <v>11675</v>
      </c>
      <c r="AL1458" s="22"/>
      <c r="AM1458" s="14"/>
      <c r="AN1458" s="14" t="s">
        <v>11790</v>
      </c>
      <c r="AO1458" s="22"/>
      <c r="AP1458" s="22"/>
      <c r="AQ1458" s="22"/>
      <c r="AR1458" s="22"/>
      <c r="AS1458" s="22"/>
      <c r="AT1458" s="22"/>
      <c r="AU1458" s="22"/>
      <c r="AV1458" s="22"/>
      <c r="AW1458" s="22"/>
      <c r="AX1458" s="22"/>
      <c r="AY1458" s="22"/>
      <c r="AZ1458" s="22"/>
      <c r="BA1458" s="85"/>
      <c r="BB1458" s="32"/>
      <c r="BC1458" s="32"/>
      <c r="BD1458" s="32"/>
      <c r="BE1458" s="32"/>
      <c r="BF1458" s="32"/>
      <c r="BG1458" s="32"/>
      <c r="BH1458" s="32"/>
      <c r="BI1458" s="32"/>
      <c r="BJ1458" s="32"/>
      <c r="BK1458" s="32"/>
      <c r="BL1458" s="32"/>
      <c r="BM1458" s="32"/>
    </row>
    <row r="1459" spans="1:65" ht="120" customHeight="1" x14ac:dyDescent="0.25">
      <c r="A1459" s="86">
        <v>1538</v>
      </c>
      <c r="B1459" s="22" t="s">
        <v>11602</v>
      </c>
      <c r="C1459" s="22">
        <v>10</v>
      </c>
      <c r="D1459" s="23" t="s">
        <v>11803</v>
      </c>
      <c r="E1459" s="22" t="s">
        <v>11849</v>
      </c>
      <c r="F1459" s="22">
        <v>21354</v>
      </c>
      <c r="G1459" s="22" t="s">
        <v>11850</v>
      </c>
      <c r="H1459" s="22">
        <v>2021</v>
      </c>
      <c r="I1459" s="22" t="s">
        <v>11851</v>
      </c>
      <c r="J1459" s="57">
        <v>27633</v>
      </c>
      <c r="K1459" s="22" t="s">
        <v>312</v>
      </c>
      <c r="L1459" s="22" t="s">
        <v>11852</v>
      </c>
      <c r="M1459" s="22" t="s">
        <v>11690</v>
      </c>
      <c r="N1459" s="22" t="s">
        <v>11853</v>
      </c>
      <c r="O1459" s="22" t="s">
        <v>11854</v>
      </c>
      <c r="P1459" s="22">
        <v>37579</v>
      </c>
      <c r="Q1459" s="22">
        <v>83.25</v>
      </c>
      <c r="R1459" s="82">
        <v>3.25</v>
      </c>
      <c r="S1459" s="82">
        <v>35</v>
      </c>
      <c r="T1459" s="82">
        <v>45</v>
      </c>
      <c r="U1459" s="82">
        <f t="shared" si="98"/>
        <v>83.25</v>
      </c>
      <c r="V1459" s="421">
        <v>100</v>
      </c>
      <c r="W1459" s="128">
        <v>80.260000000000005</v>
      </c>
      <c r="X1459" s="225" t="s">
        <v>11855</v>
      </c>
      <c r="Y1459" s="22">
        <v>4</v>
      </c>
      <c r="Z1459" s="22">
        <v>2</v>
      </c>
      <c r="AA1459" s="22">
        <v>1</v>
      </c>
      <c r="AB1459" s="22">
        <v>31</v>
      </c>
      <c r="AC1459" s="22"/>
      <c r="AD1459" s="22"/>
      <c r="AE1459" s="22">
        <v>0.2</v>
      </c>
      <c r="AF1459" s="86">
        <v>100</v>
      </c>
      <c r="AG1459" s="22" t="s">
        <v>11856</v>
      </c>
      <c r="AH1459" s="22" t="s">
        <v>11857</v>
      </c>
      <c r="AI1459" s="22">
        <v>50</v>
      </c>
      <c r="AJ1459" s="22" t="s">
        <v>11803</v>
      </c>
      <c r="AK1459" s="22" t="s">
        <v>11857</v>
      </c>
      <c r="AL1459" s="22">
        <v>50</v>
      </c>
      <c r="AM1459" s="22"/>
      <c r="AN1459" s="22"/>
      <c r="AO1459" s="22"/>
      <c r="AP1459" s="22"/>
      <c r="AQ1459" s="22"/>
      <c r="AR1459" s="22"/>
      <c r="AS1459" s="22"/>
      <c r="AT1459" s="22"/>
      <c r="AU1459" s="22"/>
      <c r="AV1459" s="22"/>
      <c r="AW1459" s="22"/>
      <c r="AX1459" s="22"/>
      <c r="AY1459" s="22"/>
      <c r="AZ1459" s="22"/>
      <c r="BA1459" s="85"/>
      <c r="BB1459" s="32"/>
      <c r="BC1459" s="32"/>
      <c r="BD1459" s="32"/>
      <c r="BE1459" s="32"/>
      <c r="BF1459" s="32"/>
      <c r="BG1459" s="32"/>
      <c r="BH1459" s="32"/>
      <c r="BI1459" s="32"/>
      <c r="BJ1459" s="32"/>
      <c r="BK1459" s="32"/>
      <c r="BL1459" s="32"/>
      <c r="BM1459" s="32"/>
    </row>
    <row r="1460" spans="1:65" ht="120" customHeight="1" x14ac:dyDescent="0.25">
      <c r="A1460" s="86">
        <v>1538</v>
      </c>
      <c r="B1460" s="22" t="s">
        <v>11602</v>
      </c>
      <c r="C1460" s="22">
        <v>27</v>
      </c>
      <c r="D1460" s="23" t="s">
        <v>11695</v>
      </c>
      <c r="E1460" s="22" t="s">
        <v>11858</v>
      </c>
      <c r="F1460" s="22">
        <v>25528</v>
      </c>
      <c r="G1460" s="22" t="s">
        <v>11859</v>
      </c>
      <c r="H1460" s="22">
        <v>2021</v>
      </c>
      <c r="I1460" s="22" t="s">
        <v>11860</v>
      </c>
      <c r="J1460" s="57">
        <v>273380.08</v>
      </c>
      <c r="K1460" s="22" t="s">
        <v>312</v>
      </c>
      <c r="L1460" s="22" t="s">
        <v>11861</v>
      </c>
      <c r="M1460" s="22"/>
      <c r="N1460" s="22"/>
      <c r="O1460" s="22"/>
      <c r="P1460" s="22" t="s">
        <v>11862</v>
      </c>
      <c r="Q1460" s="22">
        <v>112.17</v>
      </c>
      <c r="R1460" s="82">
        <v>32.17</v>
      </c>
      <c r="S1460" s="82">
        <v>35</v>
      </c>
      <c r="T1460" s="82">
        <v>45</v>
      </c>
      <c r="U1460" s="82">
        <f t="shared" si="98"/>
        <v>112.17</v>
      </c>
      <c r="V1460" s="421">
        <v>100</v>
      </c>
      <c r="W1460" s="128">
        <v>87.45</v>
      </c>
      <c r="X1460" s="225" t="s">
        <v>11863</v>
      </c>
      <c r="Y1460" s="22">
        <v>3</v>
      </c>
      <c r="Z1460" s="22">
        <v>1</v>
      </c>
      <c r="AA1460" s="22">
        <v>4</v>
      </c>
      <c r="AB1460" s="22">
        <v>10</v>
      </c>
      <c r="AC1460" s="22">
        <v>146</v>
      </c>
      <c r="AD1460" s="22">
        <v>200</v>
      </c>
      <c r="AE1460" s="22">
        <v>0.2</v>
      </c>
      <c r="AF1460" s="86">
        <v>100</v>
      </c>
      <c r="AG1460" s="22" t="s">
        <v>11695</v>
      </c>
      <c r="AH1460" s="22" t="s">
        <v>11773</v>
      </c>
      <c r="AI1460" s="22">
        <v>50</v>
      </c>
      <c r="AJ1460" s="22" t="s">
        <v>5833</v>
      </c>
      <c r="AK1460" s="22" t="s">
        <v>11864</v>
      </c>
      <c r="AL1460" s="22">
        <v>50</v>
      </c>
      <c r="AM1460" s="22"/>
      <c r="AN1460" s="22"/>
      <c r="AO1460" s="22"/>
      <c r="AP1460" s="22"/>
      <c r="AQ1460" s="22"/>
      <c r="AR1460" s="22"/>
      <c r="AS1460" s="22"/>
      <c r="AT1460" s="22"/>
      <c r="AU1460" s="22"/>
      <c r="AV1460" s="22"/>
      <c r="AW1460" s="22"/>
      <c r="AX1460" s="22"/>
      <c r="AY1460" s="22"/>
      <c r="AZ1460" s="22"/>
      <c r="BA1460" s="85"/>
      <c r="BB1460" s="32"/>
      <c r="BC1460" s="32"/>
      <c r="BD1460" s="32"/>
      <c r="BE1460" s="32"/>
      <c r="BF1460" s="32"/>
      <c r="BG1460" s="32"/>
      <c r="BH1460" s="32"/>
      <c r="BI1460" s="32"/>
      <c r="BJ1460" s="32"/>
      <c r="BK1460" s="32"/>
      <c r="BL1460" s="32"/>
      <c r="BM1460" s="32"/>
    </row>
    <row r="1461" spans="1:65" ht="120" customHeight="1" x14ac:dyDescent="0.25">
      <c r="A1461" s="86">
        <v>1538</v>
      </c>
      <c r="B1461" s="22" t="s">
        <v>11602</v>
      </c>
      <c r="C1461" s="22">
        <v>25</v>
      </c>
      <c r="D1461" s="23" t="s">
        <v>11603</v>
      </c>
      <c r="E1461" s="22" t="s">
        <v>11865</v>
      </c>
      <c r="F1461" s="22">
        <v>18280</v>
      </c>
      <c r="G1461" s="22" t="s">
        <v>11866</v>
      </c>
      <c r="H1461" s="22">
        <v>2021</v>
      </c>
      <c r="I1461" s="22" t="s">
        <v>11867</v>
      </c>
      <c r="J1461" s="57">
        <v>68295.600000000006</v>
      </c>
      <c r="K1461" s="22" t="s">
        <v>312</v>
      </c>
      <c r="L1461" s="22" t="s">
        <v>11868</v>
      </c>
      <c r="M1461" s="22" t="s">
        <v>11869</v>
      </c>
      <c r="N1461" s="22" t="s">
        <v>11870</v>
      </c>
      <c r="O1461" s="22" t="s">
        <v>11871</v>
      </c>
      <c r="P1461" s="22">
        <v>37406</v>
      </c>
      <c r="Q1461" s="22">
        <v>88.04</v>
      </c>
      <c r="R1461" s="82">
        <v>8.0399999999999991</v>
      </c>
      <c r="S1461" s="82">
        <v>35</v>
      </c>
      <c r="T1461" s="82">
        <v>45</v>
      </c>
      <c r="U1461" s="82">
        <f t="shared" si="98"/>
        <v>88.039999999999992</v>
      </c>
      <c r="V1461" s="421">
        <v>100</v>
      </c>
      <c r="W1461" s="128">
        <v>95</v>
      </c>
      <c r="X1461" s="225" t="s">
        <v>11872</v>
      </c>
      <c r="Y1461" s="22">
        <v>4</v>
      </c>
      <c r="Z1461" s="22">
        <v>5</v>
      </c>
      <c r="AA1461" s="22">
        <v>4</v>
      </c>
      <c r="AB1461" s="22">
        <v>30</v>
      </c>
      <c r="AC1461" s="22"/>
      <c r="AD1461" s="22">
        <v>150</v>
      </c>
      <c r="AE1461" s="22">
        <v>0.2</v>
      </c>
      <c r="AF1461" s="86">
        <v>100</v>
      </c>
      <c r="AG1461" s="22" t="s">
        <v>11603</v>
      </c>
      <c r="AH1461" s="22" t="s">
        <v>11873</v>
      </c>
      <c r="AI1461" s="22" t="s">
        <v>11874</v>
      </c>
      <c r="AJ1461" s="22"/>
      <c r="AK1461" s="22"/>
      <c r="AL1461" s="22"/>
      <c r="AM1461" s="22"/>
      <c r="AN1461" s="22"/>
      <c r="AO1461" s="22"/>
      <c r="AP1461" s="22"/>
      <c r="AQ1461" s="22"/>
      <c r="AR1461" s="22"/>
      <c r="AS1461" s="22"/>
      <c r="AT1461" s="22"/>
      <c r="AU1461" s="22"/>
      <c r="AV1461" s="22"/>
      <c r="AW1461" s="22"/>
      <c r="AX1461" s="22"/>
      <c r="AY1461" s="22"/>
      <c r="AZ1461" s="22"/>
      <c r="BA1461" s="85"/>
      <c r="BB1461" s="32"/>
      <c r="BC1461" s="32"/>
      <c r="BD1461" s="32"/>
      <c r="BE1461" s="32"/>
      <c r="BF1461" s="32"/>
      <c r="BG1461" s="32"/>
      <c r="BH1461" s="32"/>
      <c r="BI1461" s="32"/>
      <c r="BJ1461" s="32"/>
      <c r="BK1461" s="32"/>
      <c r="BL1461" s="32"/>
      <c r="BM1461" s="32"/>
    </row>
    <row r="1462" spans="1:65" ht="120" customHeight="1" x14ac:dyDescent="0.25">
      <c r="A1462" s="86">
        <v>1538</v>
      </c>
      <c r="B1462" s="22" t="s">
        <v>11602</v>
      </c>
      <c r="C1462" s="22">
        <v>4</v>
      </c>
      <c r="D1462" s="23" t="s">
        <v>6621</v>
      </c>
      <c r="E1462" s="22" t="s">
        <v>11738</v>
      </c>
      <c r="F1462" s="22">
        <v>10268</v>
      </c>
      <c r="G1462" s="22" t="s">
        <v>11875</v>
      </c>
      <c r="H1462" s="22">
        <v>2021</v>
      </c>
      <c r="I1462" s="22" t="s">
        <v>11876</v>
      </c>
      <c r="J1462" s="57">
        <v>215414.06</v>
      </c>
      <c r="K1462" s="22" t="s">
        <v>312</v>
      </c>
      <c r="L1462" s="22" t="s">
        <v>11775</v>
      </c>
      <c r="M1462" s="22" t="s">
        <v>11776</v>
      </c>
      <c r="N1462" s="22" t="s">
        <v>11877</v>
      </c>
      <c r="O1462" s="22" t="s">
        <v>11878</v>
      </c>
      <c r="P1462" s="22" t="s">
        <v>11879</v>
      </c>
      <c r="Q1462" s="22">
        <v>105.34</v>
      </c>
      <c r="R1462" s="82">
        <v>25.34</v>
      </c>
      <c r="S1462" s="82">
        <v>35</v>
      </c>
      <c r="T1462" s="82">
        <v>45</v>
      </c>
      <c r="U1462" s="82">
        <f t="shared" si="98"/>
        <v>105.34</v>
      </c>
      <c r="V1462" s="421">
        <v>79</v>
      </c>
      <c r="W1462" s="128">
        <v>86.79</v>
      </c>
      <c r="X1462" s="225" t="s">
        <v>11745</v>
      </c>
      <c r="Y1462" s="22">
        <v>4</v>
      </c>
      <c r="Z1462" s="22">
        <v>6</v>
      </c>
      <c r="AA1462" s="22">
        <v>2</v>
      </c>
      <c r="AB1462" s="22">
        <v>4</v>
      </c>
      <c r="AC1462" s="22">
        <v>19</v>
      </c>
      <c r="AD1462" s="22"/>
      <c r="AE1462" s="22">
        <v>0.2</v>
      </c>
      <c r="AF1462" s="86">
        <v>53</v>
      </c>
      <c r="AG1462" s="22" t="s">
        <v>6621</v>
      </c>
      <c r="AH1462" s="22" t="s">
        <v>11880</v>
      </c>
      <c r="AI1462" s="22">
        <v>35</v>
      </c>
      <c r="AJ1462" s="22" t="s">
        <v>11842</v>
      </c>
      <c r="AK1462" s="22" t="s">
        <v>11843</v>
      </c>
      <c r="AL1462" s="22">
        <v>5</v>
      </c>
      <c r="AM1462" s="22" t="s">
        <v>6621</v>
      </c>
      <c r="AN1462" s="22" t="s">
        <v>11881</v>
      </c>
      <c r="AO1462" s="22">
        <v>53</v>
      </c>
      <c r="AP1462" s="22" t="s">
        <v>3084</v>
      </c>
      <c r="AQ1462" s="22" t="s">
        <v>11882</v>
      </c>
      <c r="AR1462" s="22">
        <v>7</v>
      </c>
      <c r="AS1462" s="22"/>
      <c r="AT1462" s="22"/>
      <c r="AU1462" s="22"/>
      <c r="AV1462" s="22"/>
      <c r="AW1462" s="22"/>
      <c r="AX1462" s="22"/>
      <c r="AY1462" s="22"/>
      <c r="AZ1462" s="22"/>
      <c r="BA1462" s="85"/>
      <c r="BB1462" s="32"/>
      <c r="BC1462" s="32"/>
      <c r="BD1462" s="32"/>
      <c r="BE1462" s="32"/>
      <c r="BF1462" s="32"/>
      <c r="BG1462" s="32"/>
      <c r="BH1462" s="32"/>
      <c r="BI1462" s="32"/>
      <c r="BJ1462" s="32"/>
      <c r="BK1462" s="32"/>
      <c r="BL1462" s="32"/>
      <c r="BM1462" s="32"/>
    </row>
    <row r="1463" spans="1:65" ht="120" customHeight="1" x14ac:dyDescent="0.25">
      <c r="A1463" s="86">
        <v>1538</v>
      </c>
      <c r="B1463" s="22" t="s">
        <v>11602</v>
      </c>
      <c r="C1463" s="22">
        <v>30</v>
      </c>
      <c r="D1463" s="23" t="s">
        <v>11747</v>
      </c>
      <c r="E1463" s="22" t="s">
        <v>11635</v>
      </c>
      <c r="F1463" s="22">
        <v>12609</v>
      </c>
      <c r="G1463" s="22" t="s">
        <v>11883</v>
      </c>
      <c r="H1463" s="22">
        <v>2021</v>
      </c>
      <c r="I1463" s="22" t="s">
        <v>11884</v>
      </c>
      <c r="J1463" s="384">
        <v>145458.34</v>
      </c>
      <c r="K1463" s="22" t="s">
        <v>312</v>
      </c>
      <c r="L1463" s="22" t="s">
        <v>11885</v>
      </c>
      <c r="M1463" s="22" t="s">
        <v>11886</v>
      </c>
      <c r="N1463" s="22" t="s">
        <v>11887</v>
      </c>
      <c r="O1463" s="22" t="s">
        <v>11888</v>
      </c>
      <c r="P1463" s="22">
        <v>37529</v>
      </c>
      <c r="Q1463" s="22">
        <v>97.12</v>
      </c>
      <c r="R1463" s="82">
        <v>17.12</v>
      </c>
      <c r="S1463" s="82">
        <v>35</v>
      </c>
      <c r="T1463" s="82">
        <v>45</v>
      </c>
      <c r="U1463" s="82">
        <f t="shared" si="98"/>
        <v>97.12</v>
      </c>
      <c r="V1463" s="421">
        <v>100</v>
      </c>
      <c r="W1463" s="128">
        <v>83.33</v>
      </c>
      <c r="X1463" s="225" t="s">
        <v>11642</v>
      </c>
      <c r="Y1463" s="22">
        <v>1</v>
      </c>
      <c r="Z1463" s="22">
        <v>1</v>
      </c>
      <c r="AA1463" s="22">
        <v>5</v>
      </c>
      <c r="AB1463" s="22">
        <v>44</v>
      </c>
      <c r="AC1463" s="22">
        <v>100</v>
      </c>
      <c r="AD1463" s="22">
        <v>60</v>
      </c>
      <c r="AE1463" s="22">
        <v>0.2</v>
      </c>
      <c r="AF1463" s="86">
        <v>100</v>
      </c>
      <c r="AG1463" s="22" t="s">
        <v>11643</v>
      </c>
      <c r="AH1463" s="22" t="s">
        <v>11889</v>
      </c>
      <c r="AI1463" s="22">
        <v>100</v>
      </c>
      <c r="AJ1463" s="22"/>
      <c r="AK1463" s="22"/>
      <c r="AL1463" s="22"/>
      <c r="AM1463" s="22"/>
      <c r="AN1463" s="22"/>
      <c r="AO1463" s="22"/>
      <c r="AP1463" s="22"/>
      <c r="AQ1463" s="22"/>
      <c r="AR1463" s="22"/>
      <c r="AS1463" s="22"/>
      <c r="AT1463" s="22"/>
      <c r="AU1463" s="22"/>
      <c r="AV1463" s="22"/>
      <c r="AW1463" s="22"/>
      <c r="AX1463" s="22"/>
      <c r="AY1463" s="22"/>
      <c r="AZ1463" s="22"/>
      <c r="BA1463" s="85"/>
      <c r="BB1463" s="32"/>
      <c r="BC1463" s="32"/>
      <c r="BD1463" s="32"/>
      <c r="BE1463" s="32"/>
      <c r="BF1463" s="32"/>
      <c r="BG1463" s="32"/>
      <c r="BH1463" s="32"/>
      <c r="BI1463" s="32"/>
      <c r="BJ1463" s="32"/>
      <c r="BK1463" s="32"/>
      <c r="BL1463" s="32"/>
      <c r="BM1463" s="32"/>
    </row>
    <row r="1464" spans="1:65" ht="120" customHeight="1" x14ac:dyDescent="0.25">
      <c r="A1464" s="86">
        <v>1538</v>
      </c>
      <c r="B1464" s="22" t="s">
        <v>11602</v>
      </c>
      <c r="C1464" s="22">
        <v>4</v>
      </c>
      <c r="D1464" s="23" t="s">
        <v>6621</v>
      </c>
      <c r="E1464" s="22" t="s">
        <v>11738</v>
      </c>
      <c r="F1464" s="22">
        <v>10268</v>
      </c>
      <c r="G1464" s="22" t="s">
        <v>11890</v>
      </c>
      <c r="H1464" s="22">
        <v>2022</v>
      </c>
      <c r="I1464" s="22" t="s">
        <v>11891</v>
      </c>
      <c r="J1464" s="57">
        <v>137998.99</v>
      </c>
      <c r="K1464" s="22" t="s">
        <v>330</v>
      </c>
      <c r="L1464" s="22" t="s">
        <v>11775</v>
      </c>
      <c r="M1464" s="22" t="s">
        <v>11776</v>
      </c>
      <c r="N1464" s="22" t="s">
        <v>11892</v>
      </c>
      <c r="O1464" s="22" t="s">
        <v>11893</v>
      </c>
      <c r="P1464" s="22" t="s">
        <v>11894</v>
      </c>
      <c r="Q1464" s="22">
        <v>96.24</v>
      </c>
      <c r="R1464" s="82">
        <v>16.239999999999998</v>
      </c>
      <c r="S1464" s="82">
        <v>35</v>
      </c>
      <c r="T1464" s="82">
        <v>45</v>
      </c>
      <c r="U1464" s="82">
        <f t="shared" si="98"/>
        <v>96.24</v>
      </c>
      <c r="V1464" s="421">
        <v>98</v>
      </c>
      <c r="W1464" s="128">
        <v>66.98</v>
      </c>
      <c r="X1464" s="225" t="s">
        <v>11745</v>
      </c>
      <c r="Y1464" s="22" t="s">
        <v>11895</v>
      </c>
      <c r="Z1464" s="22" t="s">
        <v>11896</v>
      </c>
      <c r="AA1464" s="22" t="s">
        <v>11897</v>
      </c>
      <c r="AB1464" s="22">
        <v>60</v>
      </c>
      <c r="AC1464" s="22">
        <v>43</v>
      </c>
      <c r="AD1464" s="22"/>
      <c r="AE1464" s="22">
        <v>0.2</v>
      </c>
      <c r="AF1464" s="86">
        <v>100</v>
      </c>
      <c r="AG1464" s="22" t="s">
        <v>11842</v>
      </c>
      <c r="AH1464" s="22" t="s">
        <v>11898</v>
      </c>
      <c r="AI1464" s="22">
        <v>8</v>
      </c>
      <c r="AJ1464" s="22" t="s">
        <v>6621</v>
      </c>
      <c r="AK1464" s="22" t="s">
        <v>11779</v>
      </c>
      <c r="AL1464" s="22">
        <v>10</v>
      </c>
      <c r="AM1464" s="22" t="s">
        <v>7761</v>
      </c>
      <c r="AN1464" s="22" t="s">
        <v>11746</v>
      </c>
      <c r="AO1464" s="22">
        <v>78</v>
      </c>
      <c r="AP1464" s="22" t="s">
        <v>11842</v>
      </c>
      <c r="AQ1464" s="22" t="s">
        <v>11843</v>
      </c>
      <c r="AR1464" s="22">
        <v>4</v>
      </c>
      <c r="AS1464" s="22"/>
      <c r="AT1464" s="22"/>
      <c r="AU1464" s="22"/>
      <c r="AV1464" s="22"/>
      <c r="AW1464" s="22"/>
      <c r="AX1464" s="22"/>
      <c r="AY1464" s="22"/>
      <c r="AZ1464" s="22"/>
      <c r="BA1464" s="85"/>
      <c r="BB1464" s="32"/>
      <c r="BC1464" s="32"/>
      <c r="BD1464" s="32"/>
      <c r="BE1464" s="32"/>
      <c r="BF1464" s="32"/>
      <c r="BG1464" s="32"/>
      <c r="BH1464" s="32"/>
      <c r="BI1464" s="32"/>
      <c r="BJ1464" s="32"/>
      <c r="BK1464" s="32"/>
      <c r="BL1464" s="32"/>
      <c r="BM1464" s="32"/>
    </row>
    <row r="1465" spans="1:65" ht="120" customHeight="1" x14ac:dyDescent="0.25">
      <c r="A1465" s="86">
        <v>1538</v>
      </c>
      <c r="B1465" s="22" t="s">
        <v>11602</v>
      </c>
      <c r="C1465" s="22">
        <v>24</v>
      </c>
      <c r="D1465" s="23" t="s">
        <v>11674</v>
      </c>
      <c r="E1465" s="22" t="s">
        <v>11675</v>
      </c>
      <c r="F1465" s="22">
        <v>7134</v>
      </c>
      <c r="G1465" s="22" t="s">
        <v>11899</v>
      </c>
      <c r="H1465" s="22">
        <v>2022</v>
      </c>
      <c r="I1465" s="22" t="s">
        <v>11900</v>
      </c>
      <c r="J1465" s="57">
        <v>117421.38</v>
      </c>
      <c r="K1465" s="22" t="s">
        <v>330</v>
      </c>
      <c r="L1465" s="22" t="s">
        <v>11689</v>
      </c>
      <c r="M1465" s="22" t="s">
        <v>11690</v>
      </c>
      <c r="N1465" s="22" t="s">
        <v>11901</v>
      </c>
      <c r="O1465" s="22" t="s">
        <v>11902</v>
      </c>
      <c r="P1465" s="22" t="s">
        <v>11903</v>
      </c>
      <c r="Q1465" s="22">
        <v>93.81</v>
      </c>
      <c r="R1465" s="82">
        <v>13.81</v>
      </c>
      <c r="S1465" s="82">
        <v>35</v>
      </c>
      <c r="T1465" s="82">
        <v>45</v>
      </c>
      <c r="U1465" s="82">
        <f t="shared" si="98"/>
        <v>93.81</v>
      </c>
      <c r="V1465" s="421">
        <v>100</v>
      </c>
      <c r="W1465" s="128">
        <v>85.65</v>
      </c>
      <c r="X1465" s="225" t="s">
        <v>11682</v>
      </c>
      <c r="Y1465" s="22">
        <v>4</v>
      </c>
      <c r="Z1465" s="22">
        <v>4</v>
      </c>
      <c r="AA1465" s="22">
        <v>6</v>
      </c>
      <c r="AB1465" s="22">
        <v>20</v>
      </c>
      <c r="AC1465" s="22">
        <v>45</v>
      </c>
      <c r="AD1465" s="22"/>
      <c r="AE1465" s="22">
        <v>0.2</v>
      </c>
      <c r="AF1465" s="86">
        <v>100</v>
      </c>
      <c r="AG1465" s="22" t="s">
        <v>11788</v>
      </c>
      <c r="AH1465" s="22" t="s">
        <v>11789</v>
      </c>
      <c r="AI1465" s="22"/>
      <c r="AJ1465" s="143" t="s">
        <v>11674</v>
      </c>
      <c r="AK1465" s="14" t="s">
        <v>11675</v>
      </c>
      <c r="AL1465" s="14"/>
      <c r="AM1465" s="14"/>
      <c r="AN1465" s="14" t="s">
        <v>11790</v>
      </c>
      <c r="AO1465" s="22"/>
      <c r="AP1465" s="22"/>
      <c r="AQ1465" s="22"/>
      <c r="AR1465" s="22"/>
      <c r="AS1465" s="22"/>
      <c r="AT1465" s="22"/>
      <c r="AU1465" s="22"/>
      <c r="AV1465" s="22"/>
      <c r="AW1465" s="22"/>
      <c r="AX1465" s="22"/>
      <c r="AY1465" s="22"/>
      <c r="AZ1465" s="22"/>
      <c r="BA1465" s="85"/>
      <c r="BB1465" s="32"/>
      <c r="BC1465" s="32"/>
      <c r="BD1465" s="32"/>
      <c r="BE1465" s="32"/>
      <c r="BF1465" s="32"/>
      <c r="BG1465" s="32"/>
      <c r="BH1465" s="32"/>
      <c r="BI1465" s="32"/>
      <c r="BJ1465" s="32"/>
      <c r="BK1465" s="32"/>
      <c r="BL1465" s="32"/>
      <c r="BM1465" s="32"/>
    </row>
    <row r="1466" spans="1:65" ht="120" customHeight="1" x14ac:dyDescent="0.25">
      <c r="A1466" s="86">
        <v>1538</v>
      </c>
      <c r="B1466" s="22" t="s">
        <v>11602</v>
      </c>
      <c r="C1466" s="22">
        <v>36</v>
      </c>
      <c r="D1466" s="23" t="s">
        <v>11904</v>
      </c>
      <c r="E1466" s="22" t="s">
        <v>11905</v>
      </c>
      <c r="F1466" s="22">
        <v>16386</v>
      </c>
      <c r="G1466" s="22" t="s">
        <v>11906</v>
      </c>
      <c r="H1466" s="22">
        <v>2022</v>
      </c>
      <c r="I1466" s="22" t="s">
        <v>11907</v>
      </c>
      <c r="J1466" s="57">
        <v>200677.8</v>
      </c>
      <c r="K1466" s="22" t="s">
        <v>330</v>
      </c>
      <c r="L1466" s="22" t="s">
        <v>11908</v>
      </c>
      <c r="M1466" s="22" t="s">
        <v>11909</v>
      </c>
      <c r="N1466" s="22" t="s">
        <v>11910</v>
      </c>
      <c r="O1466" s="22" t="s">
        <v>11911</v>
      </c>
      <c r="P1466" s="22" t="s">
        <v>11912</v>
      </c>
      <c r="Q1466" s="22">
        <v>103.61</v>
      </c>
      <c r="R1466" s="82">
        <v>23.61</v>
      </c>
      <c r="S1466" s="82">
        <v>35</v>
      </c>
      <c r="T1466" s="82">
        <v>45</v>
      </c>
      <c r="U1466" s="82">
        <f t="shared" si="98"/>
        <v>103.61</v>
      </c>
      <c r="V1466" s="421">
        <v>100</v>
      </c>
      <c r="W1466" s="128">
        <v>83.1</v>
      </c>
      <c r="X1466" s="225" t="s">
        <v>11913</v>
      </c>
      <c r="Y1466" s="22">
        <v>6</v>
      </c>
      <c r="Z1466" s="22">
        <v>1</v>
      </c>
      <c r="AA1466" s="22">
        <v>5</v>
      </c>
      <c r="AB1466" s="22">
        <v>19</v>
      </c>
      <c r="AC1466" s="22">
        <v>44</v>
      </c>
      <c r="AD1466" s="22">
        <v>120</v>
      </c>
      <c r="AE1466" s="22">
        <v>0.2</v>
      </c>
      <c r="AF1466" s="86">
        <v>100</v>
      </c>
      <c r="AG1466" s="22" t="s">
        <v>11914</v>
      </c>
      <c r="AH1466" s="22" t="s">
        <v>11659</v>
      </c>
      <c r="AI1466" s="22">
        <v>20</v>
      </c>
      <c r="AJ1466" s="22" t="s">
        <v>11904</v>
      </c>
      <c r="AK1466" s="22" t="s">
        <v>11905</v>
      </c>
      <c r="AL1466" s="22">
        <v>50</v>
      </c>
      <c r="AM1466" s="22"/>
      <c r="AN1466" s="22"/>
      <c r="AO1466" s="22"/>
      <c r="AP1466" s="22"/>
      <c r="AQ1466" s="22"/>
      <c r="AR1466" s="22"/>
      <c r="AS1466" s="22"/>
      <c r="AT1466" s="22"/>
      <c r="AU1466" s="22"/>
      <c r="AV1466" s="22"/>
      <c r="AW1466" s="22"/>
      <c r="AX1466" s="22"/>
      <c r="AY1466" s="22"/>
      <c r="AZ1466" s="22"/>
      <c r="BA1466" s="85"/>
      <c r="BB1466" s="32"/>
      <c r="BC1466" s="32"/>
      <c r="BD1466" s="32"/>
      <c r="BE1466" s="32"/>
      <c r="BF1466" s="32"/>
      <c r="BG1466" s="32"/>
      <c r="BH1466" s="32"/>
      <c r="BI1466" s="32"/>
      <c r="BJ1466" s="32"/>
      <c r="BK1466" s="32"/>
      <c r="BL1466" s="32"/>
      <c r="BM1466" s="32"/>
    </row>
    <row r="1467" spans="1:65" ht="120" customHeight="1" x14ac:dyDescent="0.25">
      <c r="A1467" s="86">
        <v>1538</v>
      </c>
      <c r="B1467" s="22" t="s">
        <v>11602</v>
      </c>
      <c r="C1467" s="22">
        <v>27</v>
      </c>
      <c r="D1467" s="23" t="s">
        <v>11695</v>
      </c>
      <c r="E1467" s="22" t="s">
        <v>11686</v>
      </c>
      <c r="F1467" s="22">
        <v>6857</v>
      </c>
      <c r="G1467" s="22" t="s">
        <v>11915</v>
      </c>
      <c r="H1467" s="22">
        <v>2022</v>
      </c>
      <c r="I1467" s="22" t="s">
        <v>11916</v>
      </c>
      <c r="J1467" s="57">
        <v>73851.48</v>
      </c>
      <c r="K1467" s="22" t="s">
        <v>330</v>
      </c>
      <c r="L1467" s="22" t="s">
        <v>11917</v>
      </c>
      <c r="M1467" s="22" t="s">
        <v>11690</v>
      </c>
      <c r="N1467" s="22" t="s">
        <v>11918</v>
      </c>
      <c r="O1467" s="22" t="s">
        <v>11919</v>
      </c>
      <c r="P1467" s="22">
        <v>38196</v>
      </c>
      <c r="Q1467" s="22">
        <v>200</v>
      </c>
      <c r="R1467" s="82">
        <v>8.69</v>
      </c>
      <c r="S1467" s="82">
        <v>35</v>
      </c>
      <c r="T1467" s="82">
        <v>45</v>
      </c>
      <c r="U1467" s="82">
        <f t="shared" si="98"/>
        <v>88.69</v>
      </c>
      <c r="V1467" s="421">
        <v>100</v>
      </c>
      <c r="W1467" s="128">
        <v>65</v>
      </c>
      <c r="X1467" s="225" t="s">
        <v>11920</v>
      </c>
      <c r="Y1467" s="22">
        <v>6</v>
      </c>
      <c r="Z1467" s="22">
        <v>1</v>
      </c>
      <c r="AA1467" s="22">
        <v>4</v>
      </c>
      <c r="AB1467" s="22">
        <v>25</v>
      </c>
      <c r="AC1467" s="22">
        <v>120</v>
      </c>
      <c r="AD1467" s="22">
        <v>150</v>
      </c>
      <c r="AE1467" s="22">
        <v>0.2</v>
      </c>
      <c r="AF1467" s="86">
        <v>100</v>
      </c>
      <c r="AG1467" s="22" t="s">
        <v>11921</v>
      </c>
      <c r="AH1467" s="22" t="s">
        <v>11922</v>
      </c>
      <c r="AI1467" s="22">
        <v>25</v>
      </c>
      <c r="AJ1467" s="22" t="s">
        <v>5833</v>
      </c>
      <c r="AK1467" s="22" t="s">
        <v>11864</v>
      </c>
      <c r="AL1467" s="22">
        <v>25</v>
      </c>
      <c r="AM1467" s="22" t="s">
        <v>11923</v>
      </c>
      <c r="AN1467" s="22" t="s">
        <v>11924</v>
      </c>
      <c r="AO1467" s="22">
        <v>25</v>
      </c>
      <c r="AP1467" s="22" t="s">
        <v>11925</v>
      </c>
      <c r="AQ1467" s="22" t="s">
        <v>11926</v>
      </c>
      <c r="AR1467" s="22">
        <v>25</v>
      </c>
      <c r="AS1467" s="22"/>
      <c r="AT1467" s="22"/>
      <c r="AU1467" s="22"/>
      <c r="AV1467" s="22"/>
      <c r="AW1467" s="22"/>
      <c r="AX1467" s="22"/>
      <c r="AY1467" s="22"/>
      <c r="AZ1467" s="22"/>
      <c r="BA1467" s="85"/>
      <c r="BB1467" s="32"/>
      <c r="BC1467" s="32"/>
      <c r="BD1467" s="32"/>
      <c r="BE1467" s="32"/>
      <c r="BF1467" s="32"/>
      <c r="BG1467" s="32"/>
      <c r="BH1467" s="32"/>
      <c r="BI1467" s="32"/>
      <c r="BJ1467" s="32"/>
      <c r="BK1467" s="32"/>
      <c r="BL1467" s="32"/>
      <c r="BM1467" s="32"/>
    </row>
    <row r="1468" spans="1:65" ht="120" customHeight="1" x14ac:dyDescent="0.25">
      <c r="A1468" s="86">
        <v>1538</v>
      </c>
      <c r="B1468" s="22" t="s">
        <v>11602</v>
      </c>
      <c r="C1468" s="22">
        <v>4</v>
      </c>
      <c r="D1468" s="23" t="s">
        <v>6621</v>
      </c>
      <c r="E1468" s="22" t="s">
        <v>11927</v>
      </c>
      <c r="F1468" s="22">
        <v>15675</v>
      </c>
      <c r="G1468" s="22" t="s">
        <v>11928</v>
      </c>
      <c r="H1468" s="22">
        <v>2023</v>
      </c>
      <c r="I1468" s="22" t="s">
        <v>11929</v>
      </c>
      <c r="J1468" s="57">
        <v>1195600</v>
      </c>
      <c r="K1468" s="22" t="s">
        <v>373</v>
      </c>
      <c r="L1468" s="22" t="s">
        <v>11775</v>
      </c>
      <c r="M1468" s="22" t="s">
        <v>11776</v>
      </c>
      <c r="N1468" s="22" t="s">
        <v>11930</v>
      </c>
      <c r="O1468" s="22" t="s">
        <v>11931</v>
      </c>
      <c r="P1468" s="22">
        <v>38926</v>
      </c>
      <c r="Q1468" s="22">
        <v>220.65</v>
      </c>
      <c r="R1468" s="82">
        <v>140.65</v>
      </c>
      <c r="S1468" s="82">
        <v>35</v>
      </c>
      <c r="T1468" s="82">
        <v>45</v>
      </c>
      <c r="U1468" s="82">
        <f t="shared" si="98"/>
        <v>220.65</v>
      </c>
      <c r="V1468" s="421">
        <v>10</v>
      </c>
      <c r="W1468" s="128">
        <v>45</v>
      </c>
      <c r="X1468" s="225" t="s">
        <v>11745</v>
      </c>
      <c r="Y1468" s="22">
        <v>4</v>
      </c>
      <c r="Z1468" s="22">
        <v>5</v>
      </c>
      <c r="AA1468" s="22">
        <v>5</v>
      </c>
      <c r="AB1468" s="22">
        <v>60</v>
      </c>
      <c r="AC1468" s="22">
        <v>64</v>
      </c>
      <c r="AD1468" s="22">
        <v>32</v>
      </c>
      <c r="AE1468" s="22">
        <v>0.2</v>
      </c>
      <c r="AF1468" s="86">
        <v>8</v>
      </c>
      <c r="AG1468" s="22" t="s">
        <v>11842</v>
      </c>
      <c r="AH1468" s="22" t="s">
        <v>11898</v>
      </c>
      <c r="AI1468" s="22">
        <v>100</v>
      </c>
      <c r="AJ1468" s="22"/>
      <c r="AK1468" s="22"/>
      <c r="AL1468" s="22"/>
      <c r="AM1468" s="22"/>
      <c r="AN1468" s="22"/>
      <c r="AO1468" s="22"/>
      <c r="AP1468" s="22"/>
      <c r="AQ1468" s="22"/>
      <c r="AR1468" s="22"/>
      <c r="AS1468" s="22"/>
      <c r="AT1468" s="22"/>
      <c r="AU1468" s="22"/>
      <c r="AV1468" s="22"/>
      <c r="AW1468" s="22"/>
      <c r="AX1468" s="22"/>
      <c r="AY1468" s="22"/>
      <c r="AZ1468" s="22"/>
      <c r="BA1468" s="85"/>
      <c r="BB1468" s="32"/>
      <c r="BC1468" s="32"/>
      <c r="BD1468" s="32"/>
      <c r="BE1468" s="32"/>
      <c r="BF1468" s="32"/>
      <c r="BG1468" s="32"/>
      <c r="BH1468" s="32"/>
      <c r="BI1468" s="32"/>
      <c r="BJ1468" s="32"/>
      <c r="BK1468" s="32"/>
      <c r="BL1468" s="32"/>
      <c r="BM1468" s="32"/>
    </row>
    <row r="1469" spans="1:65" ht="120" customHeight="1" x14ac:dyDescent="0.25">
      <c r="A1469" s="86">
        <v>1538</v>
      </c>
      <c r="B1469" s="22" t="s">
        <v>11602</v>
      </c>
      <c r="C1469" s="22">
        <v>38</v>
      </c>
      <c r="D1469" s="22" t="s">
        <v>11932</v>
      </c>
      <c r="E1469" s="22" t="s">
        <v>11933</v>
      </c>
      <c r="F1469" s="22">
        <v>38118</v>
      </c>
      <c r="G1469" s="22" t="s">
        <v>11934</v>
      </c>
      <c r="H1469" s="22">
        <v>2023</v>
      </c>
      <c r="I1469" s="22" t="s">
        <v>11934</v>
      </c>
      <c r="J1469" s="384">
        <v>98779.74</v>
      </c>
      <c r="K1469" s="22" t="s">
        <v>373</v>
      </c>
      <c r="L1469" s="22" t="s">
        <v>11917</v>
      </c>
      <c r="M1469" s="22" t="s">
        <v>11935</v>
      </c>
      <c r="N1469" s="22" t="s">
        <v>11936</v>
      </c>
      <c r="O1469" s="22" t="s">
        <v>11937</v>
      </c>
      <c r="P1469" s="22">
        <v>38632</v>
      </c>
      <c r="Q1469" s="22">
        <v>91.62</v>
      </c>
      <c r="R1469" s="82">
        <v>11.62</v>
      </c>
      <c r="S1469" s="82">
        <v>35</v>
      </c>
      <c r="T1469" s="82">
        <v>45</v>
      </c>
      <c r="U1469" s="82">
        <f t="shared" si="98"/>
        <v>91.62</v>
      </c>
      <c r="V1469" s="421">
        <v>100</v>
      </c>
      <c r="W1469" s="128">
        <v>51.67</v>
      </c>
      <c r="X1469" s="225" t="s">
        <v>11938</v>
      </c>
      <c r="Y1469" s="22">
        <v>6</v>
      </c>
      <c r="Z1469" s="22">
        <v>1</v>
      </c>
      <c r="AA1469" s="22">
        <v>4</v>
      </c>
      <c r="AB1469" s="22">
        <v>14</v>
      </c>
      <c r="AC1469" s="22">
        <v>70</v>
      </c>
      <c r="AD1469" s="22">
        <v>108.38</v>
      </c>
      <c r="AE1469" s="22">
        <v>0.2</v>
      </c>
      <c r="AF1469" s="86">
        <v>100</v>
      </c>
      <c r="AG1469" s="22" t="s">
        <v>11939</v>
      </c>
      <c r="AH1469" s="22" t="s">
        <v>11933</v>
      </c>
      <c r="AI1469" s="22">
        <v>20</v>
      </c>
      <c r="AJ1469" s="22" t="s">
        <v>11932</v>
      </c>
      <c r="AK1469" s="22" t="s">
        <v>11940</v>
      </c>
      <c r="AL1469" s="22">
        <v>80</v>
      </c>
      <c r="AM1469" s="22"/>
      <c r="AN1469" s="22"/>
      <c r="AO1469" s="22"/>
      <c r="AP1469" s="22"/>
      <c r="AQ1469" s="22"/>
      <c r="AR1469" s="22"/>
      <c r="AS1469" s="22"/>
      <c r="AT1469" s="22"/>
      <c r="AU1469" s="22"/>
      <c r="AV1469" s="22"/>
      <c r="AW1469" s="22"/>
      <c r="AX1469" s="22"/>
      <c r="AY1469" s="22"/>
      <c r="AZ1469" s="22"/>
      <c r="BA1469" s="85"/>
      <c r="BB1469" s="32"/>
      <c r="BC1469" s="32"/>
      <c r="BD1469" s="32"/>
      <c r="BE1469" s="32"/>
      <c r="BF1469" s="32"/>
      <c r="BG1469" s="32"/>
      <c r="BH1469" s="32"/>
      <c r="BI1469" s="32"/>
      <c r="BJ1469" s="32"/>
      <c r="BK1469" s="32"/>
      <c r="BL1469" s="32"/>
      <c r="BM1469" s="32"/>
    </row>
    <row r="1470" spans="1:65" ht="120" customHeight="1" x14ac:dyDescent="0.25">
      <c r="A1470" s="86">
        <v>1538</v>
      </c>
      <c r="B1470" s="22" t="s">
        <v>11602</v>
      </c>
      <c r="C1470" s="22">
        <v>25</v>
      </c>
      <c r="D1470" s="23" t="s">
        <v>11603</v>
      </c>
      <c r="E1470" s="22" t="s">
        <v>11941</v>
      </c>
      <c r="F1470" s="22">
        <v>18175</v>
      </c>
      <c r="G1470" s="22" t="s">
        <v>11942</v>
      </c>
      <c r="H1470" s="22">
        <v>2023</v>
      </c>
      <c r="I1470" s="22" t="s">
        <v>11943</v>
      </c>
      <c r="J1470" s="57">
        <v>316776.65999999997</v>
      </c>
      <c r="K1470" s="22" t="s">
        <v>373</v>
      </c>
      <c r="L1470" s="22" t="s">
        <v>11917</v>
      </c>
      <c r="M1470" s="22" t="s">
        <v>11944</v>
      </c>
      <c r="N1470" s="22" t="s">
        <v>11945</v>
      </c>
      <c r="O1470" s="22" t="s">
        <v>11946</v>
      </c>
      <c r="P1470" s="22" t="s">
        <v>11947</v>
      </c>
      <c r="Q1470" s="22">
        <v>117.27</v>
      </c>
      <c r="R1470" s="82">
        <v>37.267842352941173</v>
      </c>
      <c r="S1470" s="82">
        <v>35</v>
      </c>
      <c r="T1470" s="82">
        <v>45</v>
      </c>
      <c r="U1470" s="82">
        <f t="shared" si="98"/>
        <v>117.26784235294117</v>
      </c>
      <c r="V1470" s="421">
        <v>100</v>
      </c>
      <c r="W1470" s="128">
        <v>47.5</v>
      </c>
      <c r="X1470" s="225" t="s">
        <v>11611</v>
      </c>
      <c r="Y1470" s="22">
        <v>3</v>
      </c>
      <c r="Z1470" s="22">
        <v>12</v>
      </c>
      <c r="AA1470" s="22">
        <v>3</v>
      </c>
      <c r="AB1470" s="22">
        <v>60</v>
      </c>
      <c r="AC1470" s="22">
        <v>61</v>
      </c>
      <c r="AD1470" s="22" t="s">
        <v>684</v>
      </c>
      <c r="AE1470" s="22">
        <v>0.2</v>
      </c>
      <c r="AF1470" s="86">
        <v>100</v>
      </c>
      <c r="AG1470" s="22" t="s">
        <v>11603</v>
      </c>
      <c r="AH1470" s="22" t="s">
        <v>11941</v>
      </c>
      <c r="AI1470" s="22">
        <v>100</v>
      </c>
      <c r="AJ1470" s="22"/>
      <c r="AK1470" s="22"/>
      <c r="AL1470" s="22"/>
      <c r="AM1470" s="22"/>
      <c r="AN1470" s="22"/>
      <c r="AO1470" s="22"/>
      <c r="AP1470" s="22"/>
      <c r="AQ1470" s="22"/>
      <c r="AR1470" s="22"/>
      <c r="AS1470" s="22"/>
      <c r="AT1470" s="22"/>
      <c r="AU1470" s="22"/>
      <c r="AV1470" s="22"/>
      <c r="AW1470" s="22"/>
      <c r="AX1470" s="22"/>
      <c r="AY1470" s="22"/>
      <c r="AZ1470" s="22"/>
      <c r="BA1470" s="85"/>
      <c r="BB1470" s="32"/>
      <c r="BC1470" s="32"/>
      <c r="BD1470" s="32"/>
      <c r="BE1470" s="32"/>
      <c r="BF1470" s="32"/>
      <c r="BG1470" s="32"/>
      <c r="BH1470" s="32"/>
      <c r="BI1470" s="32"/>
      <c r="BJ1470" s="32"/>
      <c r="BK1470" s="32"/>
      <c r="BL1470" s="32"/>
      <c r="BM1470" s="32"/>
    </row>
    <row r="1471" spans="1:65" ht="120" customHeight="1" x14ac:dyDescent="0.25">
      <c r="A1471" s="86">
        <v>1538</v>
      </c>
      <c r="B1471" s="22" t="s">
        <v>11602</v>
      </c>
      <c r="C1471" s="22">
        <v>34</v>
      </c>
      <c r="D1471" s="23" t="s">
        <v>11803</v>
      </c>
      <c r="E1471" s="22" t="s">
        <v>11948</v>
      </c>
      <c r="F1471" s="22" t="s">
        <v>11949</v>
      </c>
      <c r="G1471" s="22" t="s">
        <v>11950</v>
      </c>
      <c r="H1471" s="22">
        <v>2023</v>
      </c>
      <c r="I1471" s="22" t="s">
        <v>11951</v>
      </c>
      <c r="J1471" s="57">
        <v>27120.6</v>
      </c>
      <c r="K1471" s="22" t="s">
        <v>373</v>
      </c>
      <c r="L1471" s="22" t="s">
        <v>11952</v>
      </c>
      <c r="M1471" s="22" t="s">
        <v>11953</v>
      </c>
      <c r="N1471" s="22" t="s">
        <v>11954</v>
      </c>
      <c r="O1471" s="22" t="s">
        <v>11955</v>
      </c>
      <c r="P1471" s="22">
        <v>38670</v>
      </c>
      <c r="Q1471" s="22">
        <v>83.19</v>
      </c>
      <c r="R1471" s="82">
        <v>3.19</v>
      </c>
      <c r="S1471" s="82">
        <v>35</v>
      </c>
      <c r="T1471" s="82">
        <v>45</v>
      </c>
      <c r="U1471" s="82">
        <f t="shared" si="98"/>
        <v>83.19</v>
      </c>
      <c r="V1471" s="421">
        <v>100</v>
      </c>
      <c r="W1471" s="128">
        <v>56.74</v>
      </c>
      <c r="X1471" s="225" t="s">
        <v>11956</v>
      </c>
      <c r="Y1471" s="22">
        <v>4</v>
      </c>
      <c r="Z1471" s="22">
        <v>2</v>
      </c>
      <c r="AA1471" s="22">
        <v>1</v>
      </c>
      <c r="AB1471" s="22">
        <v>60</v>
      </c>
      <c r="AC1471" s="22">
        <v>67</v>
      </c>
      <c r="AD1471" s="22"/>
      <c r="AE1471" s="22">
        <v>0.2</v>
      </c>
      <c r="AF1471" s="86">
        <v>80</v>
      </c>
      <c r="AG1471" s="22" t="s">
        <v>11803</v>
      </c>
      <c r="AH1471" s="22" t="s">
        <v>11957</v>
      </c>
      <c r="AI1471" s="22">
        <v>75</v>
      </c>
      <c r="AJ1471" s="22"/>
      <c r="AK1471" s="22"/>
      <c r="AL1471" s="22"/>
      <c r="AM1471" s="22"/>
      <c r="AN1471" s="22"/>
      <c r="AO1471" s="22"/>
      <c r="AP1471" s="22"/>
      <c r="AQ1471" s="22"/>
      <c r="AR1471" s="22"/>
      <c r="AS1471" s="22"/>
      <c r="AT1471" s="22"/>
      <c r="AU1471" s="22"/>
      <c r="AV1471" s="22"/>
      <c r="AW1471" s="22"/>
      <c r="AX1471" s="22"/>
      <c r="AY1471" s="22"/>
      <c r="AZ1471" s="22"/>
      <c r="BA1471" s="85"/>
      <c r="BB1471" s="32"/>
      <c r="BC1471" s="32"/>
      <c r="BD1471" s="32"/>
      <c r="BE1471" s="32"/>
      <c r="BF1471" s="32"/>
      <c r="BG1471" s="32"/>
      <c r="BH1471" s="32"/>
      <c r="BI1471" s="32"/>
      <c r="BJ1471" s="32"/>
      <c r="BK1471" s="32"/>
      <c r="BL1471" s="32"/>
      <c r="BM1471" s="32"/>
    </row>
    <row r="1472" spans="1:65" ht="120" customHeight="1" x14ac:dyDescent="0.25">
      <c r="A1472" s="86">
        <v>1538</v>
      </c>
      <c r="B1472" s="22" t="s">
        <v>11602</v>
      </c>
      <c r="C1472" s="22">
        <v>10</v>
      </c>
      <c r="D1472" s="23" t="s">
        <v>11803</v>
      </c>
      <c r="E1472" s="22" t="s">
        <v>11804</v>
      </c>
      <c r="F1472" s="22">
        <v>30678</v>
      </c>
      <c r="G1472" s="22" t="s">
        <v>11958</v>
      </c>
      <c r="H1472" s="22">
        <v>2023</v>
      </c>
      <c r="I1472" s="22" t="s">
        <v>11959</v>
      </c>
      <c r="J1472" s="57">
        <v>44837</v>
      </c>
      <c r="K1472" s="22" t="s">
        <v>373</v>
      </c>
      <c r="L1472" s="22" t="s">
        <v>11960</v>
      </c>
      <c r="M1472" s="22" t="s">
        <v>11961</v>
      </c>
      <c r="N1472" s="22" t="s">
        <v>11962</v>
      </c>
      <c r="O1472" s="22" t="s">
        <v>11963</v>
      </c>
      <c r="P1472" s="22">
        <v>38673</v>
      </c>
      <c r="Q1472" s="22">
        <v>85.27</v>
      </c>
      <c r="R1472" s="82">
        <v>5.27</v>
      </c>
      <c r="S1472" s="82">
        <v>35</v>
      </c>
      <c r="T1472" s="82">
        <v>45</v>
      </c>
      <c r="U1472" s="82">
        <f t="shared" si="98"/>
        <v>85.27</v>
      </c>
      <c r="V1472" s="421">
        <v>100</v>
      </c>
      <c r="W1472" s="128">
        <v>55</v>
      </c>
      <c r="X1472" s="225" t="s">
        <v>11855</v>
      </c>
      <c r="Y1472" s="22">
        <v>6</v>
      </c>
      <c r="Z1472" s="22">
        <v>1</v>
      </c>
      <c r="AA1472" s="22">
        <v>4</v>
      </c>
      <c r="AB1472" s="22">
        <v>60</v>
      </c>
      <c r="AC1472" s="22">
        <v>71</v>
      </c>
      <c r="AD1472" s="22"/>
      <c r="AE1472" s="22">
        <v>0.2</v>
      </c>
      <c r="AF1472" s="86">
        <v>100</v>
      </c>
      <c r="AG1472" s="22" t="s">
        <v>11803</v>
      </c>
      <c r="AH1472" s="22" t="s">
        <v>11964</v>
      </c>
      <c r="AI1472" s="22">
        <v>80</v>
      </c>
      <c r="AJ1472" s="22"/>
      <c r="AK1472" s="22"/>
      <c r="AL1472" s="22"/>
      <c r="AM1472" s="22"/>
      <c r="AN1472" s="22"/>
      <c r="AO1472" s="22"/>
      <c r="AP1472" s="22"/>
      <c r="AQ1472" s="22"/>
      <c r="AR1472" s="22"/>
      <c r="AS1472" s="22" t="s">
        <v>11965</v>
      </c>
      <c r="AT1472" s="22" t="s">
        <v>11966</v>
      </c>
      <c r="AU1472" s="22">
        <v>20</v>
      </c>
      <c r="AV1472" s="22"/>
      <c r="AW1472" s="22"/>
      <c r="AX1472" s="22"/>
      <c r="AY1472" s="22"/>
      <c r="AZ1472" s="22"/>
      <c r="BA1472" s="85"/>
      <c r="BB1472" s="32"/>
      <c r="BC1472" s="32"/>
      <c r="BD1472" s="32"/>
      <c r="BE1472" s="32"/>
      <c r="BF1472" s="32"/>
      <c r="BG1472" s="32"/>
      <c r="BH1472" s="32"/>
      <c r="BI1472" s="32"/>
      <c r="BJ1472" s="32"/>
      <c r="BK1472" s="32"/>
      <c r="BL1472" s="32"/>
      <c r="BM1472" s="32"/>
    </row>
    <row r="1473" spans="1:65" ht="120" customHeight="1" x14ac:dyDescent="0.25">
      <c r="A1473" s="86">
        <v>1538</v>
      </c>
      <c r="B1473" s="22" t="s">
        <v>11602</v>
      </c>
      <c r="C1473" s="22">
        <v>27</v>
      </c>
      <c r="D1473" s="23" t="s">
        <v>11695</v>
      </c>
      <c r="E1473" s="22" t="s">
        <v>11686</v>
      </c>
      <c r="F1473" s="22" t="s">
        <v>11967</v>
      </c>
      <c r="G1473" s="22" t="s">
        <v>11968</v>
      </c>
      <c r="H1473" s="22">
        <v>2023</v>
      </c>
      <c r="I1473" s="22" t="s">
        <v>11969</v>
      </c>
      <c r="J1473" s="57">
        <v>53923.02</v>
      </c>
      <c r="K1473" s="22" t="s">
        <v>373</v>
      </c>
      <c r="L1473" s="22" t="s">
        <v>11970</v>
      </c>
      <c r="M1473" s="22" t="s">
        <v>11971</v>
      </c>
      <c r="N1473" s="22" t="s">
        <v>11972</v>
      </c>
      <c r="O1473" s="22" t="s">
        <v>11973</v>
      </c>
      <c r="P1473" s="22" t="s">
        <v>11974</v>
      </c>
      <c r="Q1473" s="22">
        <v>86.34</v>
      </c>
      <c r="R1473" s="82">
        <v>6.34</v>
      </c>
      <c r="S1473" s="82">
        <v>35</v>
      </c>
      <c r="T1473" s="82">
        <v>45</v>
      </c>
      <c r="U1473" s="82">
        <f t="shared" si="98"/>
        <v>86.34</v>
      </c>
      <c r="V1473" s="421">
        <v>100</v>
      </c>
      <c r="W1473" s="128">
        <v>96.38</v>
      </c>
      <c r="X1473" s="225" t="s">
        <v>11975</v>
      </c>
      <c r="Y1473" s="22">
        <v>6</v>
      </c>
      <c r="Z1473" s="22">
        <v>1</v>
      </c>
      <c r="AA1473" s="22">
        <v>2</v>
      </c>
      <c r="AB1473" s="22">
        <v>25</v>
      </c>
      <c r="AC1473" s="22">
        <v>68</v>
      </c>
      <c r="AD1473" s="22">
        <v>200</v>
      </c>
      <c r="AE1473" s="22">
        <v>0.5</v>
      </c>
      <c r="AF1473" s="86">
        <v>100</v>
      </c>
      <c r="AG1473" s="22" t="s">
        <v>11976</v>
      </c>
      <c r="AH1473" s="22" t="s">
        <v>11922</v>
      </c>
      <c r="AI1473" s="22">
        <v>20</v>
      </c>
      <c r="AJ1473" s="22" t="s">
        <v>11925</v>
      </c>
      <c r="AK1473" s="22" t="s">
        <v>11926</v>
      </c>
      <c r="AL1473" s="22">
        <v>30</v>
      </c>
      <c r="AM1473" s="22" t="s">
        <v>11977</v>
      </c>
      <c r="AN1473" s="22" t="s">
        <v>11922</v>
      </c>
      <c r="AO1473" s="22">
        <v>20</v>
      </c>
      <c r="AP1473" s="22" t="s">
        <v>11695</v>
      </c>
      <c r="AQ1473" s="22" t="s">
        <v>14449</v>
      </c>
      <c r="AR1473" s="22">
        <v>30</v>
      </c>
      <c r="AS1473" s="14"/>
      <c r="AT1473" s="22"/>
      <c r="AU1473" s="22"/>
      <c r="AV1473" s="22"/>
      <c r="AW1473" s="22"/>
      <c r="AX1473" s="22"/>
      <c r="AY1473" s="22"/>
      <c r="AZ1473" s="22"/>
      <c r="BA1473" s="85"/>
      <c r="BB1473" s="32"/>
      <c r="BC1473" s="32"/>
      <c r="BD1473" s="32"/>
      <c r="BE1473" s="32"/>
      <c r="BF1473" s="32"/>
      <c r="BG1473" s="32"/>
      <c r="BH1473" s="32"/>
      <c r="BI1473" s="32"/>
      <c r="BJ1473" s="32"/>
      <c r="BK1473" s="32"/>
      <c r="BL1473" s="32"/>
      <c r="BM1473" s="32"/>
    </row>
    <row r="1474" spans="1:65" ht="120" customHeight="1" x14ac:dyDescent="0.25">
      <c r="A1474" s="86">
        <v>1538</v>
      </c>
      <c r="B1474" s="22" t="s">
        <v>11602</v>
      </c>
      <c r="C1474" s="22">
        <v>24</v>
      </c>
      <c r="D1474" s="23" t="s">
        <v>11674</v>
      </c>
      <c r="E1474" s="22" t="s">
        <v>11675</v>
      </c>
      <c r="F1474" s="22" t="s">
        <v>11978</v>
      </c>
      <c r="G1474" s="22" t="s">
        <v>11979</v>
      </c>
      <c r="H1474" s="22">
        <v>2023</v>
      </c>
      <c r="I1474" s="22" t="s">
        <v>11980</v>
      </c>
      <c r="J1474" s="57">
        <v>136742</v>
      </c>
      <c r="K1474" s="22" t="s">
        <v>373</v>
      </c>
      <c r="L1474" s="22" t="s">
        <v>11689</v>
      </c>
      <c r="M1474" s="22" t="s">
        <v>11690</v>
      </c>
      <c r="N1474" s="22" t="s">
        <v>11981</v>
      </c>
      <c r="O1474" s="22" t="s">
        <v>11982</v>
      </c>
      <c r="P1474" s="22" t="s">
        <v>11983</v>
      </c>
      <c r="Q1474" s="22">
        <v>96.08</v>
      </c>
      <c r="R1474" s="82">
        <v>16.079999999999998</v>
      </c>
      <c r="S1474" s="82">
        <v>35</v>
      </c>
      <c r="T1474" s="82">
        <v>45</v>
      </c>
      <c r="U1474" s="82">
        <f t="shared" si="98"/>
        <v>96.08</v>
      </c>
      <c r="V1474" s="421">
        <v>100</v>
      </c>
      <c r="W1474" s="128">
        <v>60.12</v>
      </c>
      <c r="X1474" s="225" t="s">
        <v>11682</v>
      </c>
      <c r="Y1474" s="22">
        <v>4</v>
      </c>
      <c r="Z1474" s="22">
        <v>4</v>
      </c>
      <c r="AA1474" s="22">
        <v>6</v>
      </c>
      <c r="AB1474" s="22">
        <v>20</v>
      </c>
      <c r="AC1474" s="22">
        <v>72</v>
      </c>
      <c r="AD1474" s="22"/>
      <c r="AE1474" s="22">
        <v>0.2</v>
      </c>
      <c r="AF1474" s="86">
        <v>100</v>
      </c>
      <c r="AG1474" s="22" t="s">
        <v>11788</v>
      </c>
      <c r="AH1474" s="22" t="s">
        <v>11789</v>
      </c>
      <c r="AI1474" s="62"/>
      <c r="AJ1474" s="141" t="s">
        <v>11674</v>
      </c>
      <c r="AK1474" s="14" t="s">
        <v>11675</v>
      </c>
      <c r="AL1474" s="14"/>
      <c r="AM1474" s="14"/>
      <c r="AN1474" s="14" t="s">
        <v>11790</v>
      </c>
      <c r="AO1474" s="22"/>
      <c r="AP1474" s="22"/>
      <c r="AQ1474" s="22"/>
      <c r="AR1474" s="22"/>
      <c r="AS1474" s="22"/>
      <c r="AT1474" s="22"/>
      <c r="AU1474" s="22"/>
      <c r="AV1474" s="22"/>
      <c r="AW1474" s="22"/>
      <c r="AX1474" s="22"/>
      <c r="AY1474" s="22"/>
      <c r="AZ1474" s="22"/>
      <c r="BA1474" s="85"/>
      <c r="BB1474" s="32"/>
      <c r="BC1474" s="32"/>
      <c r="BD1474" s="32"/>
      <c r="BE1474" s="32"/>
      <c r="BF1474" s="32"/>
      <c r="BG1474" s="32"/>
      <c r="BH1474" s="32"/>
      <c r="BI1474" s="32"/>
      <c r="BJ1474" s="32"/>
      <c r="BK1474" s="32"/>
      <c r="BL1474" s="32"/>
      <c r="BM1474" s="32"/>
    </row>
    <row r="1475" spans="1:65" ht="120" customHeight="1" x14ac:dyDescent="0.25">
      <c r="A1475" s="86">
        <v>1538</v>
      </c>
      <c r="B1475" s="22" t="s">
        <v>11602</v>
      </c>
      <c r="C1475" s="22">
        <v>29</v>
      </c>
      <c r="D1475" s="23" t="s">
        <v>11661</v>
      </c>
      <c r="E1475" s="22" t="s">
        <v>11662</v>
      </c>
      <c r="F1475" s="22" t="s">
        <v>11984</v>
      </c>
      <c r="G1475" s="22" t="s">
        <v>11985</v>
      </c>
      <c r="H1475" s="22">
        <v>2023</v>
      </c>
      <c r="I1475" s="22" t="s">
        <v>11986</v>
      </c>
      <c r="J1475" s="57">
        <v>25902.799999999999</v>
      </c>
      <c r="K1475" s="22" t="s">
        <v>373</v>
      </c>
      <c r="L1475" s="22" t="s">
        <v>11706</v>
      </c>
      <c r="M1475" s="22" t="s">
        <v>11707</v>
      </c>
      <c r="N1475" s="22" t="s">
        <v>11987</v>
      </c>
      <c r="O1475" s="22" t="s">
        <v>11988</v>
      </c>
      <c r="P1475" s="22">
        <v>38936</v>
      </c>
      <c r="Q1475" s="22">
        <v>83.04</v>
      </c>
      <c r="R1475" s="82">
        <v>3.04</v>
      </c>
      <c r="S1475" s="82">
        <v>35</v>
      </c>
      <c r="T1475" s="82">
        <v>45</v>
      </c>
      <c r="U1475" s="82">
        <f t="shared" si="98"/>
        <v>83.039999999999992</v>
      </c>
      <c r="V1475" s="421">
        <v>100</v>
      </c>
      <c r="W1475" s="128">
        <v>44.05</v>
      </c>
      <c r="X1475" s="225" t="s">
        <v>11989</v>
      </c>
      <c r="Y1475" s="22">
        <v>1</v>
      </c>
      <c r="Z1475" s="22">
        <v>8</v>
      </c>
      <c r="AA1475" s="22">
        <v>3</v>
      </c>
      <c r="AB1475" s="22">
        <v>60</v>
      </c>
      <c r="AC1475" s="22">
        <v>62</v>
      </c>
      <c r="AD1475" s="22"/>
      <c r="AE1475" s="22">
        <v>0.2</v>
      </c>
      <c r="AF1475" s="86">
        <v>100</v>
      </c>
      <c r="AG1475" s="22" t="s">
        <v>11661</v>
      </c>
      <c r="AH1475" s="22" t="s">
        <v>11662</v>
      </c>
      <c r="AI1475" s="22">
        <v>60</v>
      </c>
      <c r="AJ1475" s="14" t="s">
        <v>11670</v>
      </c>
      <c r="AK1475" s="14" t="s">
        <v>11662</v>
      </c>
      <c r="AL1475" s="14">
        <v>40</v>
      </c>
      <c r="AM1475" s="14" t="s">
        <v>3969</v>
      </c>
      <c r="AN1475" s="14" t="s">
        <v>11671</v>
      </c>
      <c r="AO1475" s="14">
        <v>0</v>
      </c>
      <c r="AP1475" s="14" t="s">
        <v>11672</v>
      </c>
      <c r="AQ1475" s="14" t="s">
        <v>11673</v>
      </c>
      <c r="AR1475" s="22"/>
      <c r="AS1475" s="22"/>
      <c r="AT1475" s="22"/>
      <c r="AU1475" s="22"/>
      <c r="AV1475" s="22"/>
      <c r="AW1475" s="22"/>
      <c r="AX1475" s="22"/>
      <c r="AY1475" s="22"/>
      <c r="AZ1475" s="22"/>
      <c r="BA1475" s="85"/>
      <c r="BB1475" s="32"/>
      <c r="BC1475" s="32"/>
      <c r="BD1475" s="32"/>
      <c r="BE1475" s="32"/>
      <c r="BF1475" s="32"/>
      <c r="BG1475" s="32"/>
      <c r="BH1475" s="32"/>
      <c r="BI1475" s="32"/>
      <c r="BJ1475" s="32"/>
      <c r="BK1475" s="32"/>
      <c r="BL1475" s="32"/>
      <c r="BM1475" s="32"/>
    </row>
    <row r="1476" spans="1:65" ht="120" customHeight="1" x14ac:dyDescent="0.25">
      <c r="A1476" s="86">
        <v>1538</v>
      </c>
      <c r="B1476" s="22" t="s">
        <v>11602</v>
      </c>
      <c r="C1476" s="22">
        <v>16</v>
      </c>
      <c r="D1476" s="23" t="s">
        <v>11904</v>
      </c>
      <c r="E1476" s="22" t="s">
        <v>11990</v>
      </c>
      <c r="F1476" s="22">
        <v>18460</v>
      </c>
      <c r="G1476" s="22" t="s">
        <v>11991</v>
      </c>
      <c r="H1476" s="22">
        <v>2023</v>
      </c>
      <c r="I1476" s="22" t="s">
        <v>11992</v>
      </c>
      <c r="J1476" s="384">
        <v>259812.1</v>
      </c>
      <c r="K1476" s="22" t="s">
        <v>373</v>
      </c>
      <c r="L1476" s="22" t="s">
        <v>11993</v>
      </c>
      <c r="M1476" s="22" t="s">
        <v>11994</v>
      </c>
      <c r="N1476" s="22" t="s">
        <v>11995</v>
      </c>
      <c r="O1476" s="22" t="s">
        <v>11996</v>
      </c>
      <c r="P1476" s="22" t="s">
        <v>11997</v>
      </c>
      <c r="Q1476" s="22">
        <v>110.56</v>
      </c>
      <c r="R1476" s="82">
        <v>30.56</v>
      </c>
      <c r="S1476" s="82">
        <v>35</v>
      </c>
      <c r="T1476" s="82">
        <v>45</v>
      </c>
      <c r="U1476" s="82">
        <f t="shared" si="98"/>
        <v>110.56</v>
      </c>
      <c r="V1476" s="421">
        <v>100</v>
      </c>
      <c r="W1476" s="128">
        <v>41.88</v>
      </c>
      <c r="X1476" s="225" t="s">
        <v>11998</v>
      </c>
      <c r="Y1476" s="22">
        <v>6</v>
      </c>
      <c r="Z1476" s="22">
        <v>1</v>
      </c>
      <c r="AA1476" s="22">
        <v>1</v>
      </c>
      <c r="AB1476" s="22">
        <v>19</v>
      </c>
      <c r="AC1476" s="22">
        <v>63</v>
      </c>
      <c r="AD1476" s="22">
        <v>120</v>
      </c>
      <c r="AE1476" s="22">
        <v>0.2</v>
      </c>
      <c r="AF1476" s="86">
        <v>100</v>
      </c>
      <c r="AG1476" s="22" t="s">
        <v>11904</v>
      </c>
      <c r="AH1476" s="22" t="s">
        <v>11999</v>
      </c>
      <c r="AI1476" s="22">
        <v>60</v>
      </c>
      <c r="AJ1476" s="22"/>
      <c r="AK1476" s="22"/>
      <c r="AL1476" s="22"/>
      <c r="AM1476" s="22"/>
      <c r="AN1476" s="22"/>
      <c r="AO1476" s="22"/>
      <c r="AP1476" s="22"/>
      <c r="AQ1476" s="22"/>
      <c r="AR1476" s="22"/>
      <c r="AS1476" s="22" t="s">
        <v>12000</v>
      </c>
      <c r="AT1476" s="22" t="s">
        <v>12001</v>
      </c>
      <c r="AU1476" s="22">
        <v>30</v>
      </c>
      <c r="AV1476" s="22"/>
      <c r="AW1476" s="22"/>
      <c r="AX1476" s="22"/>
      <c r="AY1476" s="22"/>
      <c r="AZ1476" s="22"/>
      <c r="BA1476" s="85"/>
      <c r="BB1476" s="32"/>
      <c r="BC1476" s="32"/>
      <c r="BD1476" s="32"/>
      <c r="BE1476" s="32"/>
      <c r="BF1476" s="32"/>
      <c r="BG1476" s="32"/>
      <c r="BH1476" s="32"/>
      <c r="BI1476" s="32"/>
      <c r="BJ1476" s="32"/>
      <c r="BK1476" s="32"/>
      <c r="BL1476" s="32"/>
      <c r="BM1476" s="32"/>
    </row>
    <row r="1477" spans="1:65" ht="120" customHeight="1" x14ac:dyDescent="0.25">
      <c r="A1477" s="86">
        <v>1538</v>
      </c>
      <c r="B1477" s="22" t="s">
        <v>11602</v>
      </c>
      <c r="C1477" s="22">
        <v>16</v>
      </c>
      <c r="D1477" s="23" t="s">
        <v>11904</v>
      </c>
      <c r="E1477" s="22" t="s">
        <v>11905</v>
      </c>
      <c r="F1477" s="22">
        <v>16386</v>
      </c>
      <c r="G1477" s="22" t="s">
        <v>12002</v>
      </c>
      <c r="H1477" s="22">
        <v>2023</v>
      </c>
      <c r="I1477" s="22" t="s">
        <v>12003</v>
      </c>
      <c r="J1477" s="57">
        <v>172076.93</v>
      </c>
      <c r="K1477" s="22" t="s">
        <v>373</v>
      </c>
      <c r="L1477" s="22" t="s">
        <v>12004</v>
      </c>
      <c r="M1477" s="22" t="s">
        <v>12005</v>
      </c>
      <c r="N1477" s="22" t="s">
        <v>12006</v>
      </c>
      <c r="O1477" s="22" t="s">
        <v>12007</v>
      </c>
      <c r="P1477" s="22" t="s">
        <v>12008</v>
      </c>
      <c r="Q1477" s="22">
        <v>100.24</v>
      </c>
      <c r="R1477" s="82">
        <v>20.239999999999998</v>
      </c>
      <c r="S1477" s="82">
        <v>35</v>
      </c>
      <c r="T1477" s="82">
        <v>45</v>
      </c>
      <c r="U1477" s="82">
        <f t="shared" si="98"/>
        <v>100.24</v>
      </c>
      <c r="V1477" s="421">
        <v>100</v>
      </c>
      <c r="W1477" s="128">
        <v>44.12</v>
      </c>
      <c r="X1477" s="225" t="s">
        <v>11913</v>
      </c>
      <c r="Y1477" s="22">
        <v>6</v>
      </c>
      <c r="Z1477" s="22">
        <v>1</v>
      </c>
      <c r="AA1477" s="22">
        <v>5</v>
      </c>
      <c r="AB1477" s="22">
        <v>19</v>
      </c>
      <c r="AC1477" s="22">
        <v>60</v>
      </c>
      <c r="AD1477" s="22">
        <v>120</v>
      </c>
      <c r="AE1477" s="22">
        <v>0.2</v>
      </c>
      <c r="AF1477" s="86">
        <v>100</v>
      </c>
      <c r="AG1477" s="22" t="s">
        <v>11904</v>
      </c>
      <c r="AH1477" s="22" t="s">
        <v>11905</v>
      </c>
      <c r="AI1477" s="22">
        <v>70</v>
      </c>
      <c r="AJ1477" s="22"/>
      <c r="AK1477" s="22"/>
      <c r="AL1477" s="22"/>
      <c r="AM1477" s="22"/>
      <c r="AN1477" s="22"/>
      <c r="AO1477" s="22"/>
      <c r="AP1477" s="22"/>
      <c r="AQ1477" s="22"/>
      <c r="AR1477" s="22"/>
      <c r="AS1477" s="22"/>
      <c r="AT1477" s="22"/>
      <c r="AU1477" s="22"/>
      <c r="AV1477" s="22" t="s">
        <v>12000</v>
      </c>
      <c r="AW1477" s="22" t="s">
        <v>12009</v>
      </c>
      <c r="AX1477" s="22">
        <v>30</v>
      </c>
      <c r="AY1477" s="22"/>
      <c r="AZ1477" s="22"/>
      <c r="BA1477" s="85"/>
      <c r="BB1477" s="32"/>
      <c r="BC1477" s="32"/>
      <c r="BD1477" s="32"/>
      <c r="BE1477" s="32"/>
      <c r="BF1477" s="32"/>
      <c r="BG1477" s="32"/>
      <c r="BH1477" s="32"/>
      <c r="BI1477" s="32"/>
      <c r="BJ1477" s="32"/>
      <c r="BK1477" s="32"/>
      <c r="BL1477" s="32"/>
      <c r="BM1477" s="32"/>
    </row>
    <row r="1478" spans="1:65" ht="120" customHeight="1" x14ac:dyDescent="0.25">
      <c r="A1478" s="86">
        <v>1538</v>
      </c>
      <c r="B1478" s="22" t="s">
        <v>11602</v>
      </c>
      <c r="C1478" s="22">
        <v>30</v>
      </c>
      <c r="D1478" s="23" t="s">
        <v>11643</v>
      </c>
      <c r="E1478" s="22" t="s">
        <v>12010</v>
      </c>
      <c r="F1478" s="22">
        <v>36460</v>
      </c>
      <c r="G1478" s="22" t="s">
        <v>12011</v>
      </c>
      <c r="H1478" s="22">
        <v>2023</v>
      </c>
      <c r="I1478" s="22" t="s">
        <v>12012</v>
      </c>
      <c r="J1478" s="57">
        <v>332434.05</v>
      </c>
      <c r="K1478" s="22" t="s">
        <v>373</v>
      </c>
      <c r="L1478" s="22" t="s">
        <v>12013</v>
      </c>
      <c r="M1478" s="22" t="s">
        <v>12014</v>
      </c>
      <c r="N1478" s="22" t="s">
        <v>12015</v>
      </c>
      <c r="O1478" s="22" t="s">
        <v>12016</v>
      </c>
      <c r="P1478" s="22" t="s">
        <v>12017</v>
      </c>
      <c r="Q1478" s="22">
        <v>119.1</v>
      </c>
      <c r="R1478" s="82">
        <v>39.1</v>
      </c>
      <c r="S1478" s="82">
        <v>35</v>
      </c>
      <c r="T1478" s="82">
        <v>45</v>
      </c>
      <c r="U1478" s="82">
        <f t="shared" si="98"/>
        <v>119.1</v>
      </c>
      <c r="V1478" s="421">
        <v>100</v>
      </c>
      <c r="W1478" s="128">
        <v>36.340000000000003</v>
      </c>
      <c r="X1478" s="225" t="s">
        <v>11642</v>
      </c>
      <c r="Y1478" s="22" t="s">
        <v>10323</v>
      </c>
      <c r="Z1478" s="22" t="s">
        <v>12018</v>
      </c>
      <c r="AA1478" s="22" t="s">
        <v>12019</v>
      </c>
      <c r="AB1478" s="22">
        <v>44</v>
      </c>
      <c r="AC1478" s="22">
        <v>65</v>
      </c>
      <c r="AD1478" s="22">
        <v>60</v>
      </c>
      <c r="AE1478" s="22">
        <v>0.2</v>
      </c>
      <c r="AF1478" s="86">
        <v>100</v>
      </c>
      <c r="AG1478" s="22" t="s">
        <v>11643</v>
      </c>
      <c r="AH1478" s="22" t="s">
        <v>12020</v>
      </c>
      <c r="AI1478" s="22">
        <v>100</v>
      </c>
      <c r="AJ1478" s="22"/>
      <c r="AK1478" s="22"/>
      <c r="AL1478" s="22"/>
      <c r="AM1478" s="22"/>
      <c r="AN1478" s="22"/>
      <c r="AO1478" s="22"/>
      <c r="AP1478" s="22"/>
      <c r="AQ1478" s="22"/>
      <c r="AR1478" s="22"/>
      <c r="AS1478" s="22"/>
      <c r="AT1478" s="22"/>
      <c r="AU1478" s="22"/>
      <c r="AV1478" s="22"/>
      <c r="AW1478" s="22"/>
      <c r="AX1478" s="22"/>
      <c r="AY1478" s="22"/>
      <c r="AZ1478" s="22"/>
      <c r="BA1478" s="85"/>
      <c r="BB1478" s="32"/>
      <c r="BC1478" s="32"/>
      <c r="BD1478" s="32"/>
      <c r="BE1478" s="32"/>
      <c r="BF1478" s="32"/>
      <c r="BG1478" s="32"/>
      <c r="BH1478" s="32"/>
      <c r="BI1478" s="32"/>
      <c r="BJ1478" s="32"/>
      <c r="BK1478" s="32"/>
      <c r="BL1478" s="32"/>
      <c r="BM1478" s="32"/>
    </row>
    <row r="1479" spans="1:65" ht="120" customHeight="1" x14ac:dyDescent="0.25">
      <c r="A1479" s="86">
        <v>1538</v>
      </c>
      <c r="B1479" s="22" t="s">
        <v>11602</v>
      </c>
      <c r="C1479" s="22">
        <v>30</v>
      </c>
      <c r="D1479" s="23" t="s">
        <v>11643</v>
      </c>
      <c r="E1479" s="22" t="s">
        <v>12021</v>
      </c>
      <c r="F1479" s="22">
        <v>19221</v>
      </c>
      <c r="G1479" s="22" t="s">
        <v>12022</v>
      </c>
      <c r="H1479" s="22">
        <v>2023</v>
      </c>
      <c r="I1479" s="22" t="s">
        <v>12023</v>
      </c>
      <c r="J1479" s="57">
        <v>309569.44</v>
      </c>
      <c r="K1479" s="22" t="s">
        <v>373</v>
      </c>
      <c r="L1479" s="22" t="s">
        <v>12024</v>
      </c>
      <c r="M1479" s="22" t="s">
        <v>12025</v>
      </c>
      <c r="N1479" s="22" t="s">
        <v>12026</v>
      </c>
      <c r="O1479" s="22" t="s">
        <v>12027</v>
      </c>
      <c r="P1479" s="22" t="s">
        <v>12028</v>
      </c>
      <c r="Q1479" s="22">
        <v>116.41</v>
      </c>
      <c r="R1479" s="82">
        <v>36.409999999999997</v>
      </c>
      <c r="S1479" s="82">
        <v>35</v>
      </c>
      <c r="T1479" s="82">
        <v>45</v>
      </c>
      <c r="U1479" s="82">
        <f t="shared" si="98"/>
        <v>116.41</v>
      </c>
      <c r="V1479" s="421">
        <v>100</v>
      </c>
      <c r="W1479" s="128">
        <v>43.64</v>
      </c>
      <c r="X1479" s="225" t="s">
        <v>11642</v>
      </c>
      <c r="Y1479" s="22" t="s">
        <v>12029</v>
      </c>
      <c r="Z1479" s="22" t="s">
        <v>12030</v>
      </c>
      <c r="AA1479" s="22" t="s">
        <v>12031</v>
      </c>
      <c r="AB1479" s="22" t="s">
        <v>12032</v>
      </c>
      <c r="AC1479" s="22">
        <v>66</v>
      </c>
      <c r="AD1479" s="22">
        <v>60</v>
      </c>
      <c r="AE1479" s="22">
        <v>0.2</v>
      </c>
      <c r="AF1479" s="86">
        <v>100</v>
      </c>
      <c r="AG1479" s="22" t="s">
        <v>11643</v>
      </c>
      <c r="AH1479" s="22" t="s">
        <v>11889</v>
      </c>
      <c r="AI1479" s="22">
        <v>100</v>
      </c>
      <c r="AJ1479" s="22"/>
      <c r="AK1479" s="22"/>
      <c r="AL1479" s="22"/>
      <c r="AM1479" s="22"/>
      <c r="AN1479" s="22"/>
      <c r="AO1479" s="22"/>
      <c r="AP1479" s="22"/>
      <c r="AQ1479" s="22"/>
      <c r="AR1479" s="22"/>
      <c r="AS1479" s="22"/>
      <c r="AT1479" s="22"/>
      <c r="AU1479" s="22"/>
      <c r="AV1479" s="22"/>
      <c r="AW1479" s="22"/>
      <c r="AX1479" s="22"/>
      <c r="AY1479" s="22"/>
      <c r="AZ1479" s="22"/>
      <c r="BA1479" s="85"/>
      <c r="BB1479" s="32"/>
      <c r="BC1479" s="32"/>
      <c r="BD1479" s="32"/>
      <c r="BE1479" s="32"/>
      <c r="BF1479" s="32"/>
      <c r="BG1479" s="32"/>
      <c r="BH1479" s="32"/>
      <c r="BI1479" s="32"/>
      <c r="BJ1479" s="32"/>
      <c r="BK1479" s="32"/>
      <c r="BL1479" s="32"/>
      <c r="BM1479" s="32"/>
    </row>
    <row r="1480" spans="1:65" ht="120" customHeight="1" x14ac:dyDescent="0.25">
      <c r="A1480" s="86">
        <v>1538</v>
      </c>
      <c r="B1480" s="22" t="s">
        <v>11602</v>
      </c>
      <c r="C1480" s="22">
        <v>21</v>
      </c>
      <c r="D1480" s="23" t="s">
        <v>12033</v>
      </c>
      <c r="E1480" s="22" t="s">
        <v>12034</v>
      </c>
      <c r="F1480" s="22">
        <v>11262</v>
      </c>
      <c r="G1480" s="22" t="s">
        <v>12035</v>
      </c>
      <c r="H1480" s="22">
        <v>2023</v>
      </c>
      <c r="I1480" s="22" t="s">
        <v>12036</v>
      </c>
      <c r="J1480" s="57">
        <v>119578.18</v>
      </c>
      <c r="K1480" s="22" t="s">
        <v>373</v>
      </c>
      <c r="L1480" s="22" t="s">
        <v>12037</v>
      </c>
      <c r="M1480" s="22" t="s">
        <v>12038</v>
      </c>
      <c r="N1480" s="22" t="s">
        <v>12039</v>
      </c>
      <c r="O1480" s="22" t="s">
        <v>12040</v>
      </c>
      <c r="P1480" s="22" t="s">
        <v>12041</v>
      </c>
      <c r="Q1480" s="22">
        <v>94.06</v>
      </c>
      <c r="R1480" s="82">
        <v>14.06</v>
      </c>
      <c r="S1480" s="82">
        <v>35</v>
      </c>
      <c r="T1480" s="82">
        <v>45</v>
      </c>
      <c r="U1480" s="82">
        <f t="shared" si="98"/>
        <v>94.06</v>
      </c>
      <c r="V1480" s="421">
        <v>100</v>
      </c>
      <c r="W1480" s="128">
        <v>46.67</v>
      </c>
      <c r="X1480" s="225" t="s">
        <v>12042</v>
      </c>
      <c r="Y1480" s="22">
        <v>4</v>
      </c>
      <c r="Z1480" s="22">
        <v>2</v>
      </c>
      <c r="AA1480" s="22">
        <v>4</v>
      </c>
      <c r="AB1480" s="22">
        <v>30</v>
      </c>
      <c r="AC1480" s="22">
        <v>83</v>
      </c>
      <c r="AD1480" s="22">
        <v>150</v>
      </c>
      <c r="AE1480" s="22">
        <v>0.2</v>
      </c>
      <c r="AF1480" s="86">
        <v>100</v>
      </c>
      <c r="AG1480" s="22">
        <v>100</v>
      </c>
      <c r="AH1480" s="22" t="s">
        <v>12033</v>
      </c>
      <c r="AI1480" s="22" t="s">
        <v>115</v>
      </c>
      <c r="AJ1480" s="22"/>
      <c r="AK1480" s="22"/>
      <c r="AL1480" s="22"/>
      <c r="AM1480" s="22"/>
      <c r="AN1480" s="22"/>
      <c r="AO1480" s="22"/>
      <c r="AP1480" s="22"/>
      <c r="AQ1480" s="22"/>
      <c r="AR1480" s="22"/>
      <c r="AS1480" s="22"/>
      <c r="AT1480" s="22"/>
      <c r="AU1480" s="22"/>
      <c r="AV1480" s="22"/>
      <c r="AW1480" s="22"/>
      <c r="AX1480" s="22"/>
      <c r="AY1480" s="22"/>
      <c r="AZ1480" s="22"/>
      <c r="BA1480" s="85"/>
      <c r="BB1480" s="32"/>
      <c r="BC1480" s="32"/>
      <c r="BD1480" s="32"/>
      <c r="BE1480" s="32"/>
      <c r="BF1480" s="32"/>
      <c r="BG1480" s="32"/>
      <c r="BH1480" s="32"/>
      <c r="BI1480" s="32"/>
      <c r="BJ1480" s="32"/>
      <c r="BK1480" s="32"/>
      <c r="BL1480" s="32"/>
      <c r="BM1480" s="32"/>
    </row>
    <row r="1481" spans="1:65" ht="120" customHeight="1" x14ac:dyDescent="0.25">
      <c r="A1481" s="86">
        <v>1538</v>
      </c>
      <c r="B1481" s="22" t="s">
        <v>11602</v>
      </c>
      <c r="C1481" s="22">
        <v>16</v>
      </c>
      <c r="D1481" s="23" t="s">
        <v>11904</v>
      </c>
      <c r="E1481" s="22" t="s">
        <v>12043</v>
      </c>
      <c r="F1481" s="22">
        <v>16386</v>
      </c>
      <c r="G1481" s="22" t="s">
        <v>12044</v>
      </c>
      <c r="H1481" s="22">
        <v>2024</v>
      </c>
      <c r="I1481" s="22" t="s">
        <v>12045</v>
      </c>
      <c r="J1481" s="57">
        <v>196969</v>
      </c>
      <c r="K1481" s="22" t="s">
        <v>453</v>
      </c>
      <c r="L1481" s="22" t="s">
        <v>12004</v>
      </c>
      <c r="M1481" s="22" t="s">
        <v>12005</v>
      </c>
      <c r="N1481" s="22" t="s">
        <v>12046</v>
      </c>
      <c r="O1481" s="22" t="s">
        <v>12047</v>
      </c>
      <c r="P1481" s="22">
        <v>39641</v>
      </c>
      <c r="Q1481" s="22">
        <v>103.17</v>
      </c>
      <c r="R1481" s="82">
        <v>23.17</v>
      </c>
      <c r="S1481" s="82">
        <v>35</v>
      </c>
      <c r="T1481" s="82">
        <v>45</v>
      </c>
      <c r="U1481" s="82">
        <f t="shared" si="98"/>
        <v>103.17</v>
      </c>
      <c r="V1481" s="421">
        <v>100</v>
      </c>
      <c r="W1481" s="128">
        <v>54.17</v>
      </c>
      <c r="X1481" s="225" t="s">
        <v>11913</v>
      </c>
      <c r="Y1481" s="22">
        <v>6</v>
      </c>
      <c r="Z1481" s="22" t="s">
        <v>12048</v>
      </c>
      <c r="AA1481" s="22" t="s">
        <v>12049</v>
      </c>
      <c r="AB1481" s="22">
        <v>63</v>
      </c>
      <c r="AC1481" s="22">
        <v>64</v>
      </c>
      <c r="AD1481" s="22">
        <v>120</v>
      </c>
      <c r="AE1481" s="22">
        <v>0.5</v>
      </c>
      <c r="AF1481" s="86">
        <v>100</v>
      </c>
      <c r="AG1481" s="22" t="s">
        <v>11904</v>
      </c>
      <c r="AH1481" s="22" t="s">
        <v>11905</v>
      </c>
      <c r="AI1481" s="22">
        <v>70</v>
      </c>
      <c r="AJ1481" s="22"/>
      <c r="AK1481" s="22"/>
      <c r="AL1481" s="22"/>
      <c r="AM1481" s="22"/>
      <c r="AN1481" s="22"/>
      <c r="AO1481" s="22"/>
      <c r="AP1481" s="22"/>
      <c r="AQ1481" s="22"/>
      <c r="AR1481" s="22"/>
      <c r="AS1481" s="22"/>
      <c r="AT1481" s="22"/>
      <c r="AU1481" s="22"/>
      <c r="AV1481" s="22" t="s">
        <v>12000</v>
      </c>
      <c r="AW1481" s="22" t="s">
        <v>12009</v>
      </c>
      <c r="AX1481" s="22">
        <v>30</v>
      </c>
      <c r="AY1481" s="22"/>
      <c r="AZ1481" s="22"/>
      <c r="BA1481" s="85"/>
      <c r="BB1481" s="32"/>
      <c r="BC1481" s="32"/>
      <c r="BD1481" s="32"/>
      <c r="BE1481" s="32"/>
      <c r="BF1481" s="32"/>
      <c r="BG1481" s="32"/>
      <c r="BH1481" s="32"/>
      <c r="BI1481" s="32"/>
      <c r="BJ1481" s="32"/>
      <c r="BK1481" s="32"/>
      <c r="BL1481" s="32"/>
      <c r="BM1481" s="32"/>
    </row>
    <row r="1482" spans="1:65" ht="120" customHeight="1" x14ac:dyDescent="0.25">
      <c r="A1482" s="86">
        <v>1538</v>
      </c>
      <c r="B1482" s="22" t="s">
        <v>11602</v>
      </c>
      <c r="C1482" s="22">
        <v>4</v>
      </c>
      <c r="D1482" s="23" t="s">
        <v>6621</v>
      </c>
      <c r="E1482" s="22" t="s">
        <v>12050</v>
      </c>
      <c r="F1482" s="22">
        <v>10268</v>
      </c>
      <c r="G1482" s="22" t="s">
        <v>12051</v>
      </c>
      <c r="H1482" s="22">
        <v>2024</v>
      </c>
      <c r="I1482" s="22" t="s">
        <v>12052</v>
      </c>
      <c r="J1482" s="57">
        <v>37088</v>
      </c>
      <c r="K1482" s="22" t="s">
        <v>453</v>
      </c>
      <c r="L1482" s="22" t="s">
        <v>11775</v>
      </c>
      <c r="M1482" s="22" t="s">
        <v>11776</v>
      </c>
      <c r="N1482" s="22" t="s">
        <v>12053</v>
      </c>
      <c r="O1482" s="22" t="s">
        <v>12054</v>
      </c>
      <c r="P1482" s="22">
        <v>39381</v>
      </c>
      <c r="Q1482" s="22">
        <v>84.36</v>
      </c>
      <c r="R1482" s="82">
        <v>4.3600000000000003</v>
      </c>
      <c r="S1482" s="82">
        <v>35</v>
      </c>
      <c r="T1482" s="82">
        <v>45</v>
      </c>
      <c r="U1482" s="82">
        <f t="shared" si="98"/>
        <v>84.36</v>
      </c>
      <c r="V1482" s="421">
        <v>12</v>
      </c>
      <c r="W1482" s="128">
        <v>30</v>
      </c>
      <c r="X1482" s="225" t="s">
        <v>11745</v>
      </c>
      <c r="Y1482" s="22">
        <v>6</v>
      </c>
      <c r="Z1482" s="22">
        <v>4</v>
      </c>
      <c r="AA1482" s="22">
        <v>2</v>
      </c>
      <c r="AB1482" s="22">
        <v>11</v>
      </c>
      <c r="AC1482" s="22">
        <v>89</v>
      </c>
      <c r="AD1482" s="22">
        <v>32</v>
      </c>
      <c r="AE1482" s="22">
        <v>0.2</v>
      </c>
      <c r="AF1482" s="86">
        <v>8</v>
      </c>
      <c r="AG1482" s="22" t="s">
        <v>4920</v>
      </c>
      <c r="AH1482" s="22" t="s">
        <v>11835</v>
      </c>
      <c r="AI1482" s="22">
        <v>100</v>
      </c>
      <c r="AJ1482" s="22"/>
      <c r="AK1482" s="22"/>
      <c r="AL1482" s="22"/>
      <c r="AM1482" s="22"/>
      <c r="AN1482" s="22"/>
      <c r="AO1482" s="22"/>
      <c r="AP1482" s="22"/>
      <c r="AQ1482" s="22"/>
      <c r="AR1482" s="22"/>
      <c r="AS1482" s="22"/>
      <c r="AT1482" s="22"/>
      <c r="AU1482" s="22"/>
      <c r="AV1482" s="22"/>
      <c r="AW1482" s="22"/>
      <c r="AX1482" s="22"/>
      <c r="AY1482" s="22"/>
      <c r="AZ1482" s="22"/>
      <c r="BA1482" s="85"/>
      <c r="BB1482" s="32"/>
      <c r="BC1482" s="32"/>
      <c r="BD1482" s="32"/>
      <c r="BE1482" s="32"/>
      <c r="BF1482" s="32"/>
      <c r="BG1482" s="32"/>
      <c r="BH1482" s="32"/>
      <c r="BI1482" s="32"/>
      <c r="BJ1482" s="32"/>
      <c r="BK1482" s="32"/>
      <c r="BL1482" s="32"/>
      <c r="BM1482" s="32"/>
    </row>
    <row r="1483" spans="1:65" ht="120" customHeight="1" x14ac:dyDescent="0.25">
      <c r="A1483" s="86">
        <v>1538</v>
      </c>
      <c r="B1483" s="22" t="s">
        <v>11602</v>
      </c>
      <c r="C1483" s="22">
        <v>4</v>
      </c>
      <c r="D1483" s="23" t="s">
        <v>6621</v>
      </c>
      <c r="E1483" s="22" t="s">
        <v>12055</v>
      </c>
      <c r="F1483" s="22">
        <v>35414</v>
      </c>
      <c r="G1483" s="22" t="s">
        <v>12056</v>
      </c>
      <c r="H1483" s="22">
        <v>2024</v>
      </c>
      <c r="I1483" s="22" t="s">
        <v>12057</v>
      </c>
      <c r="J1483" s="57">
        <v>209555.25</v>
      </c>
      <c r="K1483" s="22" t="s">
        <v>453</v>
      </c>
      <c r="L1483" s="22" t="s">
        <v>11775</v>
      </c>
      <c r="M1483" s="22" t="s">
        <v>11776</v>
      </c>
      <c r="N1483" s="22" t="s">
        <v>12058</v>
      </c>
      <c r="O1483" s="22" t="s">
        <v>12059</v>
      </c>
      <c r="P1483" s="22">
        <v>39516</v>
      </c>
      <c r="Q1483" s="22">
        <v>104.65</v>
      </c>
      <c r="R1483" s="82">
        <v>24.65</v>
      </c>
      <c r="S1483" s="82">
        <v>35</v>
      </c>
      <c r="T1483" s="82">
        <v>45</v>
      </c>
      <c r="U1483" s="82">
        <f t="shared" si="98"/>
        <v>104.65</v>
      </c>
      <c r="V1483" s="421">
        <v>5</v>
      </c>
      <c r="W1483" s="128">
        <v>25</v>
      </c>
      <c r="X1483" s="225" t="s">
        <v>11745</v>
      </c>
      <c r="Y1483" s="22">
        <v>4</v>
      </c>
      <c r="Z1483" s="22">
        <v>7</v>
      </c>
      <c r="AA1483" s="22">
        <v>5</v>
      </c>
      <c r="AB1483" s="22">
        <v>11</v>
      </c>
      <c r="AC1483" s="22">
        <v>97</v>
      </c>
      <c r="AD1483" s="22">
        <v>32</v>
      </c>
      <c r="AE1483" s="22">
        <v>0.2</v>
      </c>
      <c r="AF1483" s="86">
        <v>0</v>
      </c>
      <c r="AG1483" s="22"/>
      <c r="AH1483" s="22"/>
      <c r="AI1483" s="22"/>
      <c r="AJ1483" s="22"/>
      <c r="AK1483" s="22"/>
      <c r="AL1483" s="22"/>
      <c r="AM1483" s="22"/>
      <c r="AN1483" s="22"/>
      <c r="AO1483" s="22"/>
      <c r="AP1483" s="22"/>
      <c r="AQ1483" s="22"/>
      <c r="AR1483" s="22"/>
      <c r="AS1483" s="22"/>
      <c r="AT1483" s="22"/>
      <c r="AU1483" s="22"/>
      <c r="AV1483" s="22"/>
      <c r="AW1483" s="22"/>
      <c r="AX1483" s="22"/>
      <c r="AY1483" s="22"/>
      <c r="AZ1483" s="22"/>
      <c r="BA1483" s="85"/>
      <c r="BB1483" s="32"/>
      <c r="BC1483" s="32"/>
      <c r="BD1483" s="32"/>
      <c r="BE1483" s="32"/>
      <c r="BF1483" s="32"/>
      <c r="BG1483" s="32"/>
      <c r="BH1483" s="32"/>
      <c r="BI1483" s="32"/>
      <c r="BJ1483" s="32"/>
      <c r="BK1483" s="32"/>
      <c r="BL1483" s="32"/>
      <c r="BM1483" s="32"/>
    </row>
    <row r="1484" spans="1:65" ht="120" customHeight="1" x14ac:dyDescent="0.25">
      <c r="A1484" s="86">
        <v>1538</v>
      </c>
      <c r="B1484" s="22" t="s">
        <v>11602</v>
      </c>
      <c r="C1484" s="22">
        <v>10</v>
      </c>
      <c r="D1484" s="23" t="s">
        <v>11803</v>
      </c>
      <c r="E1484" s="22" t="s">
        <v>11804</v>
      </c>
      <c r="F1484" s="22">
        <v>30678</v>
      </c>
      <c r="G1484" s="22" t="s">
        <v>12060</v>
      </c>
      <c r="H1484" s="22">
        <v>2024</v>
      </c>
      <c r="I1484" s="22" t="s">
        <v>12061</v>
      </c>
      <c r="J1484" s="57">
        <v>33903.800000000003</v>
      </c>
      <c r="K1484" s="22" t="s">
        <v>453</v>
      </c>
      <c r="L1484" s="22" t="s">
        <v>12062</v>
      </c>
      <c r="M1484" s="22" t="s">
        <v>12063</v>
      </c>
      <c r="N1484" s="22" t="s">
        <v>12064</v>
      </c>
      <c r="O1484" s="22" t="s">
        <v>12065</v>
      </c>
      <c r="P1484" s="22" t="s">
        <v>12066</v>
      </c>
      <c r="Q1484" s="22">
        <v>83.990000000000009</v>
      </c>
      <c r="R1484" s="82">
        <v>3.99</v>
      </c>
      <c r="S1484" s="82">
        <v>35</v>
      </c>
      <c r="T1484" s="82">
        <v>45</v>
      </c>
      <c r="U1484" s="82">
        <f t="shared" si="98"/>
        <v>83.990000000000009</v>
      </c>
      <c r="V1484" s="421">
        <v>100</v>
      </c>
      <c r="W1484" s="128">
        <v>31.67</v>
      </c>
      <c r="X1484" s="225" t="s">
        <v>11855</v>
      </c>
      <c r="Y1484" s="22">
        <v>4</v>
      </c>
      <c r="Z1484" s="22">
        <v>2</v>
      </c>
      <c r="AA1484" s="22">
        <v>1</v>
      </c>
      <c r="AB1484" s="22">
        <v>31</v>
      </c>
      <c r="AC1484" s="22">
        <v>117</v>
      </c>
      <c r="AD1484" s="22">
        <v>120</v>
      </c>
      <c r="AE1484" s="22">
        <v>0.2</v>
      </c>
      <c r="AF1484" s="86">
        <v>100</v>
      </c>
      <c r="AG1484" s="22" t="s">
        <v>11803</v>
      </c>
      <c r="AH1484" s="22" t="s">
        <v>11964</v>
      </c>
      <c r="AI1484" s="22">
        <v>100</v>
      </c>
      <c r="AJ1484" s="22"/>
      <c r="AK1484" s="22"/>
      <c r="AL1484" s="22"/>
      <c r="AM1484" s="22"/>
      <c r="AN1484" s="22"/>
      <c r="AO1484" s="22"/>
      <c r="AP1484" s="22"/>
      <c r="AQ1484" s="22"/>
      <c r="AR1484" s="22"/>
      <c r="AS1484" s="22"/>
      <c r="AT1484" s="22"/>
      <c r="AU1484" s="22"/>
      <c r="AV1484" s="22"/>
      <c r="AW1484" s="22"/>
      <c r="AX1484" s="22"/>
      <c r="AY1484" s="22"/>
      <c r="AZ1484" s="22"/>
      <c r="BA1484" s="85"/>
      <c r="BB1484" s="32"/>
      <c r="BC1484" s="32"/>
      <c r="BD1484" s="32"/>
      <c r="BE1484" s="32"/>
      <c r="BF1484" s="32"/>
      <c r="BG1484" s="32"/>
      <c r="BH1484" s="32"/>
      <c r="BI1484" s="32"/>
      <c r="BJ1484" s="32"/>
      <c r="BK1484" s="32"/>
      <c r="BL1484" s="32"/>
      <c r="BM1484" s="32"/>
    </row>
    <row r="1485" spans="1:65" ht="120" customHeight="1" x14ac:dyDescent="0.25">
      <c r="A1485" s="86">
        <v>1538</v>
      </c>
      <c r="B1485" s="22" t="s">
        <v>11602</v>
      </c>
      <c r="C1485" s="22">
        <v>30</v>
      </c>
      <c r="D1485" s="23" t="s">
        <v>11643</v>
      </c>
      <c r="E1485" s="22" t="s">
        <v>12067</v>
      </c>
      <c r="F1485" s="22">
        <v>19221</v>
      </c>
      <c r="G1485" s="22" t="s">
        <v>12068</v>
      </c>
      <c r="H1485" s="22">
        <v>2024</v>
      </c>
      <c r="I1485" s="22" t="s">
        <v>12069</v>
      </c>
      <c r="J1485" s="57">
        <v>91689.14</v>
      </c>
      <c r="K1485" s="22" t="s">
        <v>453</v>
      </c>
      <c r="L1485" s="22" t="s">
        <v>12070</v>
      </c>
      <c r="M1485" s="22" t="s">
        <v>12071</v>
      </c>
      <c r="N1485" s="22" t="s">
        <v>12072</v>
      </c>
      <c r="O1485" s="22" t="s">
        <v>12073</v>
      </c>
      <c r="P1485" s="22" t="s">
        <v>12074</v>
      </c>
      <c r="Q1485" s="22">
        <v>90.789999999999992</v>
      </c>
      <c r="R1485" s="82">
        <v>10.79</v>
      </c>
      <c r="S1485" s="82">
        <v>35</v>
      </c>
      <c r="T1485" s="82">
        <v>45</v>
      </c>
      <c r="U1485" s="82">
        <f t="shared" si="98"/>
        <v>90.789999999999992</v>
      </c>
      <c r="V1485" s="421">
        <v>9</v>
      </c>
      <c r="W1485" s="128">
        <v>26.51</v>
      </c>
      <c r="X1485" s="225" t="s">
        <v>11642</v>
      </c>
      <c r="Y1485" s="22" t="s">
        <v>12029</v>
      </c>
      <c r="Z1485" s="22" t="s">
        <v>12030</v>
      </c>
      <c r="AA1485" s="22" t="s">
        <v>12031</v>
      </c>
      <c r="AB1485" s="22" t="s">
        <v>12032</v>
      </c>
      <c r="AC1485" s="22">
        <v>124</v>
      </c>
      <c r="AD1485" s="22">
        <v>60</v>
      </c>
      <c r="AE1485" s="22">
        <v>0.2</v>
      </c>
      <c r="AF1485" s="13">
        <v>100</v>
      </c>
      <c r="AG1485" s="14" t="s">
        <v>11643</v>
      </c>
      <c r="AH1485" s="14" t="s">
        <v>11889</v>
      </c>
      <c r="AI1485" s="14">
        <v>100</v>
      </c>
      <c r="AJ1485" s="22"/>
      <c r="AK1485" s="22"/>
      <c r="AL1485" s="22"/>
      <c r="AM1485" s="22"/>
      <c r="AN1485" s="22"/>
      <c r="AO1485" s="22"/>
      <c r="AP1485" s="22"/>
      <c r="AQ1485" s="22"/>
      <c r="AR1485" s="22"/>
      <c r="AS1485" s="22"/>
      <c r="AT1485" s="22"/>
      <c r="AU1485" s="22"/>
      <c r="AV1485" s="22"/>
      <c r="AW1485" s="22"/>
      <c r="AX1485" s="22"/>
      <c r="AY1485" s="22"/>
      <c r="AZ1485" s="22"/>
      <c r="BA1485" s="85"/>
      <c r="BB1485" s="32"/>
      <c r="BC1485" s="32"/>
      <c r="BD1485" s="32"/>
      <c r="BE1485" s="32"/>
      <c r="BF1485" s="32"/>
      <c r="BG1485" s="32"/>
      <c r="BH1485" s="32"/>
      <c r="BI1485" s="32"/>
      <c r="BJ1485" s="32"/>
      <c r="BK1485" s="32"/>
      <c r="BL1485" s="32"/>
      <c r="BM1485" s="32"/>
    </row>
    <row r="1486" spans="1:65" ht="120" customHeight="1" x14ac:dyDescent="0.25">
      <c r="A1486" s="86">
        <v>1538</v>
      </c>
      <c r="B1486" s="22" t="s">
        <v>11602</v>
      </c>
      <c r="C1486" s="22">
        <v>25</v>
      </c>
      <c r="D1486" s="23" t="s">
        <v>11603</v>
      </c>
      <c r="E1486" s="22" t="s">
        <v>12075</v>
      </c>
      <c r="F1486" s="22">
        <v>15901</v>
      </c>
      <c r="G1486" s="22" t="s">
        <v>12076</v>
      </c>
      <c r="H1486" s="22">
        <v>2024</v>
      </c>
      <c r="I1486" s="22" t="s">
        <v>12077</v>
      </c>
      <c r="J1486" s="57">
        <v>180180.91</v>
      </c>
      <c r="K1486" s="22" t="s">
        <v>453</v>
      </c>
      <c r="L1486" s="22" t="s">
        <v>12078</v>
      </c>
      <c r="M1486" s="22" t="s">
        <v>11817</v>
      </c>
      <c r="N1486" s="22" t="s">
        <v>11818</v>
      </c>
      <c r="O1486" s="22" t="s">
        <v>11819</v>
      </c>
      <c r="P1486" s="22" t="s">
        <v>12079</v>
      </c>
      <c r="Q1486" s="22">
        <v>101.2</v>
      </c>
      <c r="R1486" s="82">
        <v>21.2</v>
      </c>
      <c r="S1486" s="82">
        <v>35</v>
      </c>
      <c r="T1486" s="82">
        <v>45</v>
      </c>
      <c r="U1486" s="82">
        <f t="shared" si="98"/>
        <v>101.2</v>
      </c>
      <c r="V1486" s="421"/>
      <c r="W1486" s="128">
        <v>25.65</v>
      </c>
      <c r="X1486" s="225" t="s">
        <v>11872</v>
      </c>
      <c r="Y1486" s="22">
        <v>3</v>
      </c>
      <c r="Z1486" s="22">
        <v>9</v>
      </c>
      <c r="AA1486" s="22">
        <v>4</v>
      </c>
      <c r="AB1486" s="22">
        <v>60</v>
      </c>
      <c r="AC1486" s="22">
        <v>150</v>
      </c>
      <c r="AD1486" s="22">
        <v>250</v>
      </c>
      <c r="AE1486" s="22">
        <v>0.2</v>
      </c>
      <c r="AF1486" s="86">
        <v>100</v>
      </c>
      <c r="AG1486" s="22" t="s">
        <v>11603</v>
      </c>
      <c r="AH1486" s="22" t="s">
        <v>115</v>
      </c>
      <c r="AI1486" s="22">
        <v>100</v>
      </c>
      <c r="AJ1486" s="22"/>
      <c r="AK1486" s="22"/>
      <c r="AL1486" s="22"/>
      <c r="AM1486" s="22"/>
      <c r="AN1486" s="22"/>
      <c r="AO1486" s="22"/>
      <c r="AP1486" s="22"/>
      <c r="AQ1486" s="22"/>
      <c r="AR1486" s="22"/>
      <c r="AS1486" s="22"/>
      <c r="AT1486" s="22"/>
      <c r="AU1486" s="22"/>
      <c r="AV1486" s="22"/>
      <c r="AW1486" s="22"/>
      <c r="AX1486" s="22"/>
      <c r="AY1486" s="22"/>
      <c r="AZ1486" s="22"/>
      <c r="BA1486" s="85"/>
      <c r="BB1486" s="32"/>
      <c r="BC1486" s="32"/>
      <c r="BD1486" s="32"/>
      <c r="BE1486" s="32"/>
      <c r="BF1486" s="32"/>
      <c r="BG1486" s="32"/>
      <c r="BH1486" s="32"/>
      <c r="BI1486" s="32"/>
      <c r="BJ1486" s="32"/>
      <c r="BK1486" s="32"/>
      <c r="BL1486" s="32"/>
      <c r="BM1486" s="32"/>
    </row>
    <row r="1487" spans="1:65" ht="120" customHeight="1" x14ac:dyDescent="0.25">
      <c r="A1487" s="86">
        <v>1538</v>
      </c>
      <c r="B1487" s="22" t="s">
        <v>11602</v>
      </c>
      <c r="C1487" s="22">
        <v>21</v>
      </c>
      <c r="D1487" s="23" t="s">
        <v>12033</v>
      </c>
      <c r="E1487" s="22" t="s">
        <v>12034</v>
      </c>
      <c r="F1487" s="22">
        <v>11262</v>
      </c>
      <c r="G1487" s="22" t="s">
        <v>12080</v>
      </c>
      <c r="H1487" s="22">
        <v>2024</v>
      </c>
      <c r="I1487" s="22" t="s">
        <v>12081</v>
      </c>
      <c r="J1487" s="57">
        <v>116653.67</v>
      </c>
      <c r="K1487" s="22" t="s">
        <v>453</v>
      </c>
      <c r="L1487" s="22" t="s">
        <v>12082</v>
      </c>
      <c r="M1487" s="22" t="s">
        <v>12083</v>
      </c>
      <c r="N1487" s="22" t="s">
        <v>12084</v>
      </c>
      <c r="O1487" s="22" t="s">
        <v>12085</v>
      </c>
      <c r="P1487" s="22" t="s">
        <v>12086</v>
      </c>
      <c r="Q1487" s="22">
        <v>93.72</v>
      </c>
      <c r="R1487" s="82">
        <v>13.72</v>
      </c>
      <c r="S1487" s="82">
        <v>35</v>
      </c>
      <c r="T1487" s="82">
        <v>45</v>
      </c>
      <c r="U1487" s="82">
        <f t="shared" si="98"/>
        <v>93.72</v>
      </c>
      <c r="V1487" s="421">
        <v>100</v>
      </c>
      <c r="W1487" s="128">
        <v>28.83</v>
      </c>
      <c r="X1487" s="225" t="s">
        <v>12042</v>
      </c>
      <c r="Y1487" s="22">
        <v>4</v>
      </c>
      <c r="Z1487" s="22">
        <v>2</v>
      </c>
      <c r="AA1487" s="22">
        <v>4</v>
      </c>
      <c r="AB1487" s="22">
        <v>30</v>
      </c>
      <c r="AC1487" s="22">
        <v>183</v>
      </c>
      <c r="AD1487" s="22">
        <v>150</v>
      </c>
      <c r="AE1487" s="22">
        <v>0.2</v>
      </c>
      <c r="AF1487" s="86">
        <v>100</v>
      </c>
      <c r="AG1487" s="22" t="s">
        <v>12033</v>
      </c>
      <c r="AH1487" s="22" t="s">
        <v>115</v>
      </c>
      <c r="AI1487" s="22"/>
      <c r="AJ1487" s="22"/>
      <c r="AK1487" s="22"/>
      <c r="AL1487" s="22"/>
      <c r="AM1487" s="22"/>
      <c r="AN1487" s="22"/>
      <c r="AO1487" s="22"/>
      <c r="AP1487" s="22"/>
      <c r="AQ1487" s="22"/>
      <c r="AR1487" s="22"/>
      <c r="AS1487" s="22"/>
      <c r="AT1487" s="22"/>
      <c r="AU1487" s="22"/>
      <c r="AV1487" s="22"/>
      <c r="AW1487" s="22"/>
      <c r="AX1487" s="22"/>
      <c r="AY1487" s="22"/>
      <c r="AZ1487" s="22"/>
      <c r="BA1487" s="85"/>
      <c r="BB1487" s="32"/>
      <c r="BC1487" s="32"/>
      <c r="BD1487" s="32"/>
      <c r="BE1487" s="32"/>
      <c r="BF1487" s="32"/>
      <c r="BG1487" s="32"/>
      <c r="BH1487" s="32"/>
      <c r="BI1487" s="32"/>
      <c r="BJ1487" s="32"/>
      <c r="BK1487" s="32"/>
      <c r="BL1487" s="32"/>
      <c r="BM1487" s="32"/>
    </row>
    <row r="1488" spans="1:65" ht="120" customHeight="1" x14ac:dyDescent="0.25">
      <c r="A1488" s="86">
        <v>1538</v>
      </c>
      <c r="B1488" s="22" t="s">
        <v>11602</v>
      </c>
      <c r="C1488" s="22">
        <v>25</v>
      </c>
      <c r="D1488" s="23" t="s">
        <v>11603</v>
      </c>
      <c r="E1488" s="22" t="s">
        <v>12087</v>
      </c>
      <c r="F1488" s="22">
        <v>18280</v>
      </c>
      <c r="G1488" s="22" t="s">
        <v>12088</v>
      </c>
      <c r="H1488" s="22">
        <v>2024</v>
      </c>
      <c r="I1488" s="22" t="s">
        <v>12089</v>
      </c>
      <c r="J1488" s="57">
        <v>228035.06</v>
      </c>
      <c r="K1488" s="22" t="s">
        <v>453</v>
      </c>
      <c r="L1488" s="22" t="s">
        <v>11917</v>
      </c>
      <c r="M1488" s="22" t="s">
        <v>11944</v>
      </c>
      <c r="N1488" s="22" t="s">
        <v>12090</v>
      </c>
      <c r="O1488" s="22" t="s">
        <v>12091</v>
      </c>
      <c r="P1488" s="22" t="s">
        <v>12092</v>
      </c>
      <c r="Q1488" s="22">
        <v>106.83</v>
      </c>
      <c r="R1488" s="82">
        <v>26.83</v>
      </c>
      <c r="S1488" s="82">
        <v>35</v>
      </c>
      <c r="T1488" s="82">
        <v>45</v>
      </c>
      <c r="U1488" s="82">
        <f t="shared" si="98"/>
        <v>106.83</v>
      </c>
      <c r="V1488" s="421"/>
      <c r="W1488" s="128">
        <v>24.37</v>
      </c>
      <c r="X1488" s="225" t="s">
        <v>11872</v>
      </c>
      <c r="Y1488" s="22">
        <v>3</v>
      </c>
      <c r="Z1488" s="22">
        <v>9</v>
      </c>
      <c r="AA1488" s="22">
        <v>2</v>
      </c>
      <c r="AB1488" s="22">
        <v>60</v>
      </c>
      <c r="AC1488" s="22">
        <v>226</v>
      </c>
      <c r="AD1488" s="22">
        <v>150</v>
      </c>
      <c r="AE1488" s="22">
        <v>0.2</v>
      </c>
      <c r="AF1488" s="86">
        <v>100</v>
      </c>
      <c r="AG1488" s="22" t="s">
        <v>11603</v>
      </c>
      <c r="AH1488" s="22" t="s">
        <v>11873</v>
      </c>
      <c r="AI1488" s="22" t="s">
        <v>12093</v>
      </c>
      <c r="AJ1488" s="22" t="s">
        <v>11932</v>
      </c>
      <c r="AK1488" s="22" t="s">
        <v>12094</v>
      </c>
      <c r="AL1488" s="102">
        <v>0.4</v>
      </c>
      <c r="AM1488" s="22"/>
      <c r="AN1488" s="22"/>
      <c r="AO1488" s="22"/>
      <c r="AP1488" s="22"/>
      <c r="AQ1488" s="22"/>
      <c r="AR1488" s="22"/>
      <c r="AS1488" s="22"/>
      <c r="AT1488" s="22"/>
      <c r="AU1488" s="22"/>
      <c r="AV1488" s="22"/>
      <c r="AW1488" s="22"/>
      <c r="AX1488" s="22"/>
      <c r="AY1488" s="22"/>
      <c r="AZ1488" s="22"/>
      <c r="BA1488" s="85"/>
      <c r="BB1488" s="32"/>
      <c r="BC1488" s="32"/>
      <c r="BD1488" s="32"/>
      <c r="BE1488" s="32"/>
      <c r="BF1488" s="32"/>
      <c r="BG1488" s="32"/>
      <c r="BH1488" s="32"/>
      <c r="BI1488" s="32"/>
      <c r="BJ1488" s="32"/>
      <c r="BK1488" s="32"/>
      <c r="BL1488" s="32"/>
      <c r="BM1488" s="32"/>
    </row>
    <row r="1489" spans="1:65" ht="120" customHeight="1" x14ac:dyDescent="0.25">
      <c r="A1489" s="86">
        <v>1538</v>
      </c>
      <c r="B1489" s="22" t="s">
        <v>11602</v>
      </c>
      <c r="C1489" s="22">
        <v>30</v>
      </c>
      <c r="D1489" s="23" t="s">
        <v>11643</v>
      </c>
      <c r="E1489" s="22" t="s">
        <v>12095</v>
      </c>
      <c r="F1489" s="22">
        <v>36460</v>
      </c>
      <c r="G1489" s="22" t="s">
        <v>12096</v>
      </c>
      <c r="H1489" s="22">
        <v>2024</v>
      </c>
      <c r="I1489" s="22" t="s">
        <v>12097</v>
      </c>
      <c r="J1489" s="57">
        <v>67438.570000000007</v>
      </c>
      <c r="K1489" s="22" t="s">
        <v>453</v>
      </c>
      <c r="L1489" s="22" t="s">
        <v>12013</v>
      </c>
      <c r="M1489" s="22" t="s">
        <v>12014</v>
      </c>
      <c r="N1489" s="22" t="s">
        <v>12098</v>
      </c>
      <c r="O1489" s="22" t="s">
        <v>12099</v>
      </c>
      <c r="P1489" s="22" t="s">
        <v>12100</v>
      </c>
      <c r="Q1489" s="22">
        <v>87.93</v>
      </c>
      <c r="R1489" s="82">
        <v>7.93</v>
      </c>
      <c r="S1489" s="82">
        <v>35</v>
      </c>
      <c r="T1489" s="82">
        <v>45</v>
      </c>
      <c r="U1489" s="82">
        <f t="shared" si="98"/>
        <v>87.93</v>
      </c>
      <c r="V1489" s="421">
        <v>60</v>
      </c>
      <c r="W1489" s="128">
        <v>24.46</v>
      </c>
      <c r="X1489" s="225" t="s">
        <v>11642</v>
      </c>
      <c r="Y1489" s="22">
        <v>1</v>
      </c>
      <c r="Z1489" s="22">
        <v>8</v>
      </c>
      <c r="AA1489" s="22">
        <v>1</v>
      </c>
      <c r="AB1489" s="22">
        <v>44</v>
      </c>
      <c r="AC1489" s="22">
        <v>229</v>
      </c>
      <c r="AD1489" s="22">
        <v>60</v>
      </c>
      <c r="AE1489" s="22">
        <v>0.2</v>
      </c>
      <c r="AF1489" s="86">
        <v>60</v>
      </c>
      <c r="AG1489" s="22" t="s">
        <v>11643</v>
      </c>
      <c r="AH1489" s="22" t="s">
        <v>11889</v>
      </c>
      <c r="AI1489" s="46">
        <v>60</v>
      </c>
      <c r="AJ1489" s="22"/>
      <c r="AK1489" s="22"/>
      <c r="AL1489" s="22"/>
      <c r="AM1489" s="22"/>
      <c r="AN1489" s="22"/>
      <c r="AO1489" s="22"/>
      <c r="AP1489" s="22"/>
      <c r="AQ1489" s="22"/>
      <c r="AR1489" s="22"/>
      <c r="AS1489" s="22"/>
      <c r="AT1489" s="22"/>
      <c r="AU1489" s="22"/>
      <c r="AV1489" s="22"/>
      <c r="AW1489" s="22"/>
      <c r="AX1489" s="22"/>
      <c r="AY1489" s="22"/>
      <c r="AZ1489" s="22"/>
      <c r="BA1489" s="85"/>
      <c r="BB1489" s="32"/>
      <c r="BC1489" s="32"/>
      <c r="BD1489" s="32"/>
      <c r="BE1489" s="32"/>
      <c r="BF1489" s="32"/>
      <c r="BG1489" s="32"/>
      <c r="BH1489" s="32"/>
      <c r="BI1489" s="32"/>
      <c r="BJ1489" s="32"/>
      <c r="BK1489" s="32"/>
      <c r="BL1489" s="32"/>
      <c r="BM1489" s="32"/>
    </row>
    <row r="1490" spans="1:65" ht="120" customHeight="1" x14ac:dyDescent="0.25">
      <c r="A1490" s="86">
        <v>1538</v>
      </c>
      <c r="B1490" s="22" t="s">
        <v>11602</v>
      </c>
      <c r="C1490" s="22">
        <v>24</v>
      </c>
      <c r="D1490" s="23" t="s">
        <v>11674</v>
      </c>
      <c r="E1490" s="22" t="s">
        <v>12101</v>
      </c>
      <c r="F1490" s="22">
        <v>12660</v>
      </c>
      <c r="G1490" s="22" t="s">
        <v>12102</v>
      </c>
      <c r="H1490" s="22">
        <v>2024</v>
      </c>
      <c r="I1490" s="22" t="s">
        <v>12103</v>
      </c>
      <c r="J1490" s="57">
        <v>366000</v>
      </c>
      <c r="K1490" s="22" t="s">
        <v>453</v>
      </c>
      <c r="L1490" s="22" t="s">
        <v>12104</v>
      </c>
      <c r="M1490" s="22" t="s">
        <v>12105</v>
      </c>
      <c r="N1490" s="22"/>
      <c r="O1490" s="22"/>
      <c r="P1490" s="22">
        <v>39652</v>
      </c>
      <c r="Q1490" s="22">
        <v>123.06</v>
      </c>
      <c r="R1490" s="82">
        <v>43.06</v>
      </c>
      <c r="S1490" s="82">
        <v>35</v>
      </c>
      <c r="T1490" s="82">
        <v>45</v>
      </c>
      <c r="U1490" s="82">
        <f t="shared" ref="U1490:U1504" si="99">R1490+S1490+T1490</f>
        <v>123.06</v>
      </c>
      <c r="V1490" s="421">
        <v>100</v>
      </c>
      <c r="W1490" s="128">
        <v>23.33</v>
      </c>
      <c r="X1490" s="225" t="s">
        <v>12106</v>
      </c>
      <c r="Y1490" s="22">
        <v>1</v>
      </c>
      <c r="Z1490" s="22">
        <v>1</v>
      </c>
      <c r="AA1490" s="22">
        <v>4</v>
      </c>
      <c r="AB1490" s="22">
        <v>30</v>
      </c>
      <c r="AC1490" s="22">
        <v>240</v>
      </c>
      <c r="AD1490" s="22">
        <v>80</v>
      </c>
      <c r="AE1490" s="22">
        <v>0.2</v>
      </c>
      <c r="AF1490" s="86">
        <v>100</v>
      </c>
      <c r="AG1490" s="22" t="s">
        <v>12107</v>
      </c>
      <c r="AH1490" s="22" t="s">
        <v>12108</v>
      </c>
      <c r="AI1490" s="22"/>
      <c r="AJ1490" s="22" t="s">
        <v>12109</v>
      </c>
      <c r="AK1490" s="22" t="s">
        <v>12108</v>
      </c>
      <c r="AL1490" s="22"/>
      <c r="AM1490" s="22" t="s">
        <v>11674</v>
      </c>
      <c r="AN1490" s="22" t="s">
        <v>11675</v>
      </c>
      <c r="AO1490" s="22"/>
      <c r="AP1490" s="22"/>
      <c r="AQ1490" s="22"/>
      <c r="AR1490" s="22"/>
      <c r="AS1490" s="22"/>
      <c r="AT1490" s="22"/>
      <c r="AU1490" s="22"/>
      <c r="AV1490" s="22"/>
      <c r="AW1490" s="22"/>
      <c r="AX1490" s="22"/>
      <c r="AY1490" s="22"/>
      <c r="AZ1490" s="22"/>
      <c r="BA1490" s="85"/>
      <c r="BB1490" s="32"/>
      <c r="BC1490" s="32"/>
      <c r="BD1490" s="32"/>
      <c r="BE1490" s="32"/>
      <c r="BF1490" s="32"/>
      <c r="BG1490" s="32"/>
      <c r="BH1490" s="32"/>
      <c r="BI1490" s="32"/>
      <c r="BJ1490" s="32"/>
      <c r="BK1490" s="32"/>
      <c r="BL1490" s="32"/>
      <c r="BM1490" s="32"/>
    </row>
    <row r="1491" spans="1:65" ht="120" customHeight="1" x14ac:dyDescent="0.25">
      <c r="A1491" s="86">
        <v>1538</v>
      </c>
      <c r="B1491" s="22" t="s">
        <v>11602</v>
      </c>
      <c r="C1491" s="22">
        <v>14</v>
      </c>
      <c r="D1491" s="23" t="s">
        <v>11643</v>
      </c>
      <c r="E1491" s="22" t="s">
        <v>12110</v>
      </c>
      <c r="F1491" s="22">
        <v>1927</v>
      </c>
      <c r="G1491" s="22" t="s">
        <v>12111</v>
      </c>
      <c r="H1491" s="22">
        <v>2024</v>
      </c>
      <c r="I1491" s="22" t="s">
        <v>12112</v>
      </c>
      <c r="J1491" s="384">
        <v>39526.54</v>
      </c>
      <c r="K1491" s="22" t="s">
        <v>453</v>
      </c>
      <c r="L1491" s="22" t="s">
        <v>12113</v>
      </c>
      <c r="M1491" s="22" t="s">
        <v>12114</v>
      </c>
      <c r="N1491" s="22" t="s">
        <v>12115</v>
      </c>
      <c r="O1491" s="22" t="s">
        <v>12116</v>
      </c>
      <c r="P1491" s="22">
        <v>39584</v>
      </c>
      <c r="Q1491" s="22">
        <v>84.65</v>
      </c>
      <c r="R1491" s="82">
        <v>4.6500000000000004</v>
      </c>
      <c r="S1491" s="82">
        <v>35</v>
      </c>
      <c r="T1491" s="82">
        <v>45</v>
      </c>
      <c r="U1491" s="82">
        <f t="shared" si="99"/>
        <v>84.65</v>
      </c>
      <c r="V1491" s="421">
        <v>100</v>
      </c>
      <c r="W1491" s="128">
        <v>23.33</v>
      </c>
      <c r="X1491" s="225" t="s">
        <v>11828</v>
      </c>
      <c r="Y1491" s="22">
        <v>3</v>
      </c>
      <c r="Z1491" s="22">
        <v>11</v>
      </c>
      <c r="AA1491" s="22">
        <v>1</v>
      </c>
      <c r="AB1491" s="22">
        <v>62</v>
      </c>
      <c r="AC1491" s="22">
        <v>258</v>
      </c>
      <c r="AD1491" s="22">
        <v>0</v>
      </c>
      <c r="AE1491" s="22">
        <v>0.2</v>
      </c>
      <c r="AF1491" s="86">
        <v>100</v>
      </c>
      <c r="AG1491" s="22" t="s">
        <v>11643</v>
      </c>
      <c r="AH1491" s="22" t="s">
        <v>11829</v>
      </c>
      <c r="AI1491" s="22">
        <v>100</v>
      </c>
      <c r="AJ1491" s="22"/>
      <c r="AK1491" s="22"/>
      <c r="AL1491" s="22"/>
      <c r="AM1491" s="22"/>
      <c r="AN1491" s="22"/>
      <c r="AO1491" s="22"/>
      <c r="AP1491" s="22"/>
      <c r="AQ1491" s="22"/>
      <c r="AR1491" s="22"/>
      <c r="AS1491" s="22"/>
      <c r="AT1491" s="22"/>
      <c r="AU1491" s="22"/>
      <c r="AV1491" s="22"/>
      <c r="AW1491" s="22"/>
      <c r="AX1491" s="22"/>
      <c r="AY1491" s="22"/>
      <c r="AZ1491" s="22"/>
      <c r="BA1491" s="85"/>
      <c r="BB1491" s="32"/>
      <c r="BC1491" s="32"/>
      <c r="BD1491" s="32"/>
      <c r="BE1491" s="32"/>
      <c r="BF1491" s="32"/>
      <c r="BG1491" s="32"/>
      <c r="BH1491" s="32"/>
      <c r="BI1491" s="32"/>
      <c r="BJ1491" s="32"/>
      <c r="BK1491" s="32"/>
      <c r="BL1491" s="32"/>
      <c r="BM1491" s="32"/>
    </row>
    <row r="1492" spans="1:65" ht="120" customHeight="1" x14ac:dyDescent="0.25">
      <c r="A1492" s="86">
        <v>1538</v>
      </c>
      <c r="B1492" s="22" t="s">
        <v>11602</v>
      </c>
      <c r="C1492" s="22">
        <v>30</v>
      </c>
      <c r="D1492" s="23" t="s">
        <v>11643</v>
      </c>
      <c r="E1492" s="22" t="s">
        <v>11635</v>
      </c>
      <c r="F1492" s="22">
        <v>12609</v>
      </c>
      <c r="G1492" s="22" t="s">
        <v>12117</v>
      </c>
      <c r="H1492" s="22">
        <v>2024</v>
      </c>
      <c r="I1492" s="22" t="s">
        <v>12118</v>
      </c>
      <c r="J1492" s="384">
        <v>806044.12</v>
      </c>
      <c r="K1492" s="22" t="s">
        <v>373</v>
      </c>
      <c r="L1492" s="22" t="s">
        <v>12119</v>
      </c>
      <c r="M1492" s="22" t="s">
        <v>12120</v>
      </c>
      <c r="N1492" s="22" t="s">
        <v>12121</v>
      </c>
      <c r="O1492" s="22" t="s">
        <v>12122</v>
      </c>
      <c r="P1492" s="22">
        <v>39407</v>
      </c>
      <c r="Q1492" s="22">
        <v>174.82999999999998</v>
      </c>
      <c r="R1492" s="82">
        <v>94.83</v>
      </c>
      <c r="S1492" s="82">
        <v>35</v>
      </c>
      <c r="T1492" s="82">
        <v>45</v>
      </c>
      <c r="U1492" s="82">
        <f t="shared" si="99"/>
        <v>174.82999999999998</v>
      </c>
      <c r="V1492" s="421">
        <v>100</v>
      </c>
      <c r="W1492" s="128">
        <v>28.33</v>
      </c>
      <c r="X1492" s="225" t="s">
        <v>11828</v>
      </c>
      <c r="Y1492" s="22">
        <v>1</v>
      </c>
      <c r="Z1492" s="22">
        <v>1</v>
      </c>
      <c r="AA1492" s="22">
        <v>5</v>
      </c>
      <c r="AB1492" s="22">
        <v>47</v>
      </c>
      <c r="AC1492" s="22">
        <v>59</v>
      </c>
      <c r="AD1492" s="22">
        <v>140</v>
      </c>
      <c r="AE1492" s="22">
        <v>0.2</v>
      </c>
      <c r="AF1492" s="86">
        <v>100</v>
      </c>
      <c r="AG1492" s="22" t="s">
        <v>11643</v>
      </c>
      <c r="AH1492" s="22" t="s">
        <v>11829</v>
      </c>
      <c r="AI1492" s="22">
        <v>90</v>
      </c>
      <c r="AJ1492" s="22" t="s">
        <v>12123</v>
      </c>
      <c r="AK1492" s="22" t="s">
        <v>11829</v>
      </c>
      <c r="AL1492" s="22">
        <v>10</v>
      </c>
      <c r="AM1492" s="22"/>
      <c r="AN1492" s="22"/>
      <c r="AO1492" s="22"/>
      <c r="AP1492" s="22"/>
      <c r="AQ1492" s="22"/>
      <c r="AR1492" s="22"/>
      <c r="AS1492" s="22"/>
      <c r="AT1492" s="22"/>
      <c r="AU1492" s="22"/>
      <c r="AV1492" s="22"/>
      <c r="AW1492" s="22"/>
      <c r="AX1492" s="22"/>
      <c r="AY1492" s="22"/>
      <c r="AZ1492" s="22"/>
      <c r="BA1492" s="85"/>
      <c r="BB1492" s="32"/>
      <c r="BC1492" s="32"/>
      <c r="BD1492" s="32"/>
      <c r="BE1492" s="32"/>
      <c r="BF1492" s="32"/>
      <c r="BG1492" s="32"/>
      <c r="BH1492" s="32"/>
      <c r="BI1492" s="32"/>
      <c r="BJ1492" s="32"/>
      <c r="BK1492" s="32"/>
      <c r="BL1492" s="32"/>
      <c r="BM1492" s="32"/>
    </row>
    <row r="1493" spans="1:65" ht="120" customHeight="1" x14ac:dyDescent="0.25">
      <c r="A1493" s="22">
        <v>1538</v>
      </c>
      <c r="B1493" s="22" t="s">
        <v>11602</v>
      </c>
      <c r="C1493" s="22">
        <v>4</v>
      </c>
      <c r="D1493" s="22" t="s">
        <v>6621</v>
      </c>
      <c r="E1493" s="22" t="s">
        <v>12124</v>
      </c>
      <c r="F1493" s="22">
        <v>14772</v>
      </c>
      <c r="G1493" s="22" t="s">
        <v>12125</v>
      </c>
      <c r="H1493" s="22">
        <v>2025</v>
      </c>
      <c r="I1493" s="22" t="s">
        <v>12126</v>
      </c>
      <c r="J1493" s="384">
        <v>549000</v>
      </c>
      <c r="K1493" s="22" t="s">
        <v>453</v>
      </c>
      <c r="L1493" s="22" t="s">
        <v>12127</v>
      </c>
      <c r="M1493" s="22" t="s">
        <v>12128</v>
      </c>
      <c r="N1493" s="22" t="s">
        <v>12129</v>
      </c>
      <c r="O1493" s="22" t="s">
        <v>12130</v>
      </c>
      <c r="P1493" s="22">
        <v>39975</v>
      </c>
      <c r="Q1493" s="58">
        <v>144.58823529411765</v>
      </c>
      <c r="R1493" s="337">
        <v>64.588235294117652</v>
      </c>
      <c r="S1493" s="22">
        <v>35</v>
      </c>
      <c r="T1493" s="22">
        <v>45</v>
      </c>
      <c r="U1493" s="337">
        <f t="shared" si="99"/>
        <v>144.58823529411765</v>
      </c>
      <c r="V1493" s="421">
        <v>15</v>
      </c>
      <c r="W1493" s="128">
        <v>8.33</v>
      </c>
      <c r="X1493" s="225" t="s">
        <v>11745</v>
      </c>
      <c r="Y1493" s="22">
        <v>4</v>
      </c>
      <c r="Z1493" s="22">
        <v>7</v>
      </c>
      <c r="AA1493" s="22">
        <v>1</v>
      </c>
      <c r="AB1493" s="22">
        <v>17</v>
      </c>
      <c r="AC1493" s="22">
        <v>121</v>
      </c>
      <c r="AD1493" s="22"/>
      <c r="AE1493" s="22">
        <v>0.2</v>
      </c>
      <c r="AF1493" s="86">
        <v>15</v>
      </c>
      <c r="AG1493" s="22" t="s">
        <v>6621</v>
      </c>
      <c r="AH1493" s="22" t="s">
        <v>12131</v>
      </c>
      <c r="AI1493" s="22">
        <v>50</v>
      </c>
      <c r="AJ1493" s="22" t="s">
        <v>11921</v>
      </c>
      <c r="AK1493" s="22" t="s">
        <v>12132</v>
      </c>
      <c r="AL1493" s="22">
        <v>50</v>
      </c>
      <c r="AM1493" s="22"/>
      <c r="AN1493" s="22"/>
      <c r="AO1493" s="22"/>
      <c r="AP1493" s="22"/>
      <c r="AQ1493" s="22"/>
      <c r="AR1493" s="22"/>
      <c r="AS1493" s="22"/>
      <c r="AT1493" s="22"/>
      <c r="AU1493" s="22"/>
      <c r="AV1493" s="22"/>
      <c r="AW1493" s="22"/>
      <c r="AX1493" s="22"/>
      <c r="AY1493" s="22"/>
      <c r="AZ1493" s="22"/>
      <c r="BA1493" s="85"/>
      <c r="BB1493" s="32"/>
      <c r="BC1493" s="32"/>
      <c r="BD1493" s="32"/>
      <c r="BE1493" s="32"/>
      <c r="BF1493" s="32"/>
      <c r="BG1493" s="32"/>
      <c r="BH1493" s="32"/>
      <c r="BI1493" s="32"/>
      <c r="BJ1493" s="32"/>
      <c r="BK1493" s="32"/>
      <c r="BL1493" s="32"/>
      <c r="BM1493" s="32"/>
    </row>
    <row r="1494" spans="1:65" ht="120" customHeight="1" x14ac:dyDescent="0.25">
      <c r="A1494" s="86">
        <v>1538</v>
      </c>
      <c r="B1494" s="22" t="s">
        <v>11602</v>
      </c>
      <c r="C1494" s="22">
        <v>21</v>
      </c>
      <c r="D1494" s="22" t="s">
        <v>12033</v>
      </c>
      <c r="E1494" s="22" t="s">
        <v>12034</v>
      </c>
      <c r="F1494" s="22">
        <v>11262</v>
      </c>
      <c r="G1494" s="22" t="s">
        <v>12133</v>
      </c>
      <c r="H1494" s="22">
        <v>2025</v>
      </c>
      <c r="I1494" s="22" t="s">
        <v>12134</v>
      </c>
      <c r="J1494" s="384">
        <v>93020.39</v>
      </c>
      <c r="K1494" s="22" t="s">
        <v>534</v>
      </c>
      <c r="L1494" s="22" t="s">
        <v>12082</v>
      </c>
      <c r="M1494" s="22" t="s">
        <v>12083</v>
      </c>
      <c r="N1494" s="22" t="s">
        <v>12135</v>
      </c>
      <c r="O1494" s="22" t="s">
        <v>12136</v>
      </c>
      <c r="P1494" s="22" t="s">
        <v>12137</v>
      </c>
      <c r="Q1494" s="58">
        <v>90.94357529411765</v>
      </c>
      <c r="R1494" s="337">
        <v>10.943575294117647</v>
      </c>
      <c r="S1494" s="22">
        <v>35</v>
      </c>
      <c r="T1494" s="22">
        <v>45</v>
      </c>
      <c r="U1494" s="82">
        <f t="shared" si="99"/>
        <v>90.94357529411765</v>
      </c>
      <c r="V1494" s="421">
        <v>100</v>
      </c>
      <c r="W1494" s="128">
        <v>8.1</v>
      </c>
      <c r="X1494" s="225" t="s">
        <v>12042</v>
      </c>
      <c r="Y1494" s="14">
        <v>4</v>
      </c>
      <c r="Z1494" s="14">
        <v>2</v>
      </c>
      <c r="AA1494" s="14">
        <v>4</v>
      </c>
      <c r="AB1494" s="22">
        <v>30</v>
      </c>
      <c r="AC1494" s="14">
        <v>232</v>
      </c>
      <c r="AD1494" s="22">
        <v>150</v>
      </c>
      <c r="AE1494" s="22">
        <v>0.2</v>
      </c>
      <c r="AF1494" s="13">
        <v>100</v>
      </c>
      <c r="AG1494" s="14" t="s">
        <v>12033</v>
      </c>
      <c r="AH1494" s="14" t="s">
        <v>115</v>
      </c>
      <c r="AI1494" s="55"/>
      <c r="AJ1494" s="22"/>
      <c r="AK1494" s="22"/>
      <c r="AL1494" s="22"/>
      <c r="AM1494" s="22"/>
      <c r="AN1494" s="22"/>
      <c r="AO1494" s="22"/>
      <c r="AP1494" s="22"/>
      <c r="AQ1494" s="22"/>
      <c r="AR1494" s="22"/>
      <c r="AS1494" s="22"/>
      <c r="AT1494" s="22"/>
      <c r="AU1494" s="22"/>
      <c r="AV1494" s="22"/>
      <c r="AW1494" s="22"/>
      <c r="AX1494" s="22"/>
      <c r="AY1494" s="22"/>
      <c r="AZ1494" s="22"/>
      <c r="BA1494" s="85"/>
      <c r="BB1494" s="32"/>
      <c r="BC1494" s="32"/>
      <c r="BD1494" s="32"/>
      <c r="BE1494" s="32"/>
      <c r="BF1494" s="32"/>
      <c r="BG1494" s="32"/>
      <c r="BH1494" s="32"/>
      <c r="BI1494" s="32"/>
      <c r="BJ1494" s="32"/>
      <c r="BK1494" s="32"/>
      <c r="BL1494" s="32"/>
      <c r="BM1494" s="32"/>
    </row>
    <row r="1495" spans="1:65" ht="120" customHeight="1" x14ac:dyDescent="0.25">
      <c r="A1495" s="86">
        <v>1538</v>
      </c>
      <c r="B1495" s="22" t="s">
        <v>11602</v>
      </c>
      <c r="C1495" s="22">
        <v>25</v>
      </c>
      <c r="D1495" s="22" t="s">
        <v>11603</v>
      </c>
      <c r="E1495" s="22" t="s">
        <v>11865</v>
      </c>
      <c r="F1495" s="22">
        <v>18280</v>
      </c>
      <c r="G1495" s="22" t="s">
        <v>12138</v>
      </c>
      <c r="H1495" s="22">
        <v>2025</v>
      </c>
      <c r="I1495" s="22" t="s">
        <v>12139</v>
      </c>
      <c r="J1495" s="384">
        <v>192377.08</v>
      </c>
      <c r="K1495" s="22" t="s">
        <v>534</v>
      </c>
      <c r="L1495" s="22" t="s">
        <v>11868</v>
      </c>
      <c r="M1495" s="22" t="s">
        <v>11869</v>
      </c>
      <c r="N1495" s="22" t="s">
        <v>12140</v>
      </c>
      <c r="O1495" s="22" t="s">
        <v>12141</v>
      </c>
      <c r="P1495" s="58" t="s">
        <v>12142</v>
      </c>
      <c r="Q1495" s="58">
        <v>102.63259764705882</v>
      </c>
      <c r="R1495" s="337">
        <v>22.632597647058823</v>
      </c>
      <c r="S1495" s="58">
        <v>35</v>
      </c>
      <c r="T1495" s="58">
        <v>45</v>
      </c>
      <c r="U1495" s="82">
        <f t="shared" si="99"/>
        <v>102.63259764705882</v>
      </c>
      <c r="V1495" s="421">
        <v>100</v>
      </c>
      <c r="W1495" s="128">
        <v>3.89</v>
      </c>
      <c r="X1495" s="207" t="s">
        <v>11872</v>
      </c>
      <c r="Y1495" s="22" t="s">
        <v>7070</v>
      </c>
      <c r="Z1495" s="22" t="s">
        <v>12143</v>
      </c>
      <c r="AA1495" s="22">
        <v>4.0999999999999996</v>
      </c>
      <c r="AB1495" s="22">
        <v>60</v>
      </c>
      <c r="AC1495" s="46">
        <v>151</v>
      </c>
      <c r="AD1495" s="14">
        <v>250</v>
      </c>
      <c r="AE1495" s="14">
        <v>0.2</v>
      </c>
      <c r="AF1495" s="86">
        <v>100</v>
      </c>
      <c r="AG1495" s="55" t="s">
        <v>11603</v>
      </c>
      <c r="AH1495" s="55" t="s">
        <v>12144</v>
      </c>
      <c r="AI1495" s="55" t="s">
        <v>12145</v>
      </c>
      <c r="AJ1495" s="22"/>
      <c r="AK1495" s="22"/>
      <c r="AL1495" s="22"/>
      <c r="AM1495" s="22"/>
      <c r="AN1495" s="22"/>
      <c r="AO1495" s="22"/>
      <c r="AP1495" s="22"/>
      <c r="AQ1495" s="22"/>
      <c r="AR1495" s="22"/>
      <c r="AS1495" s="22"/>
      <c r="AT1495" s="22"/>
      <c r="AU1495" s="22"/>
      <c r="AV1495" s="22"/>
      <c r="AW1495" s="22"/>
      <c r="AX1495" s="22"/>
      <c r="AY1495" s="22"/>
      <c r="AZ1495" s="22"/>
      <c r="BA1495" s="85"/>
      <c r="BB1495" s="32"/>
      <c r="BC1495" s="32"/>
      <c r="BD1495" s="32"/>
      <c r="BE1495" s="32"/>
      <c r="BF1495" s="32"/>
      <c r="BG1495" s="32"/>
      <c r="BH1495" s="32"/>
      <c r="BI1495" s="32"/>
      <c r="BJ1495" s="32"/>
      <c r="BK1495" s="32"/>
      <c r="BL1495" s="32"/>
      <c r="BM1495" s="32"/>
    </row>
    <row r="1496" spans="1:65" ht="120" customHeight="1" x14ac:dyDescent="0.25">
      <c r="A1496" s="86">
        <v>1538</v>
      </c>
      <c r="B1496" s="22" t="s">
        <v>11602</v>
      </c>
      <c r="C1496" s="14">
        <v>30</v>
      </c>
      <c r="D1496" s="41" t="s">
        <v>11643</v>
      </c>
      <c r="E1496" s="22" t="s">
        <v>12010</v>
      </c>
      <c r="F1496" s="22">
        <v>36460</v>
      </c>
      <c r="G1496" s="22" t="s">
        <v>12146</v>
      </c>
      <c r="H1496" s="22">
        <v>2025</v>
      </c>
      <c r="I1496" s="22" t="s">
        <v>12147</v>
      </c>
      <c r="J1496" s="384">
        <v>175192</v>
      </c>
      <c r="K1496" s="22" t="s">
        <v>534</v>
      </c>
      <c r="L1496" s="22" t="s">
        <v>12013</v>
      </c>
      <c r="M1496" s="22" t="s">
        <v>12014</v>
      </c>
      <c r="N1496" s="22" t="s">
        <v>12148</v>
      </c>
      <c r="O1496" s="22" t="s">
        <v>12149</v>
      </c>
      <c r="P1496" s="22">
        <v>40181</v>
      </c>
      <c r="Q1496" s="82">
        <v>100.61082352941176</v>
      </c>
      <c r="R1496" s="82">
        <v>20.610823529411764</v>
      </c>
      <c r="S1496" s="82">
        <v>35</v>
      </c>
      <c r="T1496" s="82">
        <v>45</v>
      </c>
      <c r="U1496" s="82">
        <f t="shared" si="99"/>
        <v>100.61082352941176</v>
      </c>
      <c r="V1496" s="421">
        <v>40</v>
      </c>
      <c r="W1496" s="128">
        <v>6.67</v>
      </c>
      <c r="X1496" s="37" t="s">
        <v>11642</v>
      </c>
      <c r="Y1496" s="22">
        <v>3</v>
      </c>
      <c r="Z1496" s="22">
        <v>5</v>
      </c>
      <c r="AA1496" s="22">
        <v>1</v>
      </c>
      <c r="AB1496" s="22">
        <v>47</v>
      </c>
      <c r="AC1496" s="22">
        <v>103</v>
      </c>
      <c r="AD1496" s="22">
        <v>60</v>
      </c>
      <c r="AE1496" s="22">
        <v>0.2</v>
      </c>
      <c r="AF1496" s="86">
        <v>100</v>
      </c>
      <c r="AG1496" s="22" t="s">
        <v>11643</v>
      </c>
      <c r="AH1496" s="22" t="s">
        <v>11889</v>
      </c>
      <c r="AI1496" s="22">
        <v>100</v>
      </c>
      <c r="AJ1496" s="22"/>
      <c r="AK1496" s="22"/>
      <c r="AL1496" s="22"/>
      <c r="AM1496" s="22"/>
      <c r="AN1496" s="22"/>
      <c r="AO1496" s="22"/>
      <c r="AP1496" s="22"/>
      <c r="AQ1496" s="22"/>
      <c r="AR1496" s="22"/>
      <c r="AS1496" s="22"/>
      <c r="AT1496" s="22"/>
      <c r="AU1496" s="22"/>
      <c r="AV1496" s="22"/>
      <c r="AW1496" s="22"/>
      <c r="AX1496" s="22"/>
      <c r="AY1496" s="22"/>
      <c r="AZ1496" s="22"/>
      <c r="BA1496" s="85"/>
      <c r="BB1496" s="32"/>
      <c r="BC1496" s="32"/>
      <c r="BD1496" s="32"/>
      <c r="BE1496" s="32"/>
      <c r="BF1496" s="32"/>
      <c r="BG1496" s="32"/>
      <c r="BH1496" s="32"/>
      <c r="BI1496" s="32"/>
      <c r="BJ1496" s="32"/>
      <c r="BK1496" s="32"/>
      <c r="BL1496" s="32"/>
      <c r="BM1496" s="32"/>
    </row>
    <row r="1497" spans="1:65" ht="120" customHeight="1" x14ac:dyDescent="0.25">
      <c r="A1497" s="86">
        <v>1538</v>
      </c>
      <c r="B1497" s="22" t="s">
        <v>11602</v>
      </c>
      <c r="C1497" s="22">
        <v>29</v>
      </c>
      <c r="D1497" s="22" t="s">
        <v>11661</v>
      </c>
      <c r="E1497" s="22" t="s">
        <v>11662</v>
      </c>
      <c r="F1497" s="22" t="s">
        <v>11984</v>
      </c>
      <c r="G1497" s="22" t="s">
        <v>12150</v>
      </c>
      <c r="H1497" s="22">
        <v>2025</v>
      </c>
      <c r="I1497" s="22" t="s">
        <v>12151</v>
      </c>
      <c r="J1497" s="384">
        <v>108275</v>
      </c>
      <c r="K1497" s="22" t="s">
        <v>534</v>
      </c>
      <c r="L1497" s="22" t="s">
        <v>12152</v>
      </c>
      <c r="M1497" s="22" t="s">
        <v>12153</v>
      </c>
      <c r="N1497" s="22" t="s">
        <v>12154</v>
      </c>
      <c r="O1497" s="22" t="s">
        <v>12155</v>
      </c>
      <c r="P1497" s="22">
        <v>40182</v>
      </c>
      <c r="Q1497" s="82">
        <v>92.738235294117644</v>
      </c>
      <c r="R1497" s="82">
        <v>12.738235294117647</v>
      </c>
      <c r="S1497" s="82">
        <v>35</v>
      </c>
      <c r="T1497" s="82">
        <v>45</v>
      </c>
      <c r="U1497" s="82">
        <f t="shared" si="99"/>
        <v>92.738235294117644</v>
      </c>
      <c r="V1497" s="421">
        <v>100</v>
      </c>
      <c r="W1497" s="128">
        <v>6.67</v>
      </c>
      <c r="X1497" s="453" t="s">
        <v>12156</v>
      </c>
      <c r="Y1497" s="86">
        <v>1</v>
      </c>
      <c r="Z1497" s="86">
        <v>2</v>
      </c>
      <c r="AA1497" s="86">
        <v>1</v>
      </c>
      <c r="AB1497" s="22">
        <v>47</v>
      </c>
      <c r="AC1497" s="82">
        <v>23</v>
      </c>
      <c r="AD1497" s="82">
        <v>124</v>
      </c>
      <c r="AE1497" s="22">
        <v>0.2</v>
      </c>
      <c r="AF1497" s="86">
        <v>100</v>
      </c>
      <c r="AG1497" s="22" t="s">
        <v>11661</v>
      </c>
      <c r="AH1497" s="22" t="s">
        <v>11662</v>
      </c>
      <c r="AI1497" s="22">
        <v>100</v>
      </c>
      <c r="AJ1497" s="22"/>
      <c r="AK1497" s="22"/>
      <c r="AL1497" s="22"/>
      <c r="AM1497" s="22"/>
      <c r="AN1497" s="22"/>
      <c r="AO1497" s="22"/>
      <c r="AP1497" s="22"/>
      <c r="AQ1497" s="22"/>
      <c r="AR1497" s="22"/>
      <c r="AS1497" s="22"/>
      <c r="AT1497" s="22"/>
      <c r="AU1497" s="22"/>
      <c r="AV1497" s="22"/>
      <c r="AW1497" s="22"/>
      <c r="AX1497" s="22"/>
      <c r="AY1497" s="22"/>
      <c r="AZ1497" s="22"/>
      <c r="BA1497" s="85"/>
      <c r="BB1497" s="32"/>
      <c r="BC1497" s="32"/>
      <c r="BD1497" s="32"/>
      <c r="BE1497" s="32"/>
      <c r="BF1497" s="32"/>
      <c r="BG1497" s="32"/>
      <c r="BH1497" s="32"/>
      <c r="BI1497" s="32"/>
      <c r="BJ1497" s="32"/>
      <c r="BK1497" s="32"/>
      <c r="BL1497" s="32"/>
      <c r="BM1497" s="32"/>
    </row>
    <row r="1498" spans="1:65" ht="120" customHeight="1" x14ac:dyDescent="0.25">
      <c r="A1498" s="86">
        <v>1538</v>
      </c>
      <c r="B1498" s="22" t="s">
        <v>11602</v>
      </c>
      <c r="C1498" s="22">
        <v>4</v>
      </c>
      <c r="D1498" s="22" t="s">
        <v>6621</v>
      </c>
      <c r="E1498" s="22" t="s">
        <v>12055</v>
      </c>
      <c r="F1498" s="22">
        <v>35414</v>
      </c>
      <c r="G1498" s="22" t="s">
        <v>12157</v>
      </c>
      <c r="H1498" s="22">
        <v>2025</v>
      </c>
      <c r="I1498" s="22" t="s">
        <v>12158</v>
      </c>
      <c r="J1498" s="384">
        <v>399872.85</v>
      </c>
      <c r="K1498" s="22" t="s">
        <v>534</v>
      </c>
      <c r="L1498" s="22" t="s">
        <v>11775</v>
      </c>
      <c r="M1498" s="22" t="s">
        <v>11776</v>
      </c>
      <c r="N1498" s="22" t="s">
        <v>12159</v>
      </c>
      <c r="O1498" s="22" t="s">
        <v>12160</v>
      </c>
      <c r="P1498" s="82" t="s">
        <v>12161</v>
      </c>
      <c r="Q1498" s="82">
        <v>127.04386470588236</v>
      </c>
      <c r="R1498" s="82">
        <v>47.043864705882349</v>
      </c>
      <c r="S1498" s="82">
        <v>35</v>
      </c>
      <c r="T1498" s="82">
        <v>45</v>
      </c>
      <c r="U1498" s="82">
        <f t="shared" si="99"/>
        <v>127.04386470588236</v>
      </c>
      <c r="V1498" s="421">
        <v>100</v>
      </c>
      <c r="W1498" s="128">
        <v>7.02</v>
      </c>
      <c r="X1498" s="454" t="s">
        <v>11745</v>
      </c>
      <c r="Y1498" s="86">
        <v>4</v>
      </c>
      <c r="Z1498" s="86">
        <v>7</v>
      </c>
      <c r="AA1498" s="86">
        <v>6</v>
      </c>
      <c r="AB1498" s="22">
        <v>11</v>
      </c>
      <c r="AC1498" s="82">
        <v>19</v>
      </c>
      <c r="AD1498" s="82">
        <v>32</v>
      </c>
      <c r="AE1498" s="22">
        <v>0.2</v>
      </c>
      <c r="AF1498" s="86">
        <v>60</v>
      </c>
      <c r="AG1498" s="82" t="s">
        <v>11842</v>
      </c>
      <c r="AH1498" s="82" t="s">
        <v>12162</v>
      </c>
      <c r="AI1498" s="82">
        <v>50</v>
      </c>
      <c r="AJ1498" s="82" t="s">
        <v>11842</v>
      </c>
      <c r="AK1498" s="82" t="s">
        <v>12163</v>
      </c>
      <c r="AL1498" s="82">
        <v>40</v>
      </c>
      <c r="AM1498" s="82" t="s">
        <v>12164</v>
      </c>
      <c r="AN1498" s="82" t="s">
        <v>12165</v>
      </c>
      <c r="AO1498" s="82">
        <v>10</v>
      </c>
      <c r="AP1498" s="22"/>
      <c r="AQ1498" s="22"/>
      <c r="AR1498" s="22"/>
      <c r="AS1498" s="22"/>
      <c r="AT1498" s="22"/>
      <c r="AU1498" s="22"/>
      <c r="AV1498" s="22"/>
      <c r="AW1498" s="22"/>
      <c r="AX1498" s="22"/>
      <c r="AY1498" s="22"/>
      <c r="AZ1498" s="22"/>
      <c r="BA1498" s="85"/>
      <c r="BB1498" s="32"/>
      <c r="BC1498" s="32"/>
      <c r="BD1498" s="32"/>
      <c r="BE1498" s="32"/>
      <c r="BF1498" s="32"/>
      <c r="BG1498" s="32"/>
      <c r="BH1498" s="32"/>
      <c r="BI1498" s="32"/>
      <c r="BJ1498" s="32"/>
      <c r="BK1498" s="32"/>
      <c r="BL1498" s="32"/>
      <c r="BM1498" s="32"/>
    </row>
    <row r="1499" spans="1:65" ht="120" customHeight="1" x14ac:dyDescent="0.25">
      <c r="A1499" s="86">
        <v>1538</v>
      </c>
      <c r="B1499" s="22" t="s">
        <v>11602</v>
      </c>
      <c r="C1499" s="22">
        <v>16</v>
      </c>
      <c r="D1499" s="22" t="s">
        <v>11904</v>
      </c>
      <c r="E1499" s="22" t="s">
        <v>11905</v>
      </c>
      <c r="F1499" s="22">
        <v>16386</v>
      </c>
      <c r="G1499" s="22" t="s">
        <v>12166</v>
      </c>
      <c r="H1499" s="22">
        <v>2025</v>
      </c>
      <c r="I1499" s="22" t="s">
        <v>12167</v>
      </c>
      <c r="J1499" s="384">
        <v>103275.72</v>
      </c>
      <c r="K1499" s="22" t="s">
        <v>534</v>
      </c>
      <c r="L1499" s="22" t="s">
        <v>12004</v>
      </c>
      <c r="M1499" s="22" t="s">
        <v>12005</v>
      </c>
      <c r="N1499" s="22" t="s">
        <v>14450</v>
      </c>
      <c r="O1499" s="22" t="s">
        <v>14451</v>
      </c>
      <c r="P1499" s="22" t="s">
        <v>12168</v>
      </c>
      <c r="Q1499" s="82">
        <v>92.15008470588235</v>
      </c>
      <c r="R1499" s="82">
        <v>12.150084705882353</v>
      </c>
      <c r="S1499" s="82">
        <v>35</v>
      </c>
      <c r="T1499" s="82">
        <v>45</v>
      </c>
      <c r="U1499" s="82">
        <f t="shared" si="99"/>
        <v>92.15008470588235</v>
      </c>
      <c r="V1499" s="421">
        <v>100</v>
      </c>
      <c r="W1499" s="128">
        <v>4.5999999999999996</v>
      </c>
      <c r="X1499" s="225" t="s">
        <v>12169</v>
      </c>
      <c r="Y1499" s="86">
        <v>6</v>
      </c>
      <c r="Z1499" s="86" t="s">
        <v>12170</v>
      </c>
      <c r="AA1499" s="86" t="s">
        <v>12171</v>
      </c>
      <c r="AB1499" s="22">
        <v>63</v>
      </c>
      <c r="AC1499" s="86">
        <v>159</v>
      </c>
      <c r="AD1499" s="86">
        <v>160</v>
      </c>
      <c r="AE1499" s="91">
        <v>0.2</v>
      </c>
      <c r="AF1499" s="86">
        <v>100</v>
      </c>
      <c r="AG1499" s="82" t="s">
        <v>11904</v>
      </c>
      <c r="AH1499" s="82" t="s">
        <v>11905</v>
      </c>
      <c r="AI1499" s="82">
        <v>70</v>
      </c>
      <c r="AJ1499" s="22"/>
      <c r="AK1499" s="22"/>
      <c r="AL1499" s="22"/>
      <c r="AM1499" s="22"/>
      <c r="AN1499" s="22"/>
      <c r="AO1499" s="22"/>
      <c r="AP1499" s="22"/>
      <c r="AQ1499" s="22"/>
      <c r="AR1499" s="22"/>
      <c r="AS1499" s="22"/>
      <c r="AT1499" s="22"/>
      <c r="AU1499" s="22"/>
      <c r="AV1499" s="82" t="s">
        <v>12000</v>
      </c>
      <c r="AW1499" s="82" t="s">
        <v>12009</v>
      </c>
      <c r="AX1499" s="82">
        <v>30</v>
      </c>
      <c r="AY1499" s="22"/>
      <c r="AZ1499" s="22"/>
      <c r="BA1499" s="85"/>
      <c r="BB1499" s="32"/>
      <c r="BC1499" s="32"/>
      <c r="BD1499" s="32"/>
      <c r="BE1499" s="32"/>
      <c r="BF1499" s="32"/>
      <c r="BG1499" s="32"/>
      <c r="BH1499" s="32"/>
      <c r="BI1499" s="32"/>
      <c r="BJ1499" s="32"/>
      <c r="BK1499" s="32"/>
      <c r="BL1499" s="32"/>
      <c r="BM1499" s="32"/>
    </row>
    <row r="1500" spans="1:65" ht="120" customHeight="1" x14ac:dyDescent="0.25">
      <c r="A1500" s="86">
        <v>1538</v>
      </c>
      <c r="B1500" s="22" t="s">
        <v>11602</v>
      </c>
      <c r="C1500" s="22">
        <v>30</v>
      </c>
      <c r="D1500" s="22" t="s">
        <v>11643</v>
      </c>
      <c r="E1500" s="22" t="s">
        <v>12021</v>
      </c>
      <c r="F1500" s="22">
        <v>19221</v>
      </c>
      <c r="G1500" s="22" t="s">
        <v>12172</v>
      </c>
      <c r="H1500" s="22">
        <v>2025</v>
      </c>
      <c r="I1500" s="22" t="s">
        <v>12069</v>
      </c>
      <c r="J1500" s="384">
        <v>75386.61</v>
      </c>
      <c r="K1500" s="22" t="s">
        <v>534</v>
      </c>
      <c r="L1500" s="22" t="s">
        <v>12070</v>
      </c>
      <c r="M1500" s="22" t="s">
        <v>12071</v>
      </c>
      <c r="N1500" s="22" t="s">
        <v>12173</v>
      </c>
      <c r="O1500" s="22" t="s">
        <v>12174</v>
      </c>
      <c r="P1500" s="22">
        <v>40164</v>
      </c>
      <c r="Q1500" s="82">
        <v>88.869012941176464</v>
      </c>
      <c r="R1500" s="82">
        <v>8.8690129411764698</v>
      </c>
      <c r="S1500" s="82">
        <v>35</v>
      </c>
      <c r="T1500" s="82">
        <v>45</v>
      </c>
      <c r="U1500" s="82">
        <f t="shared" si="99"/>
        <v>88.869012941176464</v>
      </c>
      <c r="V1500" s="421">
        <v>30</v>
      </c>
      <c r="W1500" s="128">
        <v>3.33</v>
      </c>
      <c r="X1500" s="225" t="s">
        <v>11642</v>
      </c>
      <c r="Y1500" s="22" t="s">
        <v>12029</v>
      </c>
      <c r="Z1500" s="22" t="s">
        <v>12030</v>
      </c>
      <c r="AA1500" s="22" t="s">
        <v>12031</v>
      </c>
      <c r="AB1500" s="22" t="s">
        <v>12032</v>
      </c>
      <c r="AC1500" s="22">
        <v>237</v>
      </c>
      <c r="AD1500" s="22">
        <v>60</v>
      </c>
      <c r="AE1500" s="22">
        <v>0.2</v>
      </c>
      <c r="AF1500" s="86">
        <v>100</v>
      </c>
      <c r="AG1500" s="22" t="s">
        <v>11643</v>
      </c>
      <c r="AH1500" s="22" t="s">
        <v>11889</v>
      </c>
      <c r="AI1500" s="22">
        <v>100</v>
      </c>
      <c r="AJ1500" s="22"/>
      <c r="AK1500" s="22"/>
      <c r="AL1500" s="22"/>
      <c r="AM1500" s="22"/>
      <c r="AN1500" s="22"/>
      <c r="AO1500" s="22"/>
      <c r="AP1500" s="22"/>
      <c r="AQ1500" s="22"/>
      <c r="AR1500" s="22"/>
      <c r="AS1500" s="22"/>
      <c r="AT1500" s="22"/>
      <c r="AU1500" s="22"/>
      <c r="AV1500" s="22"/>
      <c r="AW1500" s="22"/>
      <c r="AX1500" s="22"/>
      <c r="AY1500" s="22"/>
      <c r="AZ1500" s="22"/>
      <c r="BA1500" s="85"/>
      <c r="BB1500" s="32"/>
      <c r="BC1500" s="32"/>
      <c r="BD1500" s="32"/>
      <c r="BE1500" s="32"/>
      <c r="BF1500" s="32"/>
      <c r="BG1500" s="32"/>
      <c r="BH1500" s="32"/>
      <c r="BI1500" s="32"/>
      <c r="BJ1500" s="32"/>
      <c r="BK1500" s="32"/>
      <c r="BL1500" s="32"/>
      <c r="BM1500" s="32"/>
    </row>
    <row r="1501" spans="1:65" ht="120" customHeight="1" x14ac:dyDescent="0.25">
      <c r="A1501" s="86">
        <v>1538</v>
      </c>
      <c r="B1501" s="22" t="s">
        <v>11602</v>
      </c>
      <c r="C1501" s="22">
        <v>24</v>
      </c>
      <c r="D1501" s="22" t="s">
        <v>11674</v>
      </c>
      <c r="E1501" s="22" t="s">
        <v>11675</v>
      </c>
      <c r="F1501" s="22" t="s">
        <v>11978</v>
      </c>
      <c r="G1501" s="22" t="s">
        <v>12175</v>
      </c>
      <c r="H1501" s="22">
        <v>2025</v>
      </c>
      <c r="I1501" s="22" t="s">
        <v>12176</v>
      </c>
      <c r="J1501" s="384">
        <v>81155.12</v>
      </c>
      <c r="K1501" s="22" t="s">
        <v>534</v>
      </c>
      <c r="L1501" s="22" t="s">
        <v>11689</v>
      </c>
      <c r="M1501" s="22" t="s">
        <v>11690</v>
      </c>
      <c r="N1501" s="22" t="s">
        <v>12177</v>
      </c>
      <c r="O1501" s="22" t="s">
        <v>12178</v>
      </c>
      <c r="P1501" s="22" t="s">
        <v>12179</v>
      </c>
      <c r="Q1501" s="82">
        <v>89.547661176470584</v>
      </c>
      <c r="R1501" s="82">
        <v>9.5476611764705872</v>
      </c>
      <c r="S1501" s="82">
        <v>35</v>
      </c>
      <c r="T1501" s="82">
        <v>45</v>
      </c>
      <c r="U1501" s="82">
        <f t="shared" si="99"/>
        <v>89.547661176470584</v>
      </c>
      <c r="V1501" s="421">
        <v>100</v>
      </c>
      <c r="W1501" s="128">
        <v>10.91</v>
      </c>
      <c r="X1501" s="225" t="s">
        <v>11682</v>
      </c>
      <c r="Y1501" s="86">
        <v>1</v>
      </c>
      <c r="Z1501" s="86">
        <v>8</v>
      </c>
      <c r="AA1501" s="86">
        <v>2</v>
      </c>
      <c r="AB1501" s="22">
        <v>60</v>
      </c>
      <c r="AC1501" s="86">
        <v>164</v>
      </c>
      <c r="AD1501" s="86">
        <v>120</v>
      </c>
      <c r="AE1501" s="22">
        <v>0.2</v>
      </c>
      <c r="AF1501" s="86">
        <v>100</v>
      </c>
      <c r="AG1501" s="82" t="s">
        <v>12180</v>
      </c>
      <c r="AH1501" s="82" t="s">
        <v>11789</v>
      </c>
      <c r="AI1501" s="82"/>
      <c r="AJ1501" s="82" t="s">
        <v>11674</v>
      </c>
      <c r="AK1501" s="82" t="s">
        <v>11675</v>
      </c>
      <c r="AL1501" s="82"/>
      <c r="AM1501" s="82"/>
      <c r="AN1501" s="82" t="s">
        <v>11790</v>
      </c>
      <c r="AO1501" s="82"/>
      <c r="AP1501" s="82"/>
      <c r="AQ1501" s="82"/>
      <c r="AR1501" s="82"/>
      <c r="AS1501" s="82"/>
      <c r="AT1501" s="82"/>
      <c r="AU1501" s="82"/>
      <c r="AV1501" s="82"/>
      <c r="AW1501" s="82"/>
      <c r="AX1501" s="82"/>
      <c r="AY1501" s="22"/>
      <c r="AZ1501" s="22"/>
      <c r="BA1501" s="85"/>
      <c r="BB1501" s="32"/>
      <c r="BC1501" s="32"/>
      <c r="BD1501" s="32"/>
      <c r="BE1501" s="32"/>
      <c r="BF1501" s="32"/>
      <c r="BG1501" s="32"/>
      <c r="BH1501" s="32"/>
      <c r="BI1501" s="32"/>
      <c r="BJ1501" s="32"/>
      <c r="BK1501" s="32"/>
      <c r="BL1501" s="32"/>
      <c r="BM1501" s="32"/>
    </row>
    <row r="1502" spans="1:65" ht="120" customHeight="1" x14ac:dyDescent="0.25">
      <c r="A1502" s="86">
        <v>1538</v>
      </c>
      <c r="B1502" s="22" t="s">
        <v>11602</v>
      </c>
      <c r="C1502" s="22">
        <v>27</v>
      </c>
      <c r="D1502" s="22" t="s">
        <v>11695</v>
      </c>
      <c r="E1502" s="22" t="s">
        <v>11858</v>
      </c>
      <c r="F1502" s="22">
        <v>25528</v>
      </c>
      <c r="G1502" s="22" t="s">
        <v>12181</v>
      </c>
      <c r="H1502" s="22">
        <v>2025</v>
      </c>
      <c r="I1502" s="22" t="s">
        <v>12182</v>
      </c>
      <c r="J1502" s="384">
        <v>92427.4</v>
      </c>
      <c r="K1502" s="22" t="s">
        <v>534</v>
      </c>
      <c r="L1502" s="22" t="s">
        <v>11917</v>
      </c>
      <c r="M1502" s="22" t="s">
        <v>11690</v>
      </c>
      <c r="N1502" s="22" t="s">
        <v>12183</v>
      </c>
      <c r="O1502" s="22" t="s">
        <v>12184</v>
      </c>
      <c r="P1502" s="22" t="s">
        <v>12185</v>
      </c>
      <c r="Q1502" s="82">
        <v>90.873811764705877</v>
      </c>
      <c r="R1502" s="82">
        <v>10.873811764705881</v>
      </c>
      <c r="S1502" s="82">
        <v>35</v>
      </c>
      <c r="T1502" s="82">
        <v>45</v>
      </c>
      <c r="U1502" s="82">
        <f t="shared" si="99"/>
        <v>90.873811764705877</v>
      </c>
      <c r="V1502" s="421">
        <v>100</v>
      </c>
      <c r="W1502" s="128">
        <v>7.46</v>
      </c>
      <c r="X1502" s="225" t="s">
        <v>11920</v>
      </c>
      <c r="Y1502" s="86">
        <v>6</v>
      </c>
      <c r="Z1502" s="86">
        <v>1</v>
      </c>
      <c r="AA1502" s="86">
        <v>4</v>
      </c>
      <c r="AB1502" s="22">
        <v>25</v>
      </c>
      <c r="AC1502" s="86">
        <v>236</v>
      </c>
      <c r="AD1502" s="86">
        <v>200</v>
      </c>
      <c r="AE1502" s="22">
        <v>0.2</v>
      </c>
      <c r="AF1502" s="86">
        <v>100</v>
      </c>
      <c r="AG1502" s="82" t="s">
        <v>11976</v>
      </c>
      <c r="AH1502" s="82" t="s">
        <v>11922</v>
      </c>
      <c r="AI1502" s="82">
        <v>20</v>
      </c>
      <c r="AJ1502" s="82" t="s">
        <v>11925</v>
      </c>
      <c r="AK1502" s="82" t="s">
        <v>11926</v>
      </c>
      <c r="AL1502" s="82">
        <v>30</v>
      </c>
      <c r="AM1502" s="82" t="s">
        <v>11977</v>
      </c>
      <c r="AN1502" s="82" t="s">
        <v>11922</v>
      </c>
      <c r="AO1502" s="82">
        <v>20</v>
      </c>
      <c r="AP1502" s="82" t="s">
        <v>11695</v>
      </c>
      <c r="AQ1502" s="82" t="s">
        <v>12186</v>
      </c>
      <c r="AR1502" s="82">
        <v>30</v>
      </c>
      <c r="AS1502" s="82"/>
      <c r="AT1502" s="82"/>
      <c r="AU1502" s="82"/>
      <c r="AV1502" s="82"/>
      <c r="AW1502" s="82"/>
      <c r="AX1502" s="82"/>
      <c r="AY1502" s="22"/>
      <c r="AZ1502" s="22"/>
      <c r="BA1502" s="85"/>
      <c r="BB1502" s="32"/>
      <c r="BC1502" s="32"/>
      <c r="BD1502" s="32"/>
      <c r="BE1502" s="32"/>
      <c r="BF1502" s="32"/>
      <c r="BG1502" s="32"/>
      <c r="BH1502" s="32"/>
      <c r="BI1502" s="32"/>
      <c r="BJ1502" s="32"/>
      <c r="BK1502" s="32"/>
      <c r="BL1502" s="32"/>
      <c r="BM1502" s="32"/>
    </row>
    <row r="1503" spans="1:65" ht="120" customHeight="1" x14ac:dyDescent="0.25">
      <c r="A1503" s="86">
        <v>1538</v>
      </c>
      <c r="B1503" s="22" t="s">
        <v>11602</v>
      </c>
      <c r="C1503" s="14">
        <v>30</v>
      </c>
      <c r="D1503" s="41" t="s">
        <v>11643</v>
      </c>
      <c r="E1503" s="22" t="s">
        <v>12187</v>
      </c>
      <c r="F1503" s="22">
        <v>12609</v>
      </c>
      <c r="G1503" s="22" t="s">
        <v>12188</v>
      </c>
      <c r="H1503" s="22">
        <v>2025</v>
      </c>
      <c r="I1503" s="22" t="s">
        <v>12189</v>
      </c>
      <c r="J1503" s="384">
        <v>158430.73000000001</v>
      </c>
      <c r="K1503" s="22" t="s">
        <v>534</v>
      </c>
      <c r="L1503" s="22" t="s">
        <v>12190</v>
      </c>
      <c r="M1503" s="22" t="s">
        <v>12191</v>
      </c>
      <c r="N1503" s="22" t="s">
        <v>12192</v>
      </c>
      <c r="O1503" s="22" t="s">
        <v>12193</v>
      </c>
      <c r="P1503" s="22" t="s">
        <v>12194</v>
      </c>
      <c r="Q1503" s="82">
        <v>98.638909411764701</v>
      </c>
      <c r="R1503" s="82">
        <v>18.638909411764708</v>
      </c>
      <c r="S1503" s="82">
        <v>35</v>
      </c>
      <c r="T1503" s="82">
        <v>45</v>
      </c>
      <c r="U1503" s="82">
        <f t="shared" si="99"/>
        <v>98.638909411764701</v>
      </c>
      <c r="V1503" s="421">
        <v>100</v>
      </c>
      <c r="W1503" s="128">
        <v>5.24</v>
      </c>
      <c r="X1503" s="225" t="s">
        <v>11642</v>
      </c>
      <c r="Y1503" s="22">
        <v>4</v>
      </c>
      <c r="Z1503" s="22">
        <v>2</v>
      </c>
      <c r="AA1503" s="22">
        <v>3</v>
      </c>
      <c r="AB1503" s="22">
        <v>60</v>
      </c>
      <c r="AC1503" s="22">
        <v>250</v>
      </c>
      <c r="AD1503" s="22">
        <v>200</v>
      </c>
      <c r="AE1503" s="22">
        <v>0.2</v>
      </c>
      <c r="AF1503" s="86">
        <v>100</v>
      </c>
      <c r="AG1503" s="22" t="s">
        <v>11643</v>
      </c>
      <c r="AH1503" s="22" t="s">
        <v>11889</v>
      </c>
      <c r="AI1503" s="22">
        <v>100</v>
      </c>
      <c r="AJ1503" s="22"/>
      <c r="AK1503" s="22"/>
      <c r="AL1503" s="22"/>
      <c r="AM1503" s="22"/>
      <c r="AN1503" s="22"/>
      <c r="AO1503" s="22"/>
      <c r="AP1503" s="22"/>
      <c r="AQ1503" s="22"/>
      <c r="AR1503" s="22"/>
      <c r="AS1503" s="22"/>
      <c r="AT1503" s="22"/>
      <c r="AU1503" s="22"/>
      <c r="AV1503" s="22"/>
      <c r="AW1503" s="22"/>
      <c r="AX1503" s="22"/>
      <c r="AY1503" s="22"/>
      <c r="AZ1503" s="22"/>
      <c r="BA1503" s="85"/>
      <c r="BB1503" s="32"/>
      <c r="BC1503" s="32"/>
      <c r="BD1503" s="32"/>
      <c r="BE1503" s="32"/>
      <c r="BF1503" s="32"/>
      <c r="BG1503" s="32"/>
      <c r="BH1503" s="32"/>
      <c r="BI1503" s="32"/>
      <c r="BJ1503" s="32"/>
      <c r="BK1503" s="32"/>
      <c r="BL1503" s="32"/>
      <c r="BM1503" s="32"/>
    </row>
    <row r="1504" spans="1:65" ht="120" customHeight="1" x14ac:dyDescent="0.25">
      <c r="A1504" s="86">
        <v>1538</v>
      </c>
      <c r="B1504" s="22" t="s">
        <v>11602</v>
      </c>
      <c r="C1504" s="22">
        <v>16</v>
      </c>
      <c r="D1504" s="23" t="s">
        <v>11904</v>
      </c>
      <c r="E1504" s="22" t="s">
        <v>11990</v>
      </c>
      <c r="F1504" s="22">
        <v>18460</v>
      </c>
      <c r="G1504" s="22" t="s">
        <v>12195</v>
      </c>
      <c r="H1504" s="22">
        <v>2025</v>
      </c>
      <c r="I1504" s="22" t="s">
        <v>12196</v>
      </c>
      <c r="J1504" s="384">
        <v>130485.1</v>
      </c>
      <c r="K1504" s="22" t="s">
        <v>534</v>
      </c>
      <c r="L1504" s="22" t="s">
        <v>12197</v>
      </c>
      <c r="M1504" s="22" t="s">
        <v>12198</v>
      </c>
      <c r="N1504" s="22" t="s">
        <v>12199</v>
      </c>
      <c r="O1504" s="22" t="s">
        <v>12200</v>
      </c>
      <c r="P1504" s="22" t="s">
        <v>12201</v>
      </c>
      <c r="Q1504" s="82">
        <v>95.351188235294117</v>
      </c>
      <c r="R1504" s="82">
        <v>15.351188235294117</v>
      </c>
      <c r="S1504" s="82">
        <v>35</v>
      </c>
      <c r="T1504" s="82">
        <v>45</v>
      </c>
      <c r="U1504" s="82">
        <f t="shared" si="99"/>
        <v>95.351188235294117</v>
      </c>
      <c r="V1504" s="421">
        <v>100</v>
      </c>
      <c r="W1504" s="128">
        <v>3.33</v>
      </c>
      <c r="X1504" s="225" t="s">
        <v>11998</v>
      </c>
      <c r="Y1504" s="22">
        <v>6</v>
      </c>
      <c r="Z1504" s="22">
        <v>1</v>
      </c>
      <c r="AA1504" s="22">
        <v>1</v>
      </c>
      <c r="AB1504" s="22">
        <v>19</v>
      </c>
      <c r="AC1504" s="22">
        <v>252</v>
      </c>
      <c r="AD1504" s="22">
        <v>160</v>
      </c>
      <c r="AE1504" s="22">
        <v>0.2</v>
      </c>
      <c r="AF1504" s="86">
        <v>100</v>
      </c>
      <c r="AG1504" s="22" t="s">
        <v>11904</v>
      </c>
      <c r="AH1504" s="22" t="s">
        <v>11999</v>
      </c>
      <c r="AI1504" s="22">
        <v>60</v>
      </c>
      <c r="AJ1504" s="22"/>
      <c r="AK1504" s="22"/>
      <c r="AL1504" s="22"/>
      <c r="AM1504" s="22"/>
      <c r="AN1504" s="22"/>
      <c r="AO1504" s="22"/>
      <c r="AP1504" s="22"/>
      <c r="AQ1504" s="22"/>
      <c r="AR1504" s="22"/>
      <c r="AS1504" s="22" t="s">
        <v>12202</v>
      </c>
      <c r="AT1504" s="22" t="s">
        <v>12203</v>
      </c>
      <c r="AU1504" s="22">
        <v>40</v>
      </c>
      <c r="AV1504" s="22"/>
      <c r="AW1504" s="22"/>
      <c r="AX1504" s="22"/>
      <c r="AY1504" s="22"/>
      <c r="AZ1504" s="22"/>
      <c r="BA1504" s="85"/>
      <c r="BB1504" s="32"/>
      <c r="BC1504" s="32"/>
      <c r="BD1504" s="32"/>
      <c r="BE1504" s="32"/>
      <c r="BF1504" s="32"/>
      <c r="BG1504" s="32"/>
      <c r="BH1504" s="32"/>
      <c r="BI1504" s="32"/>
      <c r="BJ1504" s="32"/>
      <c r="BK1504" s="32"/>
      <c r="BL1504" s="32"/>
      <c r="BM1504" s="32"/>
    </row>
    <row r="1505" spans="1:65" ht="120" customHeight="1" x14ac:dyDescent="0.25">
      <c r="A1505" s="86">
        <v>1538</v>
      </c>
      <c r="B1505" s="22" t="s">
        <v>11602</v>
      </c>
      <c r="C1505" s="22">
        <v>14</v>
      </c>
      <c r="D1505" s="41" t="s">
        <v>11643</v>
      </c>
      <c r="E1505" s="22" t="s">
        <v>12110</v>
      </c>
      <c r="F1505" s="22">
        <v>1927</v>
      </c>
      <c r="G1505" s="22" t="s">
        <v>12204</v>
      </c>
      <c r="H1505" s="22">
        <v>2025</v>
      </c>
      <c r="I1505" s="22" t="s">
        <v>12205</v>
      </c>
      <c r="J1505" s="384">
        <v>140049.73000000001</v>
      </c>
      <c r="K1505" s="22" t="s">
        <v>534</v>
      </c>
      <c r="L1505" s="22" t="s">
        <v>11917</v>
      </c>
      <c r="M1505" s="22" t="s">
        <v>12206</v>
      </c>
      <c r="N1505" s="22" t="s">
        <v>12207</v>
      </c>
      <c r="O1505" s="22" t="s">
        <v>12207</v>
      </c>
      <c r="P1505" s="22">
        <v>34972</v>
      </c>
      <c r="Q1505" s="58">
        <v>96.476438823529406</v>
      </c>
      <c r="R1505" s="337">
        <v>16.476438823529413</v>
      </c>
      <c r="S1505" s="58">
        <v>35</v>
      </c>
      <c r="T1505" s="58">
        <v>45</v>
      </c>
      <c r="U1505" s="337">
        <f>+R1505+S1505+T1505</f>
        <v>96.476438823529406</v>
      </c>
      <c r="V1505" s="433">
        <v>100</v>
      </c>
      <c r="W1505" s="471">
        <v>3.95</v>
      </c>
      <c r="X1505" s="225" t="s">
        <v>12208</v>
      </c>
      <c r="Y1505" s="22">
        <v>1</v>
      </c>
      <c r="Z1505" s="22">
        <v>1</v>
      </c>
      <c r="AA1505" s="22">
        <v>15</v>
      </c>
      <c r="AB1505" s="22">
        <v>47</v>
      </c>
      <c r="AC1505" s="22">
        <v>251</v>
      </c>
      <c r="AD1505" s="22">
        <v>200</v>
      </c>
      <c r="AE1505" s="22">
        <v>0.2</v>
      </c>
      <c r="AF1505" s="86">
        <v>100</v>
      </c>
      <c r="AG1505" s="22" t="s">
        <v>11643</v>
      </c>
      <c r="AH1505" s="22" t="s">
        <v>11829</v>
      </c>
      <c r="AI1505" s="22">
        <v>100</v>
      </c>
      <c r="AJ1505" s="22"/>
      <c r="AK1505" s="22"/>
      <c r="AL1505" s="22"/>
      <c r="AM1505" s="22"/>
      <c r="AN1505" s="22"/>
      <c r="AO1505" s="22"/>
      <c r="AP1505" s="22"/>
      <c r="AQ1505" s="22"/>
      <c r="AR1505" s="22"/>
      <c r="AS1505" s="22"/>
      <c r="AT1505" s="22"/>
      <c r="AU1505" s="22"/>
      <c r="AV1505" s="22"/>
      <c r="AW1505" s="22"/>
      <c r="AX1505" s="22"/>
      <c r="AY1505" s="22"/>
      <c r="AZ1505" s="22"/>
      <c r="BA1505" s="85"/>
      <c r="BB1505" s="32"/>
      <c r="BC1505" s="32"/>
      <c r="BD1505" s="32"/>
      <c r="BE1505" s="32"/>
      <c r="BF1505" s="32"/>
      <c r="BG1505" s="32"/>
      <c r="BH1505" s="32"/>
      <c r="BI1505" s="32"/>
      <c r="BJ1505" s="32"/>
      <c r="BK1505" s="32"/>
      <c r="BL1505" s="32"/>
      <c r="BM1505" s="32"/>
    </row>
    <row r="1506" spans="1:65" ht="120" customHeight="1" x14ac:dyDescent="0.25">
      <c r="A1506" s="86">
        <v>1539</v>
      </c>
      <c r="B1506" s="22" t="s">
        <v>12209</v>
      </c>
      <c r="C1506" s="22" t="s">
        <v>12210</v>
      </c>
      <c r="D1506" s="23" t="s">
        <v>12211</v>
      </c>
      <c r="E1506" s="22" t="s">
        <v>12212</v>
      </c>
      <c r="F1506" s="22">
        <v>34398</v>
      </c>
      <c r="G1506" s="22" t="s">
        <v>12213</v>
      </c>
      <c r="H1506" s="22">
        <v>2023</v>
      </c>
      <c r="I1506" s="22" t="s">
        <v>12214</v>
      </c>
      <c r="J1506" s="57">
        <v>171200.16</v>
      </c>
      <c r="K1506" s="22" t="s">
        <v>8014</v>
      </c>
      <c r="L1506" s="22" t="s">
        <v>12215</v>
      </c>
      <c r="M1506" s="22" t="s">
        <v>12216</v>
      </c>
      <c r="N1506" s="22" t="s">
        <v>12217</v>
      </c>
      <c r="O1506" s="22" t="s">
        <v>12218</v>
      </c>
      <c r="P1506" s="22" t="s">
        <v>12219</v>
      </c>
      <c r="Q1506" s="22">
        <v>111</v>
      </c>
      <c r="R1506" s="82">
        <v>41</v>
      </c>
      <c r="S1506" s="82">
        <v>35</v>
      </c>
      <c r="T1506" s="82">
        <v>45</v>
      </c>
      <c r="U1506" s="82">
        <f t="shared" ref="U1506:U1530" si="100">R1506+S1506+T1506</f>
        <v>121</v>
      </c>
      <c r="V1506" s="421">
        <v>80</v>
      </c>
      <c r="W1506" s="128">
        <v>100</v>
      </c>
      <c r="X1506" s="225" t="s">
        <v>12220</v>
      </c>
      <c r="Y1506" s="22">
        <v>6</v>
      </c>
      <c r="Z1506" s="22">
        <v>1</v>
      </c>
      <c r="AA1506" s="22">
        <v>1</v>
      </c>
      <c r="AB1506" s="22">
        <v>14</v>
      </c>
      <c r="AC1506" s="22">
        <v>1</v>
      </c>
      <c r="AD1506" s="22">
        <v>90</v>
      </c>
      <c r="AE1506" s="22">
        <v>2</v>
      </c>
      <c r="AF1506" s="86">
        <v>80</v>
      </c>
      <c r="AG1506" s="22" t="s">
        <v>12221</v>
      </c>
      <c r="AH1506" s="22" t="s">
        <v>12222</v>
      </c>
      <c r="AI1506" s="102">
        <v>0.6</v>
      </c>
      <c r="AJ1506" s="22"/>
      <c r="AK1506" s="22"/>
      <c r="AL1506" s="22"/>
      <c r="AM1506" s="22"/>
      <c r="AN1506" s="22"/>
      <c r="AO1506" s="22"/>
      <c r="AP1506" s="22"/>
      <c r="AQ1506" s="22"/>
      <c r="AR1506" s="22"/>
      <c r="AS1506" s="22"/>
      <c r="AT1506" s="22"/>
      <c r="AU1506" s="22"/>
      <c r="AV1506" s="22" t="s">
        <v>12223</v>
      </c>
      <c r="AW1506" s="22" t="s">
        <v>12224</v>
      </c>
      <c r="AX1506" s="102">
        <v>0.2</v>
      </c>
      <c r="AY1506" s="22"/>
      <c r="AZ1506" s="22"/>
      <c r="BA1506" s="85"/>
      <c r="BB1506" s="32"/>
      <c r="BC1506" s="32"/>
      <c r="BD1506" s="32"/>
      <c r="BE1506" s="32"/>
      <c r="BF1506" s="32"/>
      <c r="BG1506" s="32"/>
      <c r="BH1506" s="32"/>
      <c r="BI1506" s="32"/>
      <c r="BJ1506" s="32"/>
      <c r="BK1506" s="32"/>
      <c r="BL1506" s="32"/>
      <c r="BM1506" s="32"/>
    </row>
    <row r="1507" spans="1:65" ht="120" customHeight="1" x14ac:dyDescent="0.25">
      <c r="A1507" s="86">
        <v>1539</v>
      </c>
      <c r="B1507" s="22" t="s">
        <v>12209</v>
      </c>
      <c r="C1507" s="22" t="s">
        <v>12225</v>
      </c>
      <c r="D1507" s="23" t="s">
        <v>12226</v>
      </c>
      <c r="E1507" s="22" t="s">
        <v>12227</v>
      </c>
      <c r="F1507" s="22">
        <v>11077</v>
      </c>
      <c r="G1507" s="22" t="s">
        <v>12228</v>
      </c>
      <c r="H1507" s="22">
        <v>2023</v>
      </c>
      <c r="I1507" s="22" t="s">
        <v>12228</v>
      </c>
      <c r="J1507" s="57">
        <v>120048.25</v>
      </c>
      <c r="K1507" s="22" t="s">
        <v>8014</v>
      </c>
      <c r="L1507" s="22" t="s">
        <v>12229</v>
      </c>
      <c r="M1507" s="22" t="s">
        <v>12230</v>
      </c>
      <c r="N1507" s="22" t="s">
        <v>12231</v>
      </c>
      <c r="O1507" s="22" t="s">
        <v>12232</v>
      </c>
      <c r="P1507" s="22" t="s">
        <v>12233</v>
      </c>
      <c r="Q1507" s="22">
        <v>110</v>
      </c>
      <c r="R1507" s="82">
        <v>28.86</v>
      </c>
      <c r="S1507" s="82">
        <v>35</v>
      </c>
      <c r="T1507" s="82">
        <v>45</v>
      </c>
      <c r="U1507" s="82">
        <f t="shared" si="100"/>
        <v>108.86</v>
      </c>
      <c r="V1507" s="421">
        <v>80</v>
      </c>
      <c r="W1507" s="128">
        <v>16.670000000000002</v>
      </c>
      <c r="X1507" s="225" t="s">
        <v>12234</v>
      </c>
      <c r="Y1507" s="22">
        <v>6</v>
      </c>
      <c r="Z1507" s="22">
        <v>1</v>
      </c>
      <c r="AA1507" s="22">
        <v>5</v>
      </c>
      <c r="AB1507" s="22">
        <v>4</v>
      </c>
      <c r="AC1507" s="22">
        <v>1</v>
      </c>
      <c r="AD1507" s="22">
        <v>90</v>
      </c>
      <c r="AE1507" s="22">
        <v>2</v>
      </c>
      <c r="AF1507" s="86">
        <v>90</v>
      </c>
      <c r="AG1507" s="22" t="s">
        <v>12235</v>
      </c>
      <c r="AH1507" s="22" t="s">
        <v>12236</v>
      </c>
      <c r="AI1507" s="102">
        <v>0.65</v>
      </c>
      <c r="AJ1507" s="22"/>
      <c r="AK1507" s="22"/>
      <c r="AL1507" s="22"/>
      <c r="AM1507" s="22"/>
      <c r="AN1507" s="22"/>
      <c r="AO1507" s="22"/>
      <c r="AP1507" s="22"/>
      <c r="AQ1507" s="22"/>
      <c r="AR1507" s="22"/>
      <c r="AS1507" s="22"/>
      <c r="AT1507" s="22"/>
      <c r="AU1507" s="102"/>
      <c r="AV1507" s="22" t="s">
        <v>12237</v>
      </c>
      <c r="AW1507" s="22" t="s">
        <v>12238</v>
      </c>
      <c r="AX1507" s="102">
        <v>0.25</v>
      </c>
      <c r="AY1507" s="22"/>
      <c r="AZ1507" s="22"/>
      <c r="BA1507" s="85"/>
      <c r="BB1507" s="32"/>
      <c r="BC1507" s="32"/>
      <c r="BD1507" s="32"/>
      <c r="BE1507" s="32"/>
      <c r="BF1507" s="32"/>
      <c r="BG1507" s="32"/>
      <c r="BH1507" s="32"/>
      <c r="BI1507" s="32"/>
      <c r="BJ1507" s="32"/>
      <c r="BK1507" s="32"/>
      <c r="BL1507" s="32"/>
      <c r="BM1507" s="32"/>
    </row>
    <row r="1508" spans="1:65" ht="120" customHeight="1" x14ac:dyDescent="0.25">
      <c r="A1508" s="86">
        <v>1539</v>
      </c>
      <c r="B1508" s="22" t="s">
        <v>12209</v>
      </c>
      <c r="C1508" s="22" t="s">
        <v>2586</v>
      </c>
      <c r="D1508" s="23" t="s">
        <v>12239</v>
      </c>
      <c r="E1508" s="22" t="s">
        <v>12240</v>
      </c>
      <c r="F1508" s="22">
        <v>20389</v>
      </c>
      <c r="G1508" s="22" t="s">
        <v>12241</v>
      </c>
      <c r="H1508" s="22">
        <v>2023</v>
      </c>
      <c r="I1508" s="22" t="s">
        <v>12242</v>
      </c>
      <c r="J1508" s="57">
        <v>133512.07</v>
      </c>
      <c r="K1508" s="22" t="s">
        <v>8014</v>
      </c>
      <c r="L1508" s="22" t="s">
        <v>12243</v>
      </c>
      <c r="M1508" s="22" t="s">
        <v>12244</v>
      </c>
      <c r="N1508" s="22" t="s">
        <v>12245</v>
      </c>
      <c r="O1508" s="22" t="s">
        <v>12246</v>
      </c>
      <c r="P1508" s="22" t="s">
        <v>12247</v>
      </c>
      <c r="Q1508" s="22">
        <v>77</v>
      </c>
      <c r="R1508" s="82">
        <v>32</v>
      </c>
      <c r="S1508" s="82">
        <v>10</v>
      </c>
      <c r="T1508" s="82">
        <v>45</v>
      </c>
      <c r="U1508" s="82">
        <f t="shared" si="100"/>
        <v>87</v>
      </c>
      <c r="V1508" s="421">
        <v>80</v>
      </c>
      <c r="W1508" s="128">
        <v>56.25</v>
      </c>
      <c r="X1508" s="225" t="s">
        <v>12220</v>
      </c>
      <c r="Y1508" s="22">
        <v>6</v>
      </c>
      <c r="Z1508" s="22">
        <v>1</v>
      </c>
      <c r="AA1508" s="22">
        <v>5</v>
      </c>
      <c r="AB1508" s="22">
        <v>25</v>
      </c>
      <c r="AC1508" s="22">
        <v>1</v>
      </c>
      <c r="AD1508" s="22">
        <v>90</v>
      </c>
      <c r="AE1508" s="22">
        <v>2</v>
      </c>
      <c r="AF1508" s="86">
        <v>90</v>
      </c>
      <c r="AG1508" s="22" t="s">
        <v>12248</v>
      </c>
      <c r="AH1508" s="22" t="s">
        <v>12249</v>
      </c>
      <c r="AI1508" s="102">
        <v>0.3</v>
      </c>
      <c r="AJ1508" s="22" t="s">
        <v>12250</v>
      </c>
      <c r="AK1508" s="22" t="s">
        <v>12251</v>
      </c>
      <c r="AL1508" s="102">
        <v>0</v>
      </c>
      <c r="AM1508" s="22" t="s">
        <v>12252</v>
      </c>
      <c r="AN1508" s="22" t="s">
        <v>12253</v>
      </c>
      <c r="AO1508" s="102">
        <v>0.4</v>
      </c>
      <c r="AP1508" s="22"/>
      <c r="AQ1508" s="22"/>
      <c r="AR1508" s="22"/>
      <c r="AS1508" s="22"/>
      <c r="AT1508" s="22"/>
      <c r="AU1508" s="102"/>
      <c r="AV1508" s="22" t="s">
        <v>12237</v>
      </c>
      <c r="AW1508" s="22" t="s">
        <v>12238</v>
      </c>
      <c r="AX1508" s="102">
        <v>0.3</v>
      </c>
      <c r="AY1508" s="22"/>
      <c r="AZ1508" s="22"/>
      <c r="BA1508" s="85"/>
      <c r="BB1508" s="32"/>
      <c r="BC1508" s="32"/>
      <c r="BD1508" s="32"/>
      <c r="BE1508" s="32"/>
      <c r="BF1508" s="32"/>
      <c r="BG1508" s="32"/>
      <c r="BH1508" s="32"/>
      <c r="BI1508" s="32"/>
      <c r="BJ1508" s="32"/>
      <c r="BK1508" s="32"/>
      <c r="BL1508" s="32"/>
      <c r="BM1508" s="32"/>
    </row>
    <row r="1509" spans="1:65" ht="120" customHeight="1" x14ac:dyDescent="0.25">
      <c r="A1509" s="86">
        <v>1539</v>
      </c>
      <c r="B1509" s="22" t="s">
        <v>12209</v>
      </c>
      <c r="C1509" s="22" t="s">
        <v>12254</v>
      </c>
      <c r="D1509" s="23"/>
      <c r="E1509" s="22" t="s">
        <v>12255</v>
      </c>
      <c r="F1509" s="22">
        <v>21404</v>
      </c>
      <c r="G1509" s="22" t="s">
        <v>12256</v>
      </c>
      <c r="H1509" s="22">
        <v>2024</v>
      </c>
      <c r="I1509" s="22" t="s">
        <v>12257</v>
      </c>
      <c r="J1509" s="57">
        <v>47726.400000000001</v>
      </c>
      <c r="K1509" s="22" t="s">
        <v>8014</v>
      </c>
      <c r="L1509" s="22" t="s">
        <v>12258</v>
      </c>
      <c r="M1509" s="22" t="s">
        <v>12259</v>
      </c>
      <c r="N1509" s="22" t="s">
        <v>12260</v>
      </c>
      <c r="O1509" s="22" t="s">
        <v>12261</v>
      </c>
      <c r="P1509" s="22">
        <v>110415.110416</v>
      </c>
      <c r="Q1509" s="22">
        <v>110</v>
      </c>
      <c r="R1509" s="82">
        <v>12</v>
      </c>
      <c r="S1509" s="22">
        <v>35</v>
      </c>
      <c r="T1509" s="22">
        <v>45</v>
      </c>
      <c r="U1509" s="82">
        <f t="shared" si="100"/>
        <v>92</v>
      </c>
      <c r="V1509" s="421">
        <v>90</v>
      </c>
      <c r="W1509" s="128">
        <v>83.33</v>
      </c>
      <c r="X1509" s="225" t="s">
        <v>12220</v>
      </c>
      <c r="Y1509" s="22">
        <v>6</v>
      </c>
      <c r="Z1509" s="22">
        <v>1</v>
      </c>
      <c r="AA1509" s="22">
        <v>1</v>
      </c>
      <c r="AB1509" s="22">
        <v>14</v>
      </c>
      <c r="AC1509" s="22">
        <v>1</v>
      </c>
      <c r="AD1509" s="22">
        <v>90</v>
      </c>
      <c r="AE1509" s="22">
        <v>2</v>
      </c>
      <c r="AF1509" s="86">
        <v>90</v>
      </c>
      <c r="AG1509" s="22" t="s">
        <v>12262</v>
      </c>
      <c r="AH1509" s="22" t="s">
        <v>12263</v>
      </c>
      <c r="AI1509" s="102">
        <v>0.1</v>
      </c>
      <c r="AJ1509" s="22" t="s">
        <v>12264</v>
      </c>
      <c r="AK1509" s="22" t="s">
        <v>12265</v>
      </c>
      <c r="AL1509" s="102">
        <v>0.1</v>
      </c>
      <c r="AM1509" s="22"/>
      <c r="AN1509" s="22"/>
      <c r="AO1509" s="22"/>
      <c r="AP1509" s="22"/>
      <c r="AQ1509" s="22"/>
      <c r="AR1509" s="22"/>
      <c r="AS1509" s="22"/>
      <c r="AT1509" s="22"/>
      <c r="AU1509" s="22"/>
      <c r="AV1509" s="22" t="s">
        <v>12266</v>
      </c>
      <c r="AW1509" s="22" t="s">
        <v>12238</v>
      </c>
      <c r="AX1509" s="102">
        <v>0.7</v>
      </c>
      <c r="AY1509" s="22"/>
      <c r="AZ1509" s="22"/>
      <c r="BA1509" s="85"/>
      <c r="BB1509" s="32"/>
      <c r="BC1509" s="32"/>
      <c r="BD1509" s="32"/>
      <c r="BE1509" s="32"/>
      <c r="BF1509" s="32"/>
      <c r="BG1509" s="32"/>
      <c r="BH1509" s="32"/>
      <c r="BI1509" s="32"/>
      <c r="BJ1509" s="32"/>
      <c r="BK1509" s="32"/>
      <c r="BL1509" s="32"/>
      <c r="BM1509" s="32"/>
    </row>
    <row r="1510" spans="1:65" ht="120" customHeight="1" x14ac:dyDescent="0.25">
      <c r="A1510" s="86">
        <v>1539</v>
      </c>
      <c r="B1510" s="22" t="s">
        <v>12209</v>
      </c>
      <c r="C1510" s="22"/>
      <c r="D1510" s="23"/>
      <c r="E1510" s="22" t="s">
        <v>12255</v>
      </c>
      <c r="F1510" s="22">
        <v>21404</v>
      </c>
      <c r="G1510" s="22" t="s">
        <v>12267</v>
      </c>
      <c r="H1510" s="22">
        <v>2025</v>
      </c>
      <c r="I1510" s="22" t="s">
        <v>12268</v>
      </c>
      <c r="J1510" s="57">
        <v>1704711.39</v>
      </c>
      <c r="K1510" s="22" t="s">
        <v>8014</v>
      </c>
      <c r="L1510" s="22" t="s">
        <v>12269</v>
      </c>
      <c r="M1510" s="22" t="s">
        <v>12270</v>
      </c>
      <c r="N1510" s="22" t="s">
        <v>12271</v>
      </c>
      <c r="O1510" s="22" t="s">
        <v>12272</v>
      </c>
      <c r="P1510" s="22">
        <v>111311</v>
      </c>
      <c r="Q1510" s="22">
        <v>1100</v>
      </c>
      <c r="R1510" s="82">
        <v>425</v>
      </c>
      <c r="S1510" s="22">
        <v>35</v>
      </c>
      <c r="T1510" s="22">
        <v>45</v>
      </c>
      <c r="U1510" s="82">
        <f t="shared" si="100"/>
        <v>505</v>
      </c>
      <c r="V1510" s="421">
        <v>20</v>
      </c>
      <c r="W1510" s="128">
        <v>8.33</v>
      </c>
      <c r="X1510" s="225" t="s">
        <v>12220</v>
      </c>
      <c r="Y1510" s="22">
        <v>6</v>
      </c>
      <c r="Z1510" s="22">
        <v>1</v>
      </c>
      <c r="AA1510" s="22">
        <v>1</v>
      </c>
      <c r="AB1510" s="22">
        <v>14</v>
      </c>
      <c r="AC1510" s="22">
        <v>2</v>
      </c>
      <c r="AD1510" s="22">
        <v>90</v>
      </c>
      <c r="AE1510" s="22">
        <v>2</v>
      </c>
      <c r="AF1510" s="86">
        <v>100</v>
      </c>
      <c r="AG1510" s="22"/>
      <c r="AH1510" s="22"/>
      <c r="AI1510" s="22"/>
      <c r="AJ1510" s="22"/>
      <c r="AK1510" s="22"/>
      <c r="AL1510" s="22"/>
      <c r="AM1510" s="22"/>
      <c r="AN1510" s="22"/>
      <c r="AO1510" s="22"/>
      <c r="AP1510" s="22"/>
      <c r="AQ1510" s="22"/>
      <c r="AR1510" s="22"/>
      <c r="AS1510" s="22"/>
      <c r="AT1510" s="22"/>
      <c r="AU1510" s="22"/>
      <c r="AV1510" s="22" t="s">
        <v>12273</v>
      </c>
      <c r="AW1510" s="22" t="s">
        <v>12238</v>
      </c>
      <c r="AX1510" s="102">
        <v>1</v>
      </c>
      <c r="AY1510" s="22"/>
      <c r="AZ1510" s="22"/>
      <c r="BA1510" s="85"/>
      <c r="BB1510" s="32"/>
      <c r="BC1510" s="32"/>
      <c r="BD1510" s="32"/>
      <c r="BE1510" s="32"/>
      <c r="BF1510" s="32"/>
      <c r="BG1510" s="32"/>
      <c r="BH1510" s="32"/>
      <c r="BI1510" s="32"/>
      <c r="BJ1510" s="32"/>
      <c r="BK1510" s="32"/>
      <c r="BL1510" s="32"/>
      <c r="BM1510" s="32"/>
    </row>
    <row r="1511" spans="1:65" ht="120" customHeight="1" x14ac:dyDescent="0.25">
      <c r="A1511" s="86">
        <v>1539</v>
      </c>
      <c r="B1511" s="22" t="s">
        <v>12209</v>
      </c>
      <c r="C1511" s="22"/>
      <c r="D1511" s="23"/>
      <c r="E1511" s="22" t="s">
        <v>12255</v>
      </c>
      <c r="F1511" s="22">
        <v>21404</v>
      </c>
      <c r="G1511" s="22" t="s">
        <v>12274</v>
      </c>
      <c r="H1511" s="22">
        <v>2025</v>
      </c>
      <c r="I1511" s="22" t="s">
        <v>12274</v>
      </c>
      <c r="J1511" s="57">
        <v>434173.6</v>
      </c>
      <c r="K1511" s="22" t="s">
        <v>8014</v>
      </c>
      <c r="L1511" s="22" t="s">
        <v>12275</v>
      </c>
      <c r="M1511" s="22" t="s">
        <v>12276</v>
      </c>
      <c r="N1511" s="22" t="s">
        <v>12277</v>
      </c>
      <c r="O1511" s="22" t="s">
        <v>12278</v>
      </c>
      <c r="P1511" s="22">
        <v>110985</v>
      </c>
      <c r="Q1511" s="22">
        <v>280</v>
      </c>
      <c r="R1511" s="82">
        <v>110</v>
      </c>
      <c r="S1511" s="22">
        <v>35</v>
      </c>
      <c r="T1511" s="22">
        <v>45</v>
      </c>
      <c r="U1511" s="82">
        <f t="shared" si="100"/>
        <v>190</v>
      </c>
      <c r="V1511" s="421">
        <v>15</v>
      </c>
      <c r="W1511" s="128">
        <v>14.58</v>
      </c>
      <c r="X1511" s="225" t="s">
        <v>12220</v>
      </c>
      <c r="Y1511" s="22">
        <v>6</v>
      </c>
      <c r="Z1511" s="22">
        <v>1</v>
      </c>
      <c r="AA1511" s="22">
        <v>4</v>
      </c>
      <c r="AB1511" s="22">
        <v>14</v>
      </c>
      <c r="AC1511" s="22">
        <v>3</v>
      </c>
      <c r="AD1511" s="22">
        <v>90</v>
      </c>
      <c r="AE1511" s="22">
        <v>2</v>
      </c>
      <c r="AF1511" s="86">
        <v>90</v>
      </c>
      <c r="AG1511" s="22"/>
      <c r="AH1511" s="22"/>
      <c r="AI1511" s="22"/>
      <c r="AJ1511" s="22"/>
      <c r="AK1511" s="22"/>
      <c r="AL1511" s="22"/>
      <c r="AM1511" s="22"/>
      <c r="AN1511" s="22"/>
      <c r="AO1511" s="22"/>
      <c r="AP1511" s="22"/>
      <c r="AQ1511" s="22"/>
      <c r="AR1511" s="22"/>
      <c r="AS1511" s="22"/>
      <c r="AT1511" s="22"/>
      <c r="AU1511" s="22"/>
      <c r="AV1511" s="22" t="s">
        <v>12279</v>
      </c>
      <c r="AW1511" s="22" t="s">
        <v>12238</v>
      </c>
      <c r="AX1511" s="22">
        <v>0.9</v>
      </c>
      <c r="AY1511" s="22"/>
      <c r="AZ1511" s="22"/>
      <c r="BA1511" s="85"/>
      <c r="BB1511" s="32"/>
      <c r="BC1511" s="32"/>
      <c r="BD1511" s="32"/>
      <c r="BE1511" s="32"/>
      <c r="BF1511" s="32"/>
      <c r="BG1511" s="32"/>
      <c r="BH1511" s="32"/>
      <c r="BI1511" s="32"/>
      <c r="BJ1511" s="32"/>
      <c r="BK1511" s="32"/>
      <c r="BL1511" s="32"/>
      <c r="BM1511" s="32"/>
    </row>
    <row r="1512" spans="1:65" ht="120" customHeight="1" x14ac:dyDescent="0.25">
      <c r="A1512" s="86">
        <v>1539</v>
      </c>
      <c r="B1512" s="22" t="s">
        <v>12209</v>
      </c>
      <c r="C1512" s="22"/>
      <c r="D1512" s="23"/>
      <c r="E1512" s="22" t="s">
        <v>12255</v>
      </c>
      <c r="F1512" s="22">
        <v>21404</v>
      </c>
      <c r="G1512" s="22" t="s">
        <v>12280</v>
      </c>
      <c r="H1512" s="22">
        <v>2025</v>
      </c>
      <c r="I1512" s="22" t="s">
        <v>12281</v>
      </c>
      <c r="J1512" s="57">
        <v>35868</v>
      </c>
      <c r="K1512" s="22" t="s">
        <v>8014</v>
      </c>
      <c r="L1512" s="22" t="s">
        <v>12258</v>
      </c>
      <c r="M1512" s="22" t="s">
        <v>12259</v>
      </c>
      <c r="N1512" s="22" t="s">
        <v>12282</v>
      </c>
      <c r="O1512" s="22" t="s">
        <v>12283</v>
      </c>
      <c r="P1512" s="22">
        <v>110867</v>
      </c>
      <c r="Q1512" s="22">
        <v>110</v>
      </c>
      <c r="R1512" s="82">
        <v>10</v>
      </c>
      <c r="S1512" s="22">
        <v>35</v>
      </c>
      <c r="T1512" s="22">
        <v>45</v>
      </c>
      <c r="U1512" s="82">
        <f t="shared" si="100"/>
        <v>90</v>
      </c>
      <c r="V1512" s="421">
        <v>15</v>
      </c>
      <c r="W1512" s="128">
        <v>45.83</v>
      </c>
      <c r="X1512" s="225" t="s">
        <v>12220</v>
      </c>
      <c r="Y1512" s="22">
        <v>6</v>
      </c>
      <c r="Z1512" s="22">
        <v>1</v>
      </c>
      <c r="AA1512" s="22">
        <v>1</v>
      </c>
      <c r="AB1512" s="22">
        <v>14</v>
      </c>
      <c r="AC1512" s="22">
        <v>4</v>
      </c>
      <c r="AD1512" s="22">
        <v>90</v>
      </c>
      <c r="AE1512" s="22">
        <v>2</v>
      </c>
      <c r="AF1512" s="86">
        <v>90</v>
      </c>
      <c r="AG1512" s="22"/>
      <c r="AH1512" s="22"/>
      <c r="AI1512" s="22"/>
      <c r="AJ1512" s="22"/>
      <c r="AK1512" s="22"/>
      <c r="AL1512" s="22"/>
      <c r="AM1512" s="22"/>
      <c r="AN1512" s="22"/>
      <c r="AO1512" s="22"/>
      <c r="AP1512" s="22"/>
      <c r="AQ1512" s="22"/>
      <c r="AR1512" s="22"/>
      <c r="AS1512" s="22"/>
      <c r="AT1512" s="22"/>
      <c r="AU1512" s="22"/>
      <c r="AV1512" s="22" t="s">
        <v>12266</v>
      </c>
      <c r="AW1512" s="22" t="s">
        <v>12238</v>
      </c>
      <c r="AX1512" s="22">
        <v>0.9</v>
      </c>
      <c r="AY1512" s="22"/>
      <c r="AZ1512" s="22"/>
      <c r="BA1512" s="85"/>
      <c r="BB1512" s="32"/>
      <c r="BC1512" s="32"/>
      <c r="BD1512" s="32"/>
      <c r="BE1512" s="32"/>
      <c r="BF1512" s="32"/>
      <c r="BG1512" s="32"/>
      <c r="BH1512" s="32"/>
      <c r="BI1512" s="32"/>
      <c r="BJ1512" s="32"/>
      <c r="BK1512" s="32"/>
      <c r="BL1512" s="32"/>
      <c r="BM1512" s="32"/>
    </row>
    <row r="1513" spans="1:65" ht="120" customHeight="1" x14ac:dyDescent="0.25">
      <c r="A1513" s="96">
        <v>1540</v>
      </c>
      <c r="B1513" s="97" t="s">
        <v>12284</v>
      </c>
      <c r="C1513" s="97" t="s">
        <v>12285</v>
      </c>
      <c r="D1513" s="98" t="s">
        <v>12286</v>
      </c>
      <c r="E1513" s="97" t="s">
        <v>12287</v>
      </c>
      <c r="F1513" s="97">
        <v>22305</v>
      </c>
      <c r="G1513" s="97" t="s">
        <v>12288</v>
      </c>
      <c r="H1513" s="97">
        <v>2022</v>
      </c>
      <c r="I1513" s="97" t="s">
        <v>12289</v>
      </c>
      <c r="J1513" s="380">
        <v>108356.62</v>
      </c>
      <c r="K1513" s="97" t="s">
        <v>330</v>
      </c>
      <c r="L1513" s="97" t="s">
        <v>12290</v>
      </c>
      <c r="M1513" s="97" t="s">
        <v>12291</v>
      </c>
      <c r="N1513" s="97" t="s">
        <v>12292</v>
      </c>
      <c r="O1513" s="97" t="s">
        <v>12293</v>
      </c>
      <c r="P1513" s="97">
        <v>8656</v>
      </c>
      <c r="Q1513" s="59">
        <v>51</v>
      </c>
      <c r="R1513" s="59">
        <v>12.44</v>
      </c>
      <c r="S1513" s="59">
        <v>5.74</v>
      </c>
      <c r="T1513" s="59">
        <v>30.72</v>
      </c>
      <c r="U1513" s="59">
        <f t="shared" si="100"/>
        <v>48.9</v>
      </c>
      <c r="V1513" s="424">
        <v>25</v>
      </c>
      <c r="W1513" s="466">
        <v>64.989999999999995</v>
      </c>
      <c r="X1513" s="447" t="s">
        <v>12294</v>
      </c>
      <c r="Y1513" s="97">
        <v>1</v>
      </c>
      <c r="Z1513" s="97">
        <v>1</v>
      </c>
      <c r="AA1513" s="97">
        <v>1</v>
      </c>
      <c r="AB1513" s="97">
        <v>60</v>
      </c>
      <c r="AC1513" s="97" t="s">
        <v>12295</v>
      </c>
      <c r="AD1513" s="97">
        <v>30.72</v>
      </c>
      <c r="AE1513" s="97">
        <v>5</v>
      </c>
      <c r="AF1513" s="96">
        <v>11</v>
      </c>
      <c r="AG1513" s="97" t="s">
        <v>3084</v>
      </c>
      <c r="AH1513" s="97" t="s">
        <v>12296</v>
      </c>
      <c r="AI1513" s="97">
        <v>100</v>
      </c>
      <c r="AJ1513" s="97"/>
      <c r="AK1513" s="97"/>
      <c r="AL1513" s="97"/>
      <c r="AM1513" s="97"/>
      <c r="AN1513" s="97"/>
      <c r="AO1513" s="97"/>
      <c r="AP1513" s="97"/>
      <c r="AQ1513" s="97"/>
      <c r="AR1513" s="97"/>
      <c r="AS1513" s="97"/>
      <c r="AT1513" s="97"/>
      <c r="AU1513" s="97"/>
      <c r="AV1513" s="97"/>
      <c r="AW1513" s="97"/>
      <c r="AX1513" s="97"/>
      <c r="AY1513" s="97"/>
      <c r="AZ1513" s="97"/>
      <c r="BA1513" s="99"/>
      <c r="BB1513" s="32"/>
      <c r="BC1513" s="32"/>
      <c r="BD1513" s="32"/>
      <c r="BE1513" s="32"/>
      <c r="BF1513" s="32"/>
      <c r="BG1513" s="32"/>
      <c r="BH1513" s="32"/>
      <c r="BI1513" s="32"/>
      <c r="BJ1513" s="32"/>
      <c r="BK1513" s="32"/>
      <c r="BL1513" s="32"/>
      <c r="BM1513" s="32"/>
    </row>
    <row r="1514" spans="1:65" ht="120" customHeight="1" x14ac:dyDescent="0.25">
      <c r="A1514" s="96">
        <v>1540</v>
      </c>
      <c r="B1514" s="97" t="s">
        <v>12284</v>
      </c>
      <c r="C1514" s="97" t="s">
        <v>12285</v>
      </c>
      <c r="D1514" s="98" t="s">
        <v>3084</v>
      </c>
      <c r="E1514" s="97" t="s">
        <v>12297</v>
      </c>
      <c r="F1514" s="97">
        <v>39934</v>
      </c>
      <c r="G1514" s="97" t="s">
        <v>12298</v>
      </c>
      <c r="H1514" s="97">
        <v>2019</v>
      </c>
      <c r="I1514" s="97" t="s">
        <v>12299</v>
      </c>
      <c r="J1514" s="380">
        <v>175139</v>
      </c>
      <c r="K1514" s="97" t="s">
        <v>76</v>
      </c>
      <c r="L1514" s="97" t="s">
        <v>12300</v>
      </c>
      <c r="M1514" s="97" t="s">
        <v>12301</v>
      </c>
      <c r="N1514" s="97" t="s">
        <v>12302</v>
      </c>
      <c r="O1514" s="97" t="s">
        <v>12303</v>
      </c>
      <c r="P1514" s="97">
        <v>7256</v>
      </c>
      <c r="Q1514" s="59">
        <v>35</v>
      </c>
      <c r="R1514" s="59">
        <v>0</v>
      </c>
      <c r="S1514" s="59">
        <v>1.64</v>
      </c>
      <c r="T1514" s="59">
        <v>30.72</v>
      </c>
      <c r="U1514" s="59">
        <f t="shared" si="100"/>
        <v>32.36</v>
      </c>
      <c r="V1514" s="424">
        <v>80</v>
      </c>
      <c r="W1514" s="466">
        <v>100</v>
      </c>
      <c r="X1514" s="447" t="s">
        <v>12304</v>
      </c>
      <c r="Y1514" s="97">
        <v>1</v>
      </c>
      <c r="Z1514" s="97">
        <v>2</v>
      </c>
      <c r="AA1514" s="97">
        <v>1</v>
      </c>
      <c r="AB1514" s="97">
        <v>47</v>
      </c>
      <c r="AC1514" s="97" t="s">
        <v>596</v>
      </c>
      <c r="AD1514" s="97">
        <v>28.44</v>
      </c>
      <c r="AE1514" s="97">
        <v>5</v>
      </c>
      <c r="AF1514" s="96">
        <v>15</v>
      </c>
      <c r="AG1514" s="97" t="s">
        <v>3084</v>
      </c>
      <c r="AH1514" s="97" t="s">
        <v>12305</v>
      </c>
      <c r="AI1514" s="97">
        <v>100</v>
      </c>
      <c r="AJ1514" s="97"/>
      <c r="AK1514" s="97"/>
      <c r="AL1514" s="97"/>
      <c r="AM1514" s="97"/>
      <c r="AN1514" s="97"/>
      <c r="AO1514" s="97"/>
      <c r="AP1514" s="97"/>
      <c r="AQ1514" s="97"/>
      <c r="AR1514" s="97"/>
      <c r="AS1514" s="97"/>
      <c r="AT1514" s="97"/>
      <c r="AU1514" s="97"/>
      <c r="AV1514" s="97"/>
      <c r="AW1514" s="97"/>
      <c r="AX1514" s="97"/>
      <c r="AY1514" s="97"/>
      <c r="AZ1514" s="97"/>
      <c r="BA1514" s="99"/>
      <c r="BB1514" s="32"/>
      <c r="BC1514" s="32"/>
      <c r="BD1514" s="32"/>
      <c r="BE1514" s="32"/>
      <c r="BF1514" s="32"/>
      <c r="BG1514" s="32"/>
      <c r="BH1514" s="32"/>
      <c r="BI1514" s="32"/>
      <c r="BJ1514" s="32"/>
      <c r="BK1514" s="32"/>
      <c r="BL1514" s="32"/>
      <c r="BM1514" s="32"/>
    </row>
    <row r="1515" spans="1:65" ht="120" customHeight="1" x14ac:dyDescent="0.25">
      <c r="A1515" s="96">
        <v>1540</v>
      </c>
      <c r="B1515" s="97" t="s">
        <v>12284</v>
      </c>
      <c r="C1515" s="97" t="s">
        <v>12285</v>
      </c>
      <c r="D1515" s="98" t="s">
        <v>3084</v>
      </c>
      <c r="E1515" s="97" t="s">
        <v>12287</v>
      </c>
      <c r="F1515" s="97">
        <v>22305</v>
      </c>
      <c r="G1515" s="97" t="s">
        <v>12306</v>
      </c>
      <c r="H1515" s="97">
        <v>2009</v>
      </c>
      <c r="I1515" s="97" t="s">
        <v>12306</v>
      </c>
      <c r="J1515" s="380">
        <v>54832</v>
      </c>
      <c r="K1515" s="97" t="s">
        <v>125</v>
      </c>
      <c r="L1515" s="97" t="s">
        <v>12300</v>
      </c>
      <c r="M1515" s="97" t="s">
        <v>12301</v>
      </c>
      <c r="N1515" s="97" t="s">
        <v>12307</v>
      </c>
      <c r="O1515" s="97" t="s">
        <v>12308</v>
      </c>
      <c r="P1515" s="97">
        <v>4196</v>
      </c>
      <c r="Q1515" s="59">
        <v>45</v>
      </c>
      <c r="R1515" s="59">
        <v>0</v>
      </c>
      <c r="S1515" s="59">
        <v>12.6</v>
      </c>
      <c r="T1515" s="59">
        <v>30.72</v>
      </c>
      <c r="U1515" s="59">
        <f t="shared" si="100"/>
        <v>43.32</v>
      </c>
      <c r="V1515" s="424">
        <v>80</v>
      </c>
      <c r="W1515" s="466">
        <v>100</v>
      </c>
      <c r="X1515" s="447" t="s">
        <v>12309</v>
      </c>
      <c r="Y1515" s="97">
        <v>4</v>
      </c>
      <c r="Z1515" s="97">
        <v>4</v>
      </c>
      <c r="AA1515" s="97">
        <v>1</v>
      </c>
      <c r="AB1515" s="97">
        <v>44</v>
      </c>
      <c r="AC1515" s="97" t="s">
        <v>596</v>
      </c>
      <c r="AD1515" s="97">
        <v>24.5</v>
      </c>
      <c r="AE1515" s="97">
        <v>3</v>
      </c>
      <c r="AF1515" s="96">
        <v>20</v>
      </c>
      <c r="AG1515" s="97" t="s">
        <v>3084</v>
      </c>
      <c r="AH1515" s="97" t="s">
        <v>12296</v>
      </c>
      <c r="AI1515" s="97">
        <v>100</v>
      </c>
      <c r="AJ1515" s="97"/>
      <c r="AK1515" s="97"/>
      <c r="AL1515" s="97"/>
      <c r="AM1515" s="97"/>
      <c r="AN1515" s="97"/>
      <c r="AO1515" s="97"/>
      <c r="AP1515" s="97"/>
      <c r="AQ1515" s="97"/>
      <c r="AR1515" s="97"/>
      <c r="AS1515" s="97"/>
      <c r="AT1515" s="97"/>
      <c r="AU1515" s="97"/>
      <c r="AV1515" s="97"/>
      <c r="AW1515" s="97"/>
      <c r="AX1515" s="97"/>
      <c r="AY1515" s="97"/>
      <c r="AZ1515" s="97"/>
      <c r="BA1515" s="99"/>
      <c r="BB1515" s="32"/>
      <c r="BC1515" s="32"/>
      <c r="BD1515" s="32"/>
      <c r="BE1515" s="32"/>
      <c r="BF1515" s="32"/>
      <c r="BG1515" s="32"/>
      <c r="BH1515" s="32"/>
      <c r="BI1515" s="32"/>
      <c r="BJ1515" s="32"/>
      <c r="BK1515" s="32"/>
      <c r="BL1515" s="32"/>
      <c r="BM1515" s="32"/>
    </row>
    <row r="1516" spans="1:65" ht="120" customHeight="1" x14ac:dyDescent="0.25">
      <c r="A1516" s="96">
        <v>1540</v>
      </c>
      <c r="B1516" s="97" t="s">
        <v>12284</v>
      </c>
      <c r="C1516" s="97" t="s">
        <v>12310</v>
      </c>
      <c r="D1516" s="98" t="s">
        <v>12311</v>
      </c>
      <c r="E1516" s="97" t="s">
        <v>12312</v>
      </c>
      <c r="F1516" s="97">
        <v>11991</v>
      </c>
      <c r="G1516" s="97" t="s">
        <v>12313</v>
      </c>
      <c r="H1516" s="97">
        <v>2021</v>
      </c>
      <c r="I1516" s="97" t="s">
        <v>12314</v>
      </c>
      <c r="J1516" s="380">
        <v>366775</v>
      </c>
      <c r="K1516" s="97" t="s">
        <v>312</v>
      </c>
      <c r="L1516" s="97" t="s">
        <v>12315</v>
      </c>
      <c r="M1516" s="97" t="s">
        <v>12316</v>
      </c>
      <c r="N1516" s="97" t="s">
        <v>12317</v>
      </c>
      <c r="O1516" s="97" t="s">
        <v>12318</v>
      </c>
      <c r="P1516" s="97">
        <v>8263</v>
      </c>
      <c r="Q1516" s="59">
        <v>61.66</v>
      </c>
      <c r="R1516" s="59">
        <v>39.26</v>
      </c>
      <c r="S1516" s="59">
        <v>9.18</v>
      </c>
      <c r="T1516" s="59">
        <v>37.01</v>
      </c>
      <c r="U1516" s="59">
        <f t="shared" si="100"/>
        <v>85.449999999999989</v>
      </c>
      <c r="V1516" s="424">
        <v>41</v>
      </c>
      <c r="W1516" s="466">
        <v>81.66</v>
      </c>
      <c r="X1516" s="447" t="s">
        <v>12319</v>
      </c>
      <c r="Y1516" s="97">
        <v>3</v>
      </c>
      <c r="Z1516" s="97">
        <v>6</v>
      </c>
      <c r="AA1516" s="97">
        <v>1</v>
      </c>
      <c r="AB1516" s="97">
        <v>4</v>
      </c>
      <c r="AC1516" s="97">
        <v>22</v>
      </c>
      <c r="AD1516" s="97">
        <v>37.01</v>
      </c>
      <c r="AE1516" s="97">
        <v>5</v>
      </c>
      <c r="AF1516" s="96">
        <v>13.4</v>
      </c>
      <c r="AG1516" s="97" t="s">
        <v>12311</v>
      </c>
      <c r="AH1516" s="97" t="s">
        <v>12312</v>
      </c>
      <c r="AI1516" s="97">
        <v>100</v>
      </c>
      <c r="AJ1516" s="97"/>
      <c r="AK1516" s="97"/>
      <c r="AL1516" s="97"/>
      <c r="AM1516" s="97"/>
      <c r="AN1516" s="97"/>
      <c r="AO1516" s="97"/>
      <c r="AP1516" s="97"/>
      <c r="AQ1516" s="97"/>
      <c r="AR1516" s="97"/>
      <c r="AS1516" s="97"/>
      <c r="AT1516" s="97"/>
      <c r="AU1516" s="97"/>
      <c r="AV1516" s="97"/>
      <c r="AW1516" s="97"/>
      <c r="AX1516" s="97"/>
      <c r="AY1516" s="97"/>
      <c r="AZ1516" s="97"/>
      <c r="BA1516" s="99"/>
      <c r="BB1516" s="32"/>
      <c r="BC1516" s="32"/>
      <c r="BD1516" s="32"/>
      <c r="BE1516" s="32"/>
      <c r="BF1516" s="32"/>
      <c r="BG1516" s="32"/>
      <c r="BH1516" s="32"/>
      <c r="BI1516" s="32"/>
      <c r="BJ1516" s="32"/>
      <c r="BK1516" s="32"/>
      <c r="BL1516" s="32"/>
      <c r="BM1516" s="32"/>
    </row>
    <row r="1517" spans="1:65" ht="120" customHeight="1" x14ac:dyDescent="0.25">
      <c r="A1517" s="96">
        <v>1540</v>
      </c>
      <c r="B1517" s="97" t="s">
        <v>12284</v>
      </c>
      <c r="C1517" s="97" t="s">
        <v>12320</v>
      </c>
      <c r="D1517" s="98" t="s">
        <v>2368</v>
      </c>
      <c r="E1517" s="97" t="s">
        <v>12321</v>
      </c>
      <c r="F1517" s="97">
        <v>14573</v>
      </c>
      <c r="G1517" s="97" t="s">
        <v>12322</v>
      </c>
      <c r="H1517" s="97">
        <v>2010</v>
      </c>
      <c r="I1517" s="97" t="s">
        <v>12323</v>
      </c>
      <c r="J1517" s="380">
        <v>110000</v>
      </c>
      <c r="K1517" s="97" t="s">
        <v>87</v>
      </c>
      <c r="L1517" s="97" t="s">
        <v>12324</v>
      </c>
      <c r="M1517" s="97" t="s">
        <v>12325</v>
      </c>
      <c r="N1517" s="97" t="s">
        <v>12326</v>
      </c>
      <c r="O1517" s="97" t="s">
        <v>12327</v>
      </c>
      <c r="P1517" s="97" t="s">
        <v>12328</v>
      </c>
      <c r="Q1517" s="59">
        <v>58</v>
      </c>
      <c r="R1517" s="59">
        <v>0</v>
      </c>
      <c r="S1517" s="16">
        <v>1.17</v>
      </c>
      <c r="T1517" s="60">
        <v>57.03</v>
      </c>
      <c r="U1517" s="59">
        <f t="shared" si="100"/>
        <v>58.2</v>
      </c>
      <c r="V1517" s="424">
        <v>99</v>
      </c>
      <c r="W1517" s="466">
        <v>100</v>
      </c>
      <c r="X1517" s="447" t="s">
        <v>12329</v>
      </c>
      <c r="Y1517" s="97">
        <v>6</v>
      </c>
      <c r="Z1517" s="97">
        <v>1</v>
      </c>
      <c r="AA1517" s="97">
        <v>1</v>
      </c>
      <c r="AB1517" s="97">
        <v>26</v>
      </c>
      <c r="AC1517" s="97" t="s">
        <v>596</v>
      </c>
      <c r="AD1517" s="97" t="s">
        <v>596</v>
      </c>
      <c r="AE1517" s="97">
        <v>2</v>
      </c>
      <c r="AF1517" s="96">
        <v>100</v>
      </c>
      <c r="AG1517" s="97" t="s">
        <v>2368</v>
      </c>
      <c r="AH1517" s="97" t="s">
        <v>12330</v>
      </c>
      <c r="AI1517" s="97">
        <v>50</v>
      </c>
      <c r="AJ1517" s="97" t="s">
        <v>2368</v>
      </c>
      <c r="AK1517" s="97" t="s">
        <v>12331</v>
      </c>
      <c r="AL1517" s="97">
        <v>50</v>
      </c>
      <c r="AM1517" s="97"/>
      <c r="AN1517" s="97"/>
      <c r="AO1517" s="97"/>
      <c r="AP1517" s="97"/>
      <c r="AQ1517" s="97"/>
      <c r="AR1517" s="97"/>
      <c r="AS1517" s="97"/>
      <c r="AT1517" s="97"/>
      <c r="AU1517" s="97"/>
      <c r="AV1517" s="97"/>
      <c r="AW1517" s="97"/>
      <c r="AX1517" s="97"/>
      <c r="AY1517" s="97"/>
      <c r="AZ1517" s="97"/>
      <c r="BA1517" s="99"/>
      <c r="BB1517" s="32"/>
      <c r="BC1517" s="32"/>
      <c r="BD1517" s="32"/>
      <c r="BE1517" s="32"/>
      <c r="BF1517" s="32"/>
      <c r="BG1517" s="32"/>
      <c r="BH1517" s="32"/>
      <c r="BI1517" s="32"/>
      <c r="BJ1517" s="32"/>
      <c r="BK1517" s="32"/>
      <c r="BL1517" s="32"/>
      <c r="BM1517" s="32"/>
    </row>
    <row r="1518" spans="1:65" ht="120" customHeight="1" x14ac:dyDescent="0.25">
      <c r="A1518" s="96">
        <v>1540</v>
      </c>
      <c r="B1518" s="97" t="s">
        <v>12332</v>
      </c>
      <c r="C1518" s="97" t="s">
        <v>12320</v>
      </c>
      <c r="D1518" s="98" t="s">
        <v>12333</v>
      </c>
      <c r="E1518" s="97" t="s">
        <v>12321</v>
      </c>
      <c r="F1518" s="97">
        <v>14573</v>
      </c>
      <c r="G1518" s="97" t="s">
        <v>12334</v>
      </c>
      <c r="H1518" s="97">
        <v>2016</v>
      </c>
      <c r="I1518" s="97" t="s">
        <v>12335</v>
      </c>
      <c r="J1518" s="380">
        <v>46238</v>
      </c>
      <c r="K1518" s="97" t="s">
        <v>244</v>
      </c>
      <c r="L1518" s="97" t="s">
        <v>12324</v>
      </c>
      <c r="M1518" s="97" t="s">
        <v>12325</v>
      </c>
      <c r="N1518" s="97" t="s">
        <v>12336</v>
      </c>
      <c r="O1518" s="97" t="s">
        <v>12337</v>
      </c>
      <c r="P1518" s="97">
        <v>6282</v>
      </c>
      <c r="Q1518" s="59">
        <v>58</v>
      </c>
      <c r="R1518" s="59">
        <v>0</v>
      </c>
      <c r="S1518" s="16">
        <v>0.57999999999999996</v>
      </c>
      <c r="T1518" s="60">
        <v>57.03</v>
      </c>
      <c r="U1518" s="59">
        <f t="shared" si="100"/>
        <v>57.61</v>
      </c>
      <c r="V1518" s="424">
        <v>99</v>
      </c>
      <c r="W1518" s="466">
        <v>100</v>
      </c>
      <c r="X1518" s="447" t="s">
        <v>12338</v>
      </c>
      <c r="Y1518" s="97">
        <v>6</v>
      </c>
      <c r="Z1518" s="97">
        <v>1</v>
      </c>
      <c r="AA1518" s="97">
        <v>1</v>
      </c>
      <c r="AB1518" s="97">
        <v>7</v>
      </c>
      <c r="AC1518" s="97" t="s">
        <v>12339</v>
      </c>
      <c r="AD1518" s="97" t="s">
        <v>596</v>
      </c>
      <c r="AE1518" s="97">
        <v>5</v>
      </c>
      <c r="AF1518" s="96">
        <v>100</v>
      </c>
      <c r="AG1518" s="97" t="s">
        <v>2368</v>
      </c>
      <c r="AH1518" s="97" t="s">
        <v>12340</v>
      </c>
      <c r="AI1518" s="97">
        <v>50</v>
      </c>
      <c r="AJ1518" s="97" t="s">
        <v>2368</v>
      </c>
      <c r="AK1518" s="97" t="s">
        <v>12341</v>
      </c>
      <c r="AL1518" s="97">
        <v>50</v>
      </c>
      <c r="AM1518" s="97"/>
      <c r="AN1518" s="97"/>
      <c r="AO1518" s="97"/>
      <c r="AP1518" s="97"/>
      <c r="AQ1518" s="97"/>
      <c r="AR1518" s="97"/>
      <c r="AS1518" s="97"/>
      <c r="AT1518" s="97"/>
      <c r="AU1518" s="97"/>
      <c r="AV1518" s="97"/>
      <c r="AW1518" s="97"/>
      <c r="AX1518" s="97"/>
      <c r="AY1518" s="97"/>
      <c r="AZ1518" s="97"/>
      <c r="BA1518" s="99"/>
      <c r="BB1518" s="32"/>
      <c r="BC1518" s="32"/>
      <c r="BD1518" s="32"/>
      <c r="BE1518" s="32"/>
      <c r="BF1518" s="32"/>
      <c r="BG1518" s="32"/>
      <c r="BH1518" s="32"/>
      <c r="BI1518" s="32"/>
      <c r="BJ1518" s="32"/>
      <c r="BK1518" s="32"/>
      <c r="BL1518" s="32"/>
      <c r="BM1518" s="32"/>
    </row>
    <row r="1519" spans="1:65" ht="120" customHeight="1" x14ac:dyDescent="0.25">
      <c r="A1519" s="96">
        <v>1540</v>
      </c>
      <c r="B1519" s="97" t="s">
        <v>12284</v>
      </c>
      <c r="C1519" s="97" t="s">
        <v>12320</v>
      </c>
      <c r="D1519" s="98" t="s">
        <v>2368</v>
      </c>
      <c r="E1519" s="97" t="s">
        <v>12321</v>
      </c>
      <c r="F1519" s="97">
        <v>14573</v>
      </c>
      <c r="G1519" s="97" t="s">
        <v>12342</v>
      </c>
      <c r="H1519" s="97">
        <v>2021</v>
      </c>
      <c r="I1519" s="97" t="s">
        <v>12343</v>
      </c>
      <c r="J1519" s="380">
        <v>87267</v>
      </c>
      <c r="K1519" s="97" t="s">
        <v>306</v>
      </c>
      <c r="L1519" s="97" t="s">
        <v>12344</v>
      </c>
      <c r="M1519" s="97" t="s">
        <v>12345</v>
      </c>
      <c r="N1519" s="97" t="s">
        <v>12346</v>
      </c>
      <c r="O1519" s="97" t="s">
        <v>12347</v>
      </c>
      <c r="P1519" s="97" t="s">
        <v>12348</v>
      </c>
      <c r="Q1519" s="59">
        <v>58</v>
      </c>
      <c r="R1519" s="59">
        <v>0</v>
      </c>
      <c r="S1519" s="16">
        <v>1.76</v>
      </c>
      <c r="T1519" s="60">
        <v>57.03</v>
      </c>
      <c r="U1519" s="59">
        <f t="shared" si="100"/>
        <v>58.79</v>
      </c>
      <c r="V1519" s="424">
        <v>90</v>
      </c>
      <c r="W1519" s="466">
        <v>100</v>
      </c>
      <c r="X1519" s="447" t="s">
        <v>12349</v>
      </c>
      <c r="Y1519" s="97">
        <v>6</v>
      </c>
      <c r="Z1519" s="97">
        <v>4</v>
      </c>
      <c r="AA1519" s="97">
        <v>7</v>
      </c>
      <c r="AB1519" s="97">
        <v>7</v>
      </c>
      <c r="AC1519" s="97" t="s">
        <v>12350</v>
      </c>
      <c r="AD1519" s="97" t="s">
        <v>596</v>
      </c>
      <c r="AE1519" s="97">
        <v>5</v>
      </c>
      <c r="AF1519" s="96">
        <v>100</v>
      </c>
      <c r="AG1519" s="97" t="s">
        <v>2368</v>
      </c>
      <c r="AH1519" s="97" t="s">
        <v>12351</v>
      </c>
      <c r="AI1519" s="97">
        <v>100</v>
      </c>
      <c r="AJ1519" s="97"/>
      <c r="AK1519" s="97"/>
      <c r="AL1519" s="97"/>
      <c r="AM1519" s="97"/>
      <c r="AN1519" s="97"/>
      <c r="AO1519" s="97"/>
      <c r="AP1519" s="97"/>
      <c r="AQ1519" s="97"/>
      <c r="AR1519" s="97"/>
      <c r="AS1519" s="97"/>
      <c r="AT1519" s="97"/>
      <c r="AU1519" s="97"/>
      <c r="AV1519" s="97"/>
      <c r="AW1519" s="97"/>
      <c r="AX1519" s="97"/>
      <c r="AY1519" s="97"/>
      <c r="AZ1519" s="97"/>
      <c r="BA1519" s="99"/>
      <c r="BB1519" s="32"/>
      <c r="BC1519" s="32"/>
      <c r="BD1519" s="32"/>
      <c r="BE1519" s="32"/>
      <c r="BF1519" s="32"/>
      <c r="BG1519" s="32"/>
      <c r="BH1519" s="32"/>
      <c r="BI1519" s="32"/>
      <c r="BJ1519" s="32"/>
      <c r="BK1519" s="32"/>
      <c r="BL1519" s="32"/>
      <c r="BM1519" s="32"/>
    </row>
    <row r="1520" spans="1:65" ht="120" customHeight="1" x14ac:dyDescent="0.25">
      <c r="A1520" s="96">
        <v>1540</v>
      </c>
      <c r="B1520" s="97" t="s">
        <v>12284</v>
      </c>
      <c r="C1520" s="97" t="s">
        <v>12310</v>
      </c>
      <c r="D1520" s="98"/>
      <c r="E1520" s="97" t="s">
        <v>12352</v>
      </c>
      <c r="F1520" s="97">
        <v>34070</v>
      </c>
      <c r="G1520" s="97" t="s">
        <v>12353</v>
      </c>
      <c r="H1520" s="97">
        <v>2022</v>
      </c>
      <c r="I1520" s="97" t="s">
        <v>12354</v>
      </c>
      <c r="J1520" s="380">
        <v>161596</v>
      </c>
      <c r="K1520" s="97" t="s">
        <v>330</v>
      </c>
      <c r="L1520" s="97" t="s">
        <v>12355</v>
      </c>
      <c r="M1520" s="97" t="s">
        <v>12356</v>
      </c>
      <c r="N1520" s="97" t="s">
        <v>12357</v>
      </c>
      <c r="O1520" s="97" t="s">
        <v>12358</v>
      </c>
      <c r="P1520" s="97">
        <v>8662</v>
      </c>
      <c r="Q1520" s="59">
        <v>62.78</v>
      </c>
      <c r="R1520" s="59">
        <v>19.010000000000002</v>
      </c>
      <c r="S1520" s="59">
        <v>30</v>
      </c>
      <c r="T1520" s="59">
        <v>37.01</v>
      </c>
      <c r="U1520" s="59">
        <f t="shared" si="100"/>
        <v>86.02000000000001</v>
      </c>
      <c r="V1520" s="424">
        <v>80</v>
      </c>
      <c r="W1520" s="466">
        <v>63.33</v>
      </c>
      <c r="X1520" s="447" t="s">
        <v>12359</v>
      </c>
      <c r="Y1520" s="97">
        <v>3</v>
      </c>
      <c r="Z1520" s="97">
        <v>7</v>
      </c>
      <c r="AA1520" s="97">
        <v>2</v>
      </c>
      <c r="AB1520" s="97">
        <v>44</v>
      </c>
      <c r="AC1520" s="97" t="s">
        <v>12360</v>
      </c>
      <c r="AD1520" s="97">
        <v>37.01</v>
      </c>
      <c r="AE1520" s="97">
        <v>5</v>
      </c>
      <c r="AF1520" s="96">
        <v>75</v>
      </c>
      <c r="AG1520" s="97" t="s">
        <v>12361</v>
      </c>
      <c r="AH1520" s="97" t="s">
        <v>12362</v>
      </c>
      <c r="AI1520" s="97">
        <v>20</v>
      </c>
      <c r="AJ1520" s="97" t="s">
        <v>12363</v>
      </c>
      <c r="AK1520" s="97" t="s">
        <v>12362</v>
      </c>
      <c r="AL1520" s="97">
        <v>23</v>
      </c>
      <c r="AM1520" s="107" t="s">
        <v>12363</v>
      </c>
      <c r="AN1520" s="97" t="s">
        <v>12364</v>
      </c>
      <c r="AO1520" s="97">
        <v>15</v>
      </c>
      <c r="AP1520" s="97" t="s">
        <v>12365</v>
      </c>
      <c r="AQ1520" s="97" t="s">
        <v>12366</v>
      </c>
      <c r="AR1520" s="97">
        <v>15</v>
      </c>
      <c r="AS1520" s="97" t="s">
        <v>12365</v>
      </c>
      <c r="AT1520" s="97" t="s">
        <v>12352</v>
      </c>
      <c r="AU1520" s="97">
        <v>27</v>
      </c>
      <c r="AV1520" s="97"/>
      <c r="AW1520" s="97"/>
      <c r="AX1520" s="97"/>
      <c r="AY1520" s="97"/>
      <c r="AZ1520" s="97"/>
      <c r="BA1520" s="99"/>
      <c r="BB1520" s="32"/>
      <c r="BC1520" s="32"/>
      <c r="BD1520" s="32"/>
      <c r="BE1520" s="32"/>
      <c r="BF1520" s="32"/>
      <c r="BG1520" s="32"/>
      <c r="BH1520" s="32"/>
      <c r="BI1520" s="32"/>
      <c r="BJ1520" s="32"/>
      <c r="BK1520" s="32"/>
      <c r="BL1520" s="32"/>
      <c r="BM1520" s="32"/>
    </row>
    <row r="1521" spans="1:65" ht="120" customHeight="1" x14ac:dyDescent="0.25">
      <c r="A1521" s="96">
        <v>1540</v>
      </c>
      <c r="B1521" s="97" t="s">
        <v>12284</v>
      </c>
      <c r="C1521" s="97" t="s">
        <v>12367</v>
      </c>
      <c r="D1521" s="98" t="s">
        <v>2172</v>
      </c>
      <c r="E1521" s="97" t="s">
        <v>12368</v>
      </c>
      <c r="F1521" s="97">
        <v>29437</v>
      </c>
      <c r="G1521" s="97" t="s">
        <v>12369</v>
      </c>
      <c r="H1521" s="97">
        <v>2021</v>
      </c>
      <c r="I1521" s="97" t="s">
        <v>12370</v>
      </c>
      <c r="J1521" s="380">
        <v>244000</v>
      </c>
      <c r="K1521" s="97" t="s">
        <v>312</v>
      </c>
      <c r="L1521" s="97" t="s">
        <v>12344</v>
      </c>
      <c r="M1521" s="97" t="s">
        <v>12345</v>
      </c>
      <c r="N1521" s="97" t="s">
        <v>12371</v>
      </c>
      <c r="O1521" s="97" t="s">
        <v>12372</v>
      </c>
      <c r="P1521" s="97">
        <v>8313</v>
      </c>
      <c r="Q1521" s="59">
        <v>200</v>
      </c>
      <c r="R1521" s="59">
        <v>28.7</v>
      </c>
      <c r="S1521" s="59">
        <v>14.88</v>
      </c>
      <c r="T1521" s="59">
        <v>37.01</v>
      </c>
      <c r="U1521" s="59">
        <f t="shared" si="100"/>
        <v>80.59</v>
      </c>
      <c r="V1521" s="424">
        <v>95</v>
      </c>
      <c r="W1521" s="466">
        <v>70</v>
      </c>
      <c r="X1521" s="447" t="s">
        <v>12373</v>
      </c>
      <c r="Y1521" s="97">
        <v>3</v>
      </c>
      <c r="Z1521" s="97">
        <v>1</v>
      </c>
      <c r="AA1521" s="97">
        <v>7</v>
      </c>
      <c r="AB1521" s="97">
        <v>44</v>
      </c>
      <c r="AC1521" s="97" t="s">
        <v>12374</v>
      </c>
      <c r="AD1521" s="97" t="s">
        <v>596</v>
      </c>
      <c r="AE1521" s="97">
        <v>5</v>
      </c>
      <c r="AF1521" s="96">
        <v>100</v>
      </c>
      <c r="AG1521" s="97" t="s">
        <v>2172</v>
      </c>
      <c r="AH1521" s="97" t="s">
        <v>12368</v>
      </c>
      <c r="AI1521" s="97">
        <v>50</v>
      </c>
      <c r="AJ1521" s="97" t="s">
        <v>2172</v>
      </c>
      <c r="AK1521" s="97" t="s">
        <v>12375</v>
      </c>
      <c r="AL1521" s="97">
        <v>50</v>
      </c>
      <c r="AM1521" s="97"/>
      <c r="AN1521" s="97"/>
      <c r="AO1521" s="97"/>
      <c r="AP1521" s="97"/>
      <c r="AQ1521" s="97"/>
      <c r="AR1521" s="97"/>
      <c r="AS1521" s="97"/>
      <c r="AT1521" s="97"/>
      <c r="AU1521" s="97"/>
      <c r="AV1521" s="97"/>
      <c r="AW1521" s="97"/>
      <c r="AX1521" s="97"/>
      <c r="AY1521" s="97"/>
      <c r="AZ1521" s="97"/>
      <c r="BA1521" s="99"/>
      <c r="BB1521" s="32"/>
      <c r="BC1521" s="32"/>
      <c r="BD1521" s="32"/>
      <c r="BE1521" s="32"/>
      <c r="BF1521" s="32"/>
      <c r="BG1521" s="32"/>
      <c r="BH1521" s="32"/>
      <c r="BI1521" s="32"/>
      <c r="BJ1521" s="32"/>
      <c r="BK1521" s="32"/>
      <c r="BL1521" s="32"/>
      <c r="BM1521" s="32"/>
    </row>
    <row r="1522" spans="1:65" ht="120" customHeight="1" x14ac:dyDescent="0.25">
      <c r="A1522" s="96">
        <v>1540</v>
      </c>
      <c r="B1522" s="97" t="s">
        <v>12284</v>
      </c>
      <c r="C1522" s="97" t="s">
        <v>12367</v>
      </c>
      <c r="D1522" s="98" t="s">
        <v>12286</v>
      </c>
      <c r="E1522" s="97" t="s">
        <v>12375</v>
      </c>
      <c r="F1522" s="97">
        <v>35595</v>
      </c>
      <c r="G1522" s="97" t="s">
        <v>12376</v>
      </c>
      <c r="H1522" s="97">
        <v>2023</v>
      </c>
      <c r="I1522" s="97" t="s">
        <v>12377</v>
      </c>
      <c r="J1522" s="380">
        <v>559389.17000000004</v>
      </c>
      <c r="K1522" s="97" t="s">
        <v>373</v>
      </c>
      <c r="L1522" s="97" t="s">
        <v>12378</v>
      </c>
      <c r="M1522" s="97" t="s">
        <v>12379</v>
      </c>
      <c r="N1522" s="97" t="s">
        <v>12380</v>
      </c>
      <c r="O1522" s="97" t="s">
        <v>12381</v>
      </c>
      <c r="P1522" s="97">
        <v>9242</v>
      </c>
      <c r="Q1522" s="59">
        <v>112.17</v>
      </c>
      <c r="R1522" s="59">
        <v>65.569999999999993</v>
      </c>
      <c r="S1522" s="59">
        <v>9.59</v>
      </c>
      <c r="T1522" s="59">
        <v>37.01</v>
      </c>
      <c r="U1522" s="59">
        <f t="shared" si="100"/>
        <v>112.16999999999999</v>
      </c>
      <c r="V1522" s="424">
        <v>97</v>
      </c>
      <c r="W1522" s="466">
        <v>25</v>
      </c>
      <c r="X1522" s="447" t="s">
        <v>12382</v>
      </c>
      <c r="Y1522" s="97">
        <v>1</v>
      </c>
      <c r="Z1522" s="97">
        <v>1</v>
      </c>
      <c r="AA1522" s="97">
        <v>7</v>
      </c>
      <c r="AB1522" s="97">
        <v>44</v>
      </c>
      <c r="AC1522" s="97">
        <v>43</v>
      </c>
      <c r="AD1522" s="97">
        <v>30.72</v>
      </c>
      <c r="AE1522" s="97">
        <v>5</v>
      </c>
      <c r="AF1522" s="96">
        <v>70</v>
      </c>
      <c r="AG1522" s="97" t="s">
        <v>2172</v>
      </c>
      <c r="AH1522" s="97" t="s">
        <v>12375</v>
      </c>
      <c r="AI1522" s="97">
        <v>50</v>
      </c>
      <c r="AJ1522" s="97" t="s">
        <v>12311</v>
      </c>
      <c r="AK1522" s="97" t="s">
        <v>12383</v>
      </c>
      <c r="AL1522" s="97">
        <v>50</v>
      </c>
      <c r="AM1522" s="97"/>
      <c r="AN1522" s="97"/>
      <c r="AO1522" s="97"/>
      <c r="AP1522" s="97"/>
      <c r="AQ1522" s="97"/>
      <c r="AR1522" s="97"/>
      <c r="AS1522" s="97"/>
      <c r="AT1522" s="97"/>
      <c r="AU1522" s="97"/>
      <c r="AV1522" s="97"/>
      <c r="AW1522" s="97"/>
      <c r="AX1522" s="97"/>
      <c r="AY1522" s="97"/>
      <c r="AZ1522" s="97"/>
      <c r="BA1522" s="99"/>
      <c r="BB1522" s="32"/>
      <c r="BC1522" s="32"/>
      <c r="BD1522" s="32"/>
      <c r="BE1522" s="32"/>
      <c r="BF1522" s="32"/>
      <c r="BG1522" s="32"/>
      <c r="BH1522" s="32"/>
      <c r="BI1522" s="32"/>
      <c r="BJ1522" s="32"/>
      <c r="BK1522" s="32"/>
      <c r="BL1522" s="32"/>
      <c r="BM1522" s="32"/>
    </row>
    <row r="1523" spans="1:65" ht="120" customHeight="1" x14ac:dyDescent="0.25">
      <c r="A1523" s="96">
        <v>1540</v>
      </c>
      <c r="B1523" s="97" t="s">
        <v>12284</v>
      </c>
      <c r="C1523" s="97" t="s">
        <v>12384</v>
      </c>
      <c r="D1523" s="98" t="s">
        <v>749</v>
      </c>
      <c r="E1523" s="97" t="s">
        <v>12385</v>
      </c>
      <c r="F1523" s="97">
        <v>21387</v>
      </c>
      <c r="G1523" s="97" t="s">
        <v>12386</v>
      </c>
      <c r="H1523" s="97">
        <v>2020</v>
      </c>
      <c r="I1523" s="97" t="s">
        <v>12387</v>
      </c>
      <c r="J1523" s="380">
        <v>185142.88</v>
      </c>
      <c r="K1523" s="97" t="s">
        <v>306</v>
      </c>
      <c r="L1523" s="97" t="s">
        <v>12344</v>
      </c>
      <c r="M1523" s="97" t="s">
        <v>12345</v>
      </c>
      <c r="N1523" s="97" t="s">
        <v>12388</v>
      </c>
      <c r="O1523" s="97" t="s">
        <v>12389</v>
      </c>
      <c r="P1523" s="97">
        <v>7992</v>
      </c>
      <c r="Q1523" s="59">
        <v>64.099999999999994</v>
      </c>
      <c r="R1523" s="59">
        <v>0</v>
      </c>
      <c r="S1523" s="59">
        <v>4.4000000000000004</v>
      </c>
      <c r="T1523" s="59">
        <v>48.2</v>
      </c>
      <c r="U1523" s="59">
        <f t="shared" si="100"/>
        <v>52.6</v>
      </c>
      <c r="V1523" s="424">
        <v>95</v>
      </c>
      <c r="W1523" s="466">
        <v>100</v>
      </c>
      <c r="X1523" s="447" t="s">
        <v>12390</v>
      </c>
      <c r="Y1523" s="97">
        <v>3</v>
      </c>
      <c r="Z1523" s="97">
        <v>11</v>
      </c>
      <c r="AA1523" s="97">
        <v>5</v>
      </c>
      <c r="AB1523" s="97">
        <v>4</v>
      </c>
      <c r="AC1523" s="97" t="s">
        <v>12391</v>
      </c>
      <c r="AD1523" s="97">
        <v>30.57</v>
      </c>
      <c r="AE1523" s="97">
        <v>3</v>
      </c>
      <c r="AF1523" s="96">
        <v>75</v>
      </c>
      <c r="AG1523" s="97" t="s">
        <v>749</v>
      </c>
      <c r="AH1523" s="97" t="s">
        <v>12392</v>
      </c>
      <c r="AI1523" s="97">
        <v>70</v>
      </c>
      <c r="AJ1523" s="97" t="s">
        <v>12393</v>
      </c>
      <c r="AK1523" s="97" t="s">
        <v>12394</v>
      </c>
      <c r="AL1523" s="97">
        <v>30</v>
      </c>
      <c r="AM1523" s="97"/>
      <c r="AN1523" s="97"/>
      <c r="AO1523" s="97"/>
      <c r="AP1523" s="97"/>
      <c r="AQ1523" s="97"/>
      <c r="AR1523" s="97"/>
      <c r="AS1523" s="97"/>
      <c r="AT1523" s="97"/>
      <c r="AU1523" s="97"/>
      <c r="AV1523" s="97"/>
      <c r="AW1523" s="97"/>
      <c r="AX1523" s="97"/>
      <c r="AY1523" s="97"/>
      <c r="AZ1523" s="97"/>
      <c r="BA1523" s="99"/>
      <c r="BB1523" s="32"/>
      <c r="BC1523" s="32"/>
      <c r="BD1523" s="32"/>
      <c r="BE1523" s="32"/>
      <c r="BF1523" s="32"/>
      <c r="BG1523" s="32"/>
      <c r="BH1523" s="32"/>
      <c r="BI1523" s="32"/>
      <c r="BJ1523" s="32"/>
      <c r="BK1523" s="32"/>
      <c r="BL1523" s="32"/>
      <c r="BM1523" s="32"/>
    </row>
    <row r="1524" spans="1:65" ht="120" customHeight="1" x14ac:dyDescent="0.25">
      <c r="A1524" s="96">
        <v>1540</v>
      </c>
      <c r="B1524" s="97" t="s">
        <v>12284</v>
      </c>
      <c r="C1524" s="97" t="s">
        <v>12395</v>
      </c>
      <c r="D1524" s="98" t="s">
        <v>6270</v>
      </c>
      <c r="E1524" s="97" t="s">
        <v>12396</v>
      </c>
      <c r="F1524" s="97">
        <v>32943</v>
      </c>
      <c r="G1524" s="97" t="s">
        <v>1499</v>
      </c>
      <c r="H1524" s="97">
        <v>2021</v>
      </c>
      <c r="I1524" s="97" t="s">
        <v>12397</v>
      </c>
      <c r="J1524" s="380">
        <v>78145.88</v>
      </c>
      <c r="K1524" s="97" t="s">
        <v>306</v>
      </c>
      <c r="L1524" s="97" t="s">
        <v>12344</v>
      </c>
      <c r="M1524" s="97" t="s">
        <v>12345</v>
      </c>
      <c r="N1524" s="97" t="s">
        <v>12398</v>
      </c>
      <c r="O1524" s="97" t="s">
        <v>12399</v>
      </c>
      <c r="P1524" s="97">
        <v>8002</v>
      </c>
      <c r="Q1524" s="59">
        <v>42.5</v>
      </c>
      <c r="R1524" s="59">
        <v>15.6</v>
      </c>
      <c r="S1524" s="59">
        <v>3</v>
      </c>
      <c r="T1524" s="59">
        <v>10.4</v>
      </c>
      <c r="U1524" s="59">
        <f t="shared" si="100"/>
        <v>29</v>
      </c>
      <c r="V1524" s="424">
        <v>92</v>
      </c>
      <c r="W1524" s="466">
        <v>98.3</v>
      </c>
      <c r="X1524" s="447" t="s">
        <v>12400</v>
      </c>
      <c r="Y1524" s="97">
        <v>2</v>
      </c>
      <c r="Z1524" s="97">
        <v>5</v>
      </c>
      <c r="AA1524" s="97">
        <v>4</v>
      </c>
      <c r="AB1524" s="97">
        <v>11</v>
      </c>
      <c r="AC1524" s="97" t="s">
        <v>12401</v>
      </c>
      <c r="AD1524" s="97">
        <v>21.3</v>
      </c>
      <c r="AE1524" s="97">
        <v>5</v>
      </c>
      <c r="AF1524" s="96">
        <v>50</v>
      </c>
      <c r="AG1524" s="97" t="s">
        <v>12402</v>
      </c>
      <c r="AH1524" s="97" t="s">
        <v>12396</v>
      </c>
      <c r="AI1524" s="97">
        <v>100</v>
      </c>
      <c r="AJ1524" s="97"/>
      <c r="AK1524" s="97"/>
      <c r="AL1524" s="97"/>
      <c r="AM1524" s="97"/>
      <c r="AN1524" s="97"/>
      <c r="AO1524" s="97"/>
      <c r="AP1524" s="97"/>
      <c r="AQ1524" s="97"/>
      <c r="AR1524" s="97"/>
      <c r="AS1524" s="97"/>
      <c r="AT1524" s="97"/>
      <c r="AU1524" s="97"/>
      <c r="AV1524" s="97"/>
      <c r="AW1524" s="97"/>
      <c r="AX1524" s="97"/>
      <c r="AY1524" s="97"/>
      <c r="AZ1524" s="97"/>
      <c r="BA1524" s="99"/>
      <c r="BB1524" s="32"/>
      <c r="BC1524" s="32"/>
      <c r="BD1524" s="32"/>
      <c r="BE1524" s="32"/>
      <c r="BF1524" s="32"/>
      <c r="BG1524" s="32"/>
      <c r="BH1524" s="32"/>
      <c r="BI1524" s="32"/>
      <c r="BJ1524" s="32"/>
      <c r="BK1524" s="32"/>
      <c r="BL1524" s="32"/>
      <c r="BM1524" s="32"/>
    </row>
    <row r="1525" spans="1:65" ht="120" customHeight="1" x14ac:dyDescent="0.25">
      <c r="A1525" s="96">
        <v>1540</v>
      </c>
      <c r="B1525" s="97" t="s">
        <v>12284</v>
      </c>
      <c r="C1525" s="97" t="s">
        <v>12395</v>
      </c>
      <c r="D1525" s="98" t="s">
        <v>632</v>
      </c>
      <c r="E1525" s="97" t="s">
        <v>12403</v>
      </c>
      <c r="F1525" s="97">
        <v>31463</v>
      </c>
      <c r="G1525" s="97" t="s">
        <v>12404</v>
      </c>
      <c r="H1525" s="97">
        <v>2021</v>
      </c>
      <c r="I1525" s="97" t="s">
        <v>12405</v>
      </c>
      <c r="J1525" s="380">
        <v>96926</v>
      </c>
      <c r="K1525" s="97" t="s">
        <v>312</v>
      </c>
      <c r="L1525" s="97" t="s">
        <v>12344</v>
      </c>
      <c r="M1525" s="97" t="s">
        <v>12345</v>
      </c>
      <c r="N1525" s="97" t="s">
        <v>12406</v>
      </c>
      <c r="O1525" s="97" t="s">
        <v>12407</v>
      </c>
      <c r="P1525" s="97">
        <v>8085</v>
      </c>
      <c r="Q1525" s="59">
        <v>68.400000000000006</v>
      </c>
      <c r="R1525" s="59">
        <f>J1525*0.2/1700</f>
        <v>11.403058823529411</v>
      </c>
      <c r="S1525" s="59">
        <v>23</v>
      </c>
      <c r="T1525" s="59">
        <v>10.4</v>
      </c>
      <c r="U1525" s="59">
        <f t="shared" si="100"/>
        <v>44.803058823529412</v>
      </c>
      <c r="V1525" s="424">
        <v>88</v>
      </c>
      <c r="W1525" s="466">
        <v>100</v>
      </c>
      <c r="X1525" s="447" t="s">
        <v>12400</v>
      </c>
      <c r="Y1525" s="97">
        <v>3</v>
      </c>
      <c r="Z1525" s="97">
        <v>1</v>
      </c>
      <c r="AA1525" s="97">
        <v>4</v>
      </c>
      <c r="AB1525" s="97">
        <v>4</v>
      </c>
      <c r="AC1525" s="97" t="s">
        <v>12408</v>
      </c>
      <c r="AD1525" s="97">
        <v>31.7</v>
      </c>
      <c r="AE1525" s="97">
        <v>5</v>
      </c>
      <c r="AF1525" s="96">
        <v>80</v>
      </c>
      <c r="AG1525" s="97" t="s">
        <v>632</v>
      </c>
      <c r="AH1525" s="97" t="s">
        <v>12403</v>
      </c>
      <c r="AI1525" s="97">
        <v>50</v>
      </c>
      <c r="AJ1525" s="97" t="s">
        <v>632</v>
      </c>
      <c r="AK1525" s="97" t="s">
        <v>12409</v>
      </c>
      <c r="AL1525" s="97">
        <v>50</v>
      </c>
      <c r="AM1525" s="97"/>
      <c r="AN1525" s="97"/>
      <c r="AO1525" s="97"/>
      <c r="AP1525" s="97"/>
      <c r="AQ1525" s="97"/>
      <c r="AR1525" s="97"/>
      <c r="AS1525" s="97"/>
      <c r="AT1525" s="97"/>
      <c r="AU1525" s="97"/>
      <c r="AV1525" s="97"/>
      <c r="AW1525" s="97"/>
      <c r="AX1525" s="97"/>
      <c r="AY1525" s="97"/>
      <c r="AZ1525" s="97"/>
      <c r="BA1525" s="99"/>
      <c r="BB1525" s="32"/>
      <c r="BC1525" s="32"/>
      <c r="BD1525" s="32"/>
      <c r="BE1525" s="32"/>
      <c r="BF1525" s="32"/>
      <c r="BG1525" s="32"/>
      <c r="BH1525" s="32"/>
      <c r="BI1525" s="32"/>
      <c r="BJ1525" s="32"/>
      <c r="BK1525" s="32"/>
      <c r="BL1525" s="32"/>
      <c r="BM1525" s="32"/>
    </row>
    <row r="1526" spans="1:65" ht="120" customHeight="1" x14ac:dyDescent="0.25">
      <c r="A1526" s="96">
        <v>1540</v>
      </c>
      <c r="B1526" s="97" t="s">
        <v>12284</v>
      </c>
      <c r="C1526" s="97" t="s">
        <v>12395</v>
      </c>
      <c r="D1526" s="98" t="s">
        <v>749</v>
      </c>
      <c r="E1526" s="97" t="s">
        <v>12410</v>
      </c>
      <c r="F1526" s="97">
        <v>53286</v>
      </c>
      <c r="G1526" s="97" t="s">
        <v>12411</v>
      </c>
      <c r="H1526" s="97">
        <v>2022</v>
      </c>
      <c r="I1526" s="97" t="s">
        <v>12412</v>
      </c>
      <c r="J1526" s="380">
        <v>51588</v>
      </c>
      <c r="K1526" s="97" t="s">
        <v>330</v>
      </c>
      <c r="L1526" s="97" t="s">
        <v>12413</v>
      </c>
      <c r="M1526" s="97" t="s">
        <v>12414</v>
      </c>
      <c r="N1526" s="97" t="s">
        <v>12415</v>
      </c>
      <c r="O1526" s="97" t="s">
        <v>12416</v>
      </c>
      <c r="P1526" s="97">
        <v>8658</v>
      </c>
      <c r="Q1526" s="59">
        <v>25</v>
      </c>
      <c r="R1526" s="59">
        <v>2.14</v>
      </c>
      <c r="S1526" s="59">
        <v>3.5</v>
      </c>
      <c r="T1526" s="59">
        <v>12.2</v>
      </c>
      <c r="U1526" s="59">
        <f t="shared" si="100"/>
        <v>17.84</v>
      </c>
      <c r="V1526" s="424">
        <v>75</v>
      </c>
      <c r="W1526" s="466">
        <v>63.3</v>
      </c>
      <c r="X1526" s="447" t="s">
        <v>12417</v>
      </c>
      <c r="Y1526" s="97">
        <v>4</v>
      </c>
      <c r="Z1526" s="97">
        <v>9</v>
      </c>
      <c r="AA1526" s="97">
        <v>3</v>
      </c>
      <c r="AB1526" s="97">
        <v>4</v>
      </c>
      <c r="AC1526" s="97" t="s">
        <v>12418</v>
      </c>
      <c r="AD1526" s="97">
        <v>25</v>
      </c>
      <c r="AE1526" s="97">
        <v>5</v>
      </c>
      <c r="AF1526" s="96">
        <v>60</v>
      </c>
      <c r="AG1526" s="97" t="s">
        <v>749</v>
      </c>
      <c r="AH1526" s="97" t="s">
        <v>12410</v>
      </c>
      <c r="AI1526" s="97">
        <v>50</v>
      </c>
      <c r="AJ1526" s="97" t="s">
        <v>749</v>
      </c>
      <c r="AK1526" s="97" t="s">
        <v>749</v>
      </c>
      <c r="AL1526" s="97" t="s">
        <v>12419</v>
      </c>
      <c r="AM1526" s="97">
        <v>50</v>
      </c>
      <c r="AN1526" s="97"/>
      <c r="AO1526" s="97"/>
      <c r="AP1526" s="97"/>
      <c r="AQ1526" s="97"/>
      <c r="AR1526" s="97"/>
      <c r="AS1526" s="97"/>
      <c r="AT1526" s="97"/>
      <c r="AU1526" s="97"/>
      <c r="AV1526" s="97"/>
      <c r="AW1526" s="97"/>
      <c r="AX1526" s="97"/>
      <c r="AY1526" s="97"/>
      <c r="AZ1526" s="97"/>
      <c r="BA1526" s="99"/>
      <c r="BB1526" s="32"/>
      <c r="BC1526" s="32"/>
      <c r="BD1526" s="32"/>
      <c r="BE1526" s="32"/>
      <c r="BF1526" s="32"/>
      <c r="BG1526" s="32"/>
      <c r="BH1526" s="32"/>
      <c r="BI1526" s="32"/>
      <c r="BJ1526" s="32"/>
      <c r="BK1526" s="32"/>
      <c r="BL1526" s="32"/>
      <c r="BM1526" s="32"/>
    </row>
    <row r="1527" spans="1:65" ht="120" customHeight="1" x14ac:dyDescent="0.25">
      <c r="A1527" s="96">
        <v>1540</v>
      </c>
      <c r="B1527" s="97" t="s">
        <v>12284</v>
      </c>
      <c r="C1527" s="97" t="s">
        <v>12420</v>
      </c>
      <c r="D1527" s="98" t="s">
        <v>12333</v>
      </c>
      <c r="E1527" s="97" t="s">
        <v>12421</v>
      </c>
      <c r="F1527" s="97">
        <v>53286</v>
      </c>
      <c r="G1527" s="97" t="s">
        <v>12422</v>
      </c>
      <c r="H1527" s="97">
        <v>2023</v>
      </c>
      <c r="I1527" s="97" t="s">
        <v>12423</v>
      </c>
      <c r="J1527" s="380" t="s">
        <v>12424</v>
      </c>
      <c r="K1527" s="97" t="s">
        <v>373</v>
      </c>
      <c r="L1527" s="97" t="s">
        <v>12425</v>
      </c>
      <c r="M1527" s="97" t="s">
        <v>12426</v>
      </c>
      <c r="N1527" s="97" t="s">
        <v>12427</v>
      </c>
      <c r="O1527" s="97" t="s">
        <v>12428</v>
      </c>
      <c r="P1527" s="97">
        <v>8992</v>
      </c>
      <c r="Q1527" s="59">
        <v>76</v>
      </c>
      <c r="R1527" s="59">
        <v>15.14</v>
      </c>
      <c r="S1527" s="59">
        <v>44.5</v>
      </c>
      <c r="T1527" s="59">
        <v>16.3</v>
      </c>
      <c r="U1527" s="59">
        <f t="shared" si="100"/>
        <v>75.94</v>
      </c>
      <c r="V1527" s="424">
        <v>83</v>
      </c>
      <c r="W1527" s="466">
        <v>72.150000000000006</v>
      </c>
      <c r="X1527" s="447" t="s">
        <v>12429</v>
      </c>
      <c r="Y1527" s="97">
        <v>3</v>
      </c>
      <c r="Z1527" s="97">
        <v>2</v>
      </c>
      <c r="AA1527" s="97">
        <v>3</v>
      </c>
      <c r="AB1527" s="97">
        <v>4</v>
      </c>
      <c r="AC1527" s="97" t="s">
        <v>12430</v>
      </c>
      <c r="AD1527" s="97">
        <v>17</v>
      </c>
      <c r="AE1527" s="97">
        <v>5</v>
      </c>
      <c r="AF1527" s="96">
        <v>85</v>
      </c>
      <c r="AG1527" s="97" t="s">
        <v>12333</v>
      </c>
      <c r="AH1527" s="97" t="s">
        <v>12421</v>
      </c>
      <c r="AI1527" s="97">
        <v>33</v>
      </c>
      <c r="AJ1527" s="97" t="s">
        <v>749</v>
      </c>
      <c r="AK1527" s="97" t="s">
        <v>12431</v>
      </c>
      <c r="AL1527" s="97">
        <v>34</v>
      </c>
      <c r="AM1527" s="97" t="s">
        <v>749</v>
      </c>
      <c r="AN1527" s="97" t="s">
        <v>12432</v>
      </c>
      <c r="AO1527" s="97">
        <v>33</v>
      </c>
      <c r="AP1527" s="97"/>
      <c r="AQ1527" s="97"/>
      <c r="AR1527" s="97"/>
      <c r="AS1527" s="97"/>
      <c r="AT1527" s="97"/>
      <c r="AU1527" s="97"/>
      <c r="AV1527" s="97"/>
      <c r="AW1527" s="97"/>
      <c r="AX1527" s="97"/>
      <c r="AY1527" s="97"/>
      <c r="AZ1527" s="97"/>
      <c r="BA1527" s="99"/>
      <c r="BB1527" s="32"/>
      <c r="BC1527" s="32"/>
      <c r="BD1527" s="32"/>
      <c r="BE1527" s="32"/>
      <c r="BF1527" s="32"/>
      <c r="BG1527" s="32"/>
      <c r="BH1527" s="32"/>
      <c r="BI1527" s="32"/>
      <c r="BJ1527" s="32"/>
      <c r="BK1527" s="32"/>
      <c r="BL1527" s="32"/>
      <c r="BM1527" s="32"/>
    </row>
    <row r="1528" spans="1:65" ht="120" customHeight="1" x14ac:dyDescent="0.25">
      <c r="A1528" s="96">
        <v>1540</v>
      </c>
      <c r="B1528" s="97" t="s">
        <v>12284</v>
      </c>
      <c r="C1528" s="97" t="s">
        <v>12433</v>
      </c>
      <c r="D1528" s="98" t="s">
        <v>12434</v>
      </c>
      <c r="E1528" s="97" t="s">
        <v>12435</v>
      </c>
      <c r="F1528" s="97">
        <v>20044</v>
      </c>
      <c r="G1528" s="97" t="s">
        <v>12436</v>
      </c>
      <c r="H1528" s="97">
        <v>2016</v>
      </c>
      <c r="I1528" s="97" t="s">
        <v>12437</v>
      </c>
      <c r="J1528" s="380">
        <v>40000</v>
      </c>
      <c r="K1528" s="97" t="s">
        <v>244</v>
      </c>
      <c r="L1528" s="97" t="s">
        <v>12438</v>
      </c>
      <c r="M1528" s="97" t="s">
        <v>12439</v>
      </c>
      <c r="N1528" s="97" t="s">
        <v>12440</v>
      </c>
      <c r="O1528" s="97" t="s">
        <v>12441</v>
      </c>
      <c r="P1528" s="97">
        <v>6286</v>
      </c>
      <c r="Q1528" s="59">
        <v>91.1584</v>
      </c>
      <c r="R1528" s="59">
        <v>7.84</v>
      </c>
      <c r="S1528" s="59">
        <v>2</v>
      </c>
      <c r="T1528" s="59">
        <v>31.44</v>
      </c>
      <c r="U1528" s="59">
        <f t="shared" si="100"/>
        <v>41.28</v>
      </c>
      <c r="V1528" s="424">
        <v>10</v>
      </c>
      <c r="W1528" s="466">
        <v>100</v>
      </c>
      <c r="X1528" s="447" t="s">
        <v>12442</v>
      </c>
      <c r="Y1528" s="97">
        <v>6</v>
      </c>
      <c r="Z1528" s="97">
        <v>4</v>
      </c>
      <c r="AA1528" s="97">
        <v>7</v>
      </c>
      <c r="AB1528" s="97">
        <v>60</v>
      </c>
      <c r="AC1528" s="97" t="s">
        <v>12443</v>
      </c>
      <c r="AD1528" s="97">
        <v>25.6</v>
      </c>
      <c r="AE1528" s="97">
        <v>3</v>
      </c>
      <c r="AF1528" s="96">
        <v>10</v>
      </c>
      <c r="AG1528" s="97" t="s">
        <v>12434</v>
      </c>
      <c r="AH1528" s="97" t="s">
        <v>12435</v>
      </c>
      <c r="AI1528" s="97">
        <v>50</v>
      </c>
      <c r="AJ1528" s="97" t="s">
        <v>12444</v>
      </c>
      <c r="AK1528" s="97" t="s">
        <v>12435</v>
      </c>
      <c r="AL1528" s="97">
        <v>50</v>
      </c>
      <c r="AM1528" s="97"/>
      <c r="AN1528" s="97"/>
      <c r="AO1528" s="97"/>
      <c r="AP1528" s="97"/>
      <c r="AQ1528" s="97"/>
      <c r="AR1528" s="97"/>
      <c r="AS1528" s="97"/>
      <c r="AT1528" s="97"/>
      <c r="AU1528" s="97"/>
      <c r="AV1528" s="97"/>
      <c r="AW1528" s="97"/>
      <c r="AX1528" s="97"/>
      <c r="AY1528" s="97"/>
      <c r="AZ1528" s="97"/>
      <c r="BA1528" s="99"/>
      <c r="BB1528" s="32"/>
      <c r="BC1528" s="32"/>
      <c r="BD1528" s="32"/>
      <c r="BE1528" s="32"/>
      <c r="BF1528" s="32"/>
      <c r="BG1528" s="32"/>
      <c r="BH1528" s="32"/>
      <c r="BI1528" s="32"/>
      <c r="BJ1528" s="32"/>
      <c r="BK1528" s="32"/>
      <c r="BL1528" s="32"/>
      <c r="BM1528" s="32"/>
    </row>
    <row r="1529" spans="1:65" ht="120" customHeight="1" x14ac:dyDescent="0.25">
      <c r="A1529" s="96">
        <v>1540</v>
      </c>
      <c r="B1529" s="97" t="s">
        <v>12284</v>
      </c>
      <c r="C1529" s="97" t="s">
        <v>12433</v>
      </c>
      <c r="D1529" s="98" t="s">
        <v>12434</v>
      </c>
      <c r="E1529" s="97" t="s">
        <v>12445</v>
      </c>
      <c r="F1529" s="97">
        <v>31177</v>
      </c>
      <c r="G1529" s="97" t="s">
        <v>12446</v>
      </c>
      <c r="H1529" s="97">
        <v>2019</v>
      </c>
      <c r="I1529" s="97" t="s">
        <v>12447</v>
      </c>
      <c r="J1529" s="380">
        <v>40748</v>
      </c>
      <c r="K1529" s="97" t="s">
        <v>76</v>
      </c>
      <c r="L1529" s="97" t="s">
        <v>12438</v>
      </c>
      <c r="M1529" s="97" t="s">
        <v>12439</v>
      </c>
      <c r="N1529" s="97" t="s">
        <v>12448</v>
      </c>
      <c r="O1529" s="97" t="s">
        <v>12449</v>
      </c>
      <c r="P1529" s="97">
        <v>7441</v>
      </c>
      <c r="Q1529" s="59">
        <v>98.466200000000001</v>
      </c>
      <c r="R1529" s="59">
        <v>4.79</v>
      </c>
      <c r="S1529" s="59">
        <v>5</v>
      </c>
      <c r="T1529" s="59">
        <v>34.46</v>
      </c>
      <c r="U1529" s="59">
        <f t="shared" si="100"/>
        <v>44.25</v>
      </c>
      <c r="V1529" s="424">
        <v>40</v>
      </c>
      <c r="W1529" s="466">
        <v>100</v>
      </c>
      <c r="X1529" s="447" t="s">
        <v>12442</v>
      </c>
      <c r="Y1529" s="97">
        <v>4</v>
      </c>
      <c r="Z1529" s="97">
        <v>7</v>
      </c>
      <c r="AA1529" s="97">
        <v>5</v>
      </c>
      <c r="AB1529" s="97">
        <v>60</v>
      </c>
      <c r="AC1529" s="97" t="s">
        <v>12450</v>
      </c>
      <c r="AD1529" s="97">
        <v>25.6</v>
      </c>
      <c r="AE1529" s="97">
        <v>5</v>
      </c>
      <c r="AF1529" s="96">
        <v>9</v>
      </c>
      <c r="AG1529" s="97" t="s">
        <v>12434</v>
      </c>
      <c r="AH1529" s="97" t="s">
        <v>12445</v>
      </c>
      <c r="AI1529" s="97">
        <v>100</v>
      </c>
      <c r="AJ1529" s="97"/>
      <c r="AK1529" s="97"/>
      <c r="AL1529" s="97"/>
      <c r="AM1529" s="97"/>
      <c r="AN1529" s="97"/>
      <c r="AO1529" s="97"/>
      <c r="AP1529" s="97"/>
      <c r="AQ1529" s="97"/>
      <c r="AR1529" s="97"/>
      <c r="AS1529" s="97"/>
      <c r="AT1529" s="97"/>
      <c r="AU1529" s="97"/>
      <c r="AV1529" s="97"/>
      <c r="AW1529" s="97"/>
      <c r="AX1529" s="97"/>
      <c r="AY1529" s="97"/>
      <c r="AZ1529" s="97"/>
      <c r="BA1529" s="99"/>
      <c r="BB1529" s="32"/>
      <c r="BC1529" s="32"/>
      <c r="BD1529" s="32"/>
      <c r="BE1529" s="32"/>
      <c r="BF1529" s="32"/>
      <c r="BG1529" s="32"/>
      <c r="BH1529" s="32"/>
      <c r="BI1529" s="32"/>
      <c r="BJ1529" s="32"/>
      <c r="BK1529" s="32"/>
      <c r="BL1529" s="32"/>
      <c r="BM1529" s="32"/>
    </row>
    <row r="1530" spans="1:65" ht="120" customHeight="1" x14ac:dyDescent="0.25">
      <c r="A1530" s="96">
        <v>1540</v>
      </c>
      <c r="B1530" s="97" t="s">
        <v>12284</v>
      </c>
      <c r="C1530" s="97" t="s">
        <v>12320</v>
      </c>
      <c r="D1530" s="23"/>
      <c r="E1530" s="22" t="s">
        <v>12321</v>
      </c>
      <c r="F1530" s="97">
        <v>14573</v>
      </c>
      <c r="G1530" s="22" t="s">
        <v>12451</v>
      </c>
      <c r="H1530" s="22">
        <v>2023</v>
      </c>
      <c r="I1530" s="22" t="s">
        <v>12452</v>
      </c>
      <c r="J1530" s="57">
        <v>69957</v>
      </c>
      <c r="K1530" s="22" t="s">
        <v>373</v>
      </c>
      <c r="L1530" s="97" t="s">
        <v>12324</v>
      </c>
      <c r="M1530" s="97" t="s">
        <v>12325</v>
      </c>
      <c r="N1530" s="97" t="s">
        <v>12453</v>
      </c>
      <c r="O1530" s="97" t="s">
        <v>12454</v>
      </c>
      <c r="P1530" s="22">
        <v>8945</v>
      </c>
      <c r="Q1530" s="82">
        <v>60</v>
      </c>
      <c r="R1530" s="82">
        <v>2</v>
      </c>
      <c r="S1530" s="82">
        <v>1</v>
      </c>
      <c r="T1530" s="65">
        <v>57</v>
      </c>
      <c r="U1530" s="59">
        <f t="shared" si="100"/>
        <v>60</v>
      </c>
      <c r="V1530" s="421">
        <v>99</v>
      </c>
      <c r="W1530" s="466">
        <v>62.5</v>
      </c>
      <c r="X1530" s="225" t="s">
        <v>12455</v>
      </c>
      <c r="Y1530" s="22">
        <v>6</v>
      </c>
      <c r="Z1530" s="22">
        <v>1</v>
      </c>
      <c r="AA1530" s="22">
        <v>1</v>
      </c>
      <c r="AB1530" s="22">
        <v>60</v>
      </c>
      <c r="AC1530" s="22" t="s">
        <v>12456</v>
      </c>
      <c r="AD1530" s="22" t="s">
        <v>596</v>
      </c>
      <c r="AE1530" s="22">
        <v>4</v>
      </c>
      <c r="AF1530" s="86">
        <v>100</v>
      </c>
      <c r="AG1530" s="22" t="s">
        <v>2368</v>
      </c>
      <c r="AH1530" s="22" t="s">
        <v>12457</v>
      </c>
      <c r="AI1530" s="22">
        <v>33</v>
      </c>
      <c r="AJ1530" s="22" t="s">
        <v>2368</v>
      </c>
      <c r="AK1530" s="22" t="s">
        <v>12458</v>
      </c>
      <c r="AL1530" s="97">
        <v>33</v>
      </c>
      <c r="AM1530" s="22" t="s">
        <v>2368</v>
      </c>
      <c r="AN1530" s="22" t="s">
        <v>12459</v>
      </c>
      <c r="AO1530" s="22">
        <v>34</v>
      </c>
      <c r="AP1530" s="22"/>
      <c r="AQ1530" s="22"/>
      <c r="AR1530" s="22"/>
      <c r="AS1530" s="22"/>
      <c r="AT1530" s="22"/>
      <c r="AU1530" s="22"/>
      <c r="AV1530" s="22"/>
      <c r="AW1530" s="22"/>
      <c r="AX1530" s="22"/>
      <c r="AY1530" s="22"/>
      <c r="AZ1530" s="22"/>
      <c r="BA1530" s="85"/>
      <c r="BB1530" s="32"/>
      <c r="BC1530" s="32"/>
      <c r="BD1530" s="32"/>
      <c r="BE1530" s="32"/>
      <c r="BF1530" s="32"/>
      <c r="BG1530" s="32"/>
      <c r="BH1530" s="32"/>
      <c r="BI1530" s="32"/>
      <c r="BJ1530" s="32"/>
      <c r="BK1530" s="32"/>
      <c r="BL1530" s="32"/>
      <c r="BM1530" s="32"/>
    </row>
    <row r="1531" spans="1:65" ht="120" customHeight="1" x14ac:dyDescent="0.25">
      <c r="A1531" s="108">
        <v>1554</v>
      </c>
      <c r="B1531" s="109" t="s">
        <v>12460</v>
      </c>
      <c r="C1531" s="108">
        <v>5</v>
      </c>
      <c r="D1531" s="110" t="s">
        <v>2291</v>
      </c>
      <c r="E1531" s="108" t="s">
        <v>12461</v>
      </c>
      <c r="F1531" s="108">
        <v>25670</v>
      </c>
      <c r="G1531" s="108" t="s">
        <v>12462</v>
      </c>
      <c r="H1531" s="108">
        <v>2016</v>
      </c>
      <c r="I1531" s="108" t="s">
        <v>12463</v>
      </c>
      <c r="J1531" s="111">
        <v>102363.7</v>
      </c>
      <c r="K1531" s="108" t="s">
        <v>12464</v>
      </c>
      <c r="L1531" s="112" t="s">
        <v>12465</v>
      </c>
      <c r="M1531" s="112" t="s">
        <v>12216</v>
      </c>
      <c r="N1531" s="112" t="s">
        <v>12466</v>
      </c>
      <c r="O1531" s="112" t="s">
        <v>12467</v>
      </c>
      <c r="P1531" s="108" t="s">
        <v>12468</v>
      </c>
      <c r="Q1531" s="113">
        <f>+U1531</f>
        <v>120.83</v>
      </c>
      <c r="R1531" s="338">
        <v>14.91</v>
      </c>
      <c r="S1531" s="113">
        <v>52.739999999999995</v>
      </c>
      <c r="T1531" s="114">
        <v>66.16</v>
      </c>
      <c r="U1531" s="338">
        <v>120.83</v>
      </c>
      <c r="V1531" s="434">
        <v>96</v>
      </c>
      <c r="W1531" s="61">
        <v>100</v>
      </c>
      <c r="X1531" s="455" t="s">
        <v>12469</v>
      </c>
      <c r="Y1531" s="108">
        <v>6</v>
      </c>
      <c r="Z1531" s="108">
        <v>1</v>
      </c>
      <c r="AA1531" s="108">
        <v>4</v>
      </c>
      <c r="AB1531" s="108">
        <v>14</v>
      </c>
      <c r="AC1531" s="115">
        <v>75</v>
      </c>
      <c r="AD1531" s="30">
        <f t="shared" ref="AD1531:AD1537" si="101">T1531</f>
        <v>66.16</v>
      </c>
      <c r="AE1531" s="30">
        <v>48</v>
      </c>
      <c r="AF1531" s="116">
        <v>100</v>
      </c>
      <c r="AG1531" s="30" t="s">
        <v>2291</v>
      </c>
      <c r="AH1531" s="30" t="s">
        <v>12461</v>
      </c>
      <c r="AI1531" s="30">
        <v>20</v>
      </c>
      <c r="AJ1531" s="30" t="s">
        <v>12470</v>
      </c>
      <c r="AK1531" s="30" t="s">
        <v>12471</v>
      </c>
      <c r="AL1531" s="30">
        <v>16</v>
      </c>
      <c r="AM1531" s="30" t="s">
        <v>12472</v>
      </c>
      <c r="AN1531" s="30" t="s">
        <v>12461</v>
      </c>
      <c r="AO1531" s="30">
        <v>16</v>
      </c>
      <c r="AP1531" s="30" t="s">
        <v>12473</v>
      </c>
      <c r="AQ1531" s="30" t="s">
        <v>2968</v>
      </c>
      <c r="AR1531" s="116">
        <v>16</v>
      </c>
      <c r="AS1531" s="30" t="s">
        <v>12474</v>
      </c>
      <c r="AT1531" s="30" t="s">
        <v>2292</v>
      </c>
      <c r="AU1531" s="116">
        <v>16</v>
      </c>
      <c r="AV1531" s="30" t="s">
        <v>12475</v>
      </c>
      <c r="AW1531" s="30" t="s">
        <v>12471</v>
      </c>
      <c r="AX1531" s="116">
        <v>16</v>
      </c>
      <c r="AY1531" s="30"/>
      <c r="AZ1531" s="30"/>
      <c r="BA1531" s="30"/>
      <c r="BB1531" s="42"/>
      <c r="BC1531" s="42"/>
      <c r="BD1531" s="42"/>
      <c r="BE1531" s="42"/>
      <c r="BF1531" s="42"/>
      <c r="BG1531" s="42"/>
      <c r="BH1531" s="42"/>
      <c r="BI1531" s="42"/>
      <c r="BJ1531" s="42"/>
      <c r="BK1531" s="42"/>
      <c r="BL1531" s="42"/>
      <c r="BM1531" s="42"/>
    </row>
    <row r="1532" spans="1:65" ht="120" customHeight="1" x14ac:dyDescent="0.25">
      <c r="A1532" s="108">
        <v>1554</v>
      </c>
      <c r="B1532" s="108" t="s">
        <v>12460</v>
      </c>
      <c r="C1532" s="108">
        <v>8</v>
      </c>
      <c r="D1532" s="110" t="s">
        <v>3073</v>
      </c>
      <c r="E1532" s="108" t="s">
        <v>12476</v>
      </c>
      <c r="F1532" s="108">
        <v>12279</v>
      </c>
      <c r="G1532" s="108" t="s">
        <v>12477</v>
      </c>
      <c r="H1532" s="108">
        <v>2008</v>
      </c>
      <c r="I1532" s="108" t="s">
        <v>12478</v>
      </c>
      <c r="J1532" s="111">
        <v>58348.58</v>
      </c>
      <c r="K1532" s="108" t="s">
        <v>12479</v>
      </c>
      <c r="L1532" s="117" t="s">
        <v>12465</v>
      </c>
      <c r="M1532" s="117" t="s">
        <v>12216</v>
      </c>
      <c r="N1532" s="117" t="s">
        <v>12480</v>
      </c>
      <c r="O1532" s="117" t="s">
        <v>12481</v>
      </c>
      <c r="P1532" s="108" t="s">
        <v>12482</v>
      </c>
      <c r="Q1532" s="113">
        <f t="shared" ref="Q1532:Q1546" si="102">+U1532</f>
        <v>136.76</v>
      </c>
      <c r="R1532" s="338">
        <v>8.58</v>
      </c>
      <c r="S1532" s="113">
        <v>52.739999999999995</v>
      </c>
      <c r="T1532" s="114">
        <v>88.42</v>
      </c>
      <c r="U1532" s="338">
        <v>136.76</v>
      </c>
      <c r="V1532" s="434">
        <v>96</v>
      </c>
      <c r="W1532" s="61">
        <v>100</v>
      </c>
      <c r="X1532" s="455" t="s">
        <v>12483</v>
      </c>
      <c r="Y1532" s="108">
        <v>6</v>
      </c>
      <c r="Z1532" s="108">
        <v>1</v>
      </c>
      <c r="AA1532" s="108">
        <v>4</v>
      </c>
      <c r="AB1532" s="108">
        <v>14</v>
      </c>
      <c r="AC1532" s="115"/>
      <c r="AD1532" s="30">
        <f t="shared" si="101"/>
        <v>88.42</v>
      </c>
      <c r="AE1532" s="30">
        <v>48</v>
      </c>
      <c r="AF1532" s="116">
        <v>100</v>
      </c>
      <c r="AG1532" s="30" t="s">
        <v>12484</v>
      </c>
      <c r="AH1532" s="30" t="s">
        <v>12485</v>
      </c>
      <c r="AI1532" s="30">
        <v>25</v>
      </c>
      <c r="AJ1532" s="30" t="s">
        <v>12486</v>
      </c>
      <c r="AK1532" s="30" t="s">
        <v>12476</v>
      </c>
      <c r="AL1532" s="30">
        <v>25</v>
      </c>
      <c r="AM1532" s="30" t="s">
        <v>12487</v>
      </c>
      <c r="AN1532" s="30" t="s">
        <v>12476</v>
      </c>
      <c r="AO1532" s="30">
        <v>25</v>
      </c>
      <c r="AP1532" s="30" t="s">
        <v>12488</v>
      </c>
      <c r="AQ1532" s="30" t="s">
        <v>12476</v>
      </c>
      <c r="AR1532" s="30">
        <v>25</v>
      </c>
      <c r="AS1532" s="30"/>
      <c r="AT1532" s="30"/>
      <c r="AU1532" s="30"/>
      <c r="AV1532" s="30"/>
      <c r="AW1532" s="30"/>
      <c r="AX1532" s="30"/>
      <c r="AY1532" s="30"/>
      <c r="AZ1532" s="30"/>
      <c r="BA1532" s="30"/>
      <c r="BB1532" s="30"/>
      <c r="BC1532" s="30"/>
      <c r="BD1532" s="30"/>
      <c r="BE1532" s="30"/>
      <c r="BF1532" s="30"/>
      <c r="BG1532" s="30"/>
      <c r="BH1532" s="30"/>
      <c r="BI1532" s="30"/>
      <c r="BJ1532" s="30"/>
      <c r="BK1532" s="30"/>
      <c r="BL1532" s="30"/>
      <c r="BM1532" s="30"/>
    </row>
    <row r="1533" spans="1:65" ht="120" customHeight="1" x14ac:dyDescent="0.25">
      <c r="A1533" s="108">
        <v>1554</v>
      </c>
      <c r="B1533" s="109" t="s">
        <v>12460</v>
      </c>
      <c r="C1533" s="108">
        <v>5</v>
      </c>
      <c r="D1533" s="110" t="s">
        <v>2291</v>
      </c>
      <c r="E1533" s="108" t="s">
        <v>12461</v>
      </c>
      <c r="F1533" s="108">
        <v>25670</v>
      </c>
      <c r="G1533" s="40" t="s">
        <v>12489</v>
      </c>
      <c r="H1533" s="108">
        <v>2018</v>
      </c>
      <c r="I1533" s="40" t="s">
        <v>12463</v>
      </c>
      <c r="J1533" s="111">
        <v>90443.18</v>
      </c>
      <c r="K1533" s="108" t="s">
        <v>12490</v>
      </c>
      <c r="L1533" s="112" t="s">
        <v>12465</v>
      </c>
      <c r="M1533" s="112" t="s">
        <v>12216</v>
      </c>
      <c r="N1533" s="112" t="s">
        <v>12491</v>
      </c>
      <c r="O1533" s="112" t="s">
        <v>12492</v>
      </c>
      <c r="P1533" s="108" t="s">
        <v>12493</v>
      </c>
      <c r="Q1533" s="113">
        <f t="shared" si="102"/>
        <v>118.37928970588234</v>
      </c>
      <c r="R1533" s="338">
        <v>12.459289705882355</v>
      </c>
      <c r="S1533" s="113">
        <v>52.739999999999995</v>
      </c>
      <c r="T1533" s="114">
        <v>66.16</v>
      </c>
      <c r="U1533" s="338">
        <v>118.37928970588234</v>
      </c>
      <c r="V1533" s="434">
        <v>96</v>
      </c>
      <c r="W1533" s="61">
        <v>100</v>
      </c>
      <c r="X1533" s="455" t="s">
        <v>12494</v>
      </c>
      <c r="Y1533" s="108">
        <v>6</v>
      </c>
      <c r="Z1533" s="108">
        <v>1</v>
      </c>
      <c r="AA1533" s="108">
        <v>4</v>
      </c>
      <c r="AB1533" s="108">
        <v>14</v>
      </c>
      <c r="AC1533" s="115">
        <v>38</v>
      </c>
      <c r="AD1533" s="30">
        <f t="shared" si="101"/>
        <v>66.16</v>
      </c>
      <c r="AE1533" s="30">
        <v>48</v>
      </c>
      <c r="AF1533" s="116">
        <v>100</v>
      </c>
      <c r="AG1533" s="30" t="s">
        <v>2291</v>
      </c>
      <c r="AH1533" s="30" t="s">
        <v>12461</v>
      </c>
      <c r="AI1533" s="30">
        <v>20</v>
      </c>
      <c r="AJ1533" s="30" t="s">
        <v>12470</v>
      </c>
      <c r="AK1533" s="30" t="s">
        <v>12471</v>
      </c>
      <c r="AL1533" s="30">
        <v>16</v>
      </c>
      <c r="AM1533" s="30" t="s">
        <v>12472</v>
      </c>
      <c r="AN1533" s="30" t="s">
        <v>12461</v>
      </c>
      <c r="AO1533" s="30">
        <v>16</v>
      </c>
      <c r="AP1533" s="30" t="s">
        <v>12473</v>
      </c>
      <c r="AQ1533" s="30" t="s">
        <v>2968</v>
      </c>
      <c r="AR1533" s="116">
        <v>16</v>
      </c>
      <c r="AS1533" s="30" t="s">
        <v>12474</v>
      </c>
      <c r="AT1533" s="30" t="s">
        <v>2292</v>
      </c>
      <c r="AU1533" s="116">
        <v>16</v>
      </c>
      <c r="AV1533" s="30" t="s">
        <v>12475</v>
      </c>
      <c r="AW1533" s="30" t="s">
        <v>12471</v>
      </c>
      <c r="AX1533" s="116">
        <v>16</v>
      </c>
      <c r="AY1533" s="30"/>
      <c r="AZ1533" s="30"/>
      <c r="BA1533" s="30"/>
      <c r="BB1533" s="30"/>
      <c r="BC1533" s="30"/>
      <c r="BD1533" s="30"/>
      <c r="BE1533" s="30"/>
      <c r="BF1533" s="30"/>
      <c r="BG1533" s="30"/>
      <c r="BH1533" s="30"/>
      <c r="BI1533" s="30"/>
      <c r="BJ1533" s="30"/>
      <c r="BK1533" s="30"/>
      <c r="BL1533" s="30"/>
      <c r="BM1533" s="30"/>
    </row>
    <row r="1534" spans="1:65" ht="120" customHeight="1" x14ac:dyDescent="0.25">
      <c r="A1534" s="118">
        <v>1554</v>
      </c>
      <c r="B1534" s="119" t="s">
        <v>12460</v>
      </c>
      <c r="C1534" s="118">
        <v>5</v>
      </c>
      <c r="D1534" s="120" t="s">
        <v>2291</v>
      </c>
      <c r="E1534" s="118" t="s">
        <v>12495</v>
      </c>
      <c r="F1534" s="118">
        <v>17046</v>
      </c>
      <c r="G1534" s="118" t="s">
        <v>12496</v>
      </c>
      <c r="H1534" s="118" t="s">
        <v>12497</v>
      </c>
      <c r="I1534" s="118" t="s">
        <v>12498</v>
      </c>
      <c r="J1534" s="121">
        <v>58079.32</v>
      </c>
      <c r="K1534" s="118" t="s">
        <v>12499</v>
      </c>
      <c r="L1534" s="122" t="s">
        <v>12465</v>
      </c>
      <c r="M1534" s="122" t="s">
        <v>12216</v>
      </c>
      <c r="N1534" s="122" t="s">
        <v>12500</v>
      </c>
      <c r="O1534" s="123" t="s">
        <v>12501</v>
      </c>
      <c r="P1534" s="118" t="s">
        <v>12502</v>
      </c>
      <c r="Q1534" s="113">
        <f t="shared" si="102"/>
        <v>94.14</v>
      </c>
      <c r="R1534" s="339">
        <v>15.3</v>
      </c>
      <c r="S1534" s="118">
        <v>52.739999999999995</v>
      </c>
      <c r="T1534" s="114">
        <v>39.08</v>
      </c>
      <c r="U1534" s="338">
        <v>94.14</v>
      </c>
      <c r="V1534" s="435">
        <v>96</v>
      </c>
      <c r="W1534" s="61">
        <v>100</v>
      </c>
      <c r="X1534" s="455" t="s">
        <v>12503</v>
      </c>
      <c r="Y1534" s="118">
        <v>6</v>
      </c>
      <c r="Z1534" s="118">
        <v>1</v>
      </c>
      <c r="AA1534" s="118">
        <v>4</v>
      </c>
      <c r="AB1534" s="118">
        <v>14</v>
      </c>
      <c r="AC1534" s="124"/>
      <c r="AD1534" s="30">
        <f t="shared" si="101"/>
        <v>39.08</v>
      </c>
      <c r="AE1534" s="30">
        <v>48</v>
      </c>
      <c r="AF1534" s="116">
        <v>100</v>
      </c>
      <c r="AG1534" s="30" t="s">
        <v>2291</v>
      </c>
      <c r="AH1534" s="30" t="s">
        <v>12461</v>
      </c>
      <c r="AI1534" s="30">
        <v>20</v>
      </c>
      <c r="AJ1534" s="30" t="s">
        <v>12470</v>
      </c>
      <c r="AK1534" s="30" t="s">
        <v>12471</v>
      </c>
      <c r="AL1534" s="30">
        <v>16</v>
      </c>
      <c r="AM1534" s="30" t="s">
        <v>12472</v>
      </c>
      <c r="AN1534" s="30" t="s">
        <v>12461</v>
      </c>
      <c r="AO1534" s="30">
        <v>16</v>
      </c>
      <c r="AP1534" s="30" t="s">
        <v>12473</v>
      </c>
      <c r="AQ1534" s="30" t="s">
        <v>2968</v>
      </c>
      <c r="AR1534" s="116">
        <v>16</v>
      </c>
      <c r="AS1534" s="30" t="s">
        <v>12474</v>
      </c>
      <c r="AT1534" s="30" t="s">
        <v>2292</v>
      </c>
      <c r="AU1534" s="116">
        <v>16</v>
      </c>
      <c r="AV1534" s="30" t="s">
        <v>12475</v>
      </c>
      <c r="AW1534" s="30" t="s">
        <v>12471</v>
      </c>
      <c r="AX1534" s="116">
        <v>16</v>
      </c>
      <c r="AY1534" s="30"/>
      <c r="AZ1534" s="30"/>
      <c r="BA1534" s="30"/>
      <c r="BB1534" s="30"/>
      <c r="BC1534" s="30"/>
      <c r="BD1534" s="30"/>
      <c r="BE1534" s="30"/>
      <c r="BF1534" s="30"/>
      <c r="BG1534" s="30"/>
      <c r="BH1534" s="30"/>
      <c r="BI1534" s="30"/>
      <c r="BJ1534" s="30"/>
      <c r="BK1534" s="30"/>
      <c r="BL1534" s="30"/>
      <c r="BM1534" s="30"/>
    </row>
    <row r="1535" spans="1:65" ht="120" customHeight="1" x14ac:dyDescent="0.25">
      <c r="A1535" s="118">
        <v>1554</v>
      </c>
      <c r="B1535" s="118" t="s">
        <v>12460</v>
      </c>
      <c r="C1535" s="118">
        <v>5</v>
      </c>
      <c r="D1535" s="120" t="s">
        <v>12504</v>
      </c>
      <c r="E1535" s="118" t="s">
        <v>12505</v>
      </c>
      <c r="F1535" s="118" t="s">
        <v>12506</v>
      </c>
      <c r="G1535" s="118" t="s">
        <v>12507</v>
      </c>
      <c r="H1535" s="118">
        <v>2020</v>
      </c>
      <c r="I1535" s="118" t="s">
        <v>12508</v>
      </c>
      <c r="J1535" s="121">
        <v>49578.26</v>
      </c>
      <c r="K1535" s="118" t="s">
        <v>12509</v>
      </c>
      <c r="L1535" s="118" t="s">
        <v>12510</v>
      </c>
      <c r="M1535" s="118" t="s">
        <v>12511</v>
      </c>
      <c r="N1535" s="118" t="s">
        <v>12512</v>
      </c>
      <c r="O1535" s="118" t="s">
        <v>12513</v>
      </c>
      <c r="P1535" s="118">
        <v>12905</v>
      </c>
      <c r="Q1535" s="113">
        <f t="shared" si="102"/>
        <v>77.09</v>
      </c>
      <c r="R1535" s="339">
        <v>7.37</v>
      </c>
      <c r="S1535" s="113">
        <v>52.739999999999995</v>
      </c>
      <c r="T1535" s="114">
        <v>29.96</v>
      </c>
      <c r="U1535" s="338">
        <v>77.09</v>
      </c>
      <c r="V1535" s="435">
        <v>96</v>
      </c>
      <c r="W1535" s="61">
        <v>100</v>
      </c>
      <c r="X1535" s="455" t="s">
        <v>12514</v>
      </c>
      <c r="Y1535" s="118">
        <v>6</v>
      </c>
      <c r="Z1535" s="118">
        <v>1</v>
      </c>
      <c r="AA1535" s="118">
        <v>5</v>
      </c>
      <c r="AB1535" s="118">
        <v>25</v>
      </c>
      <c r="AC1535" s="124">
        <v>44</v>
      </c>
      <c r="AD1535" s="30">
        <f t="shared" si="101"/>
        <v>29.96</v>
      </c>
      <c r="AE1535" s="30">
        <v>48</v>
      </c>
      <c r="AF1535" s="116">
        <v>100</v>
      </c>
      <c r="AG1535" s="30" t="s">
        <v>2452</v>
      </c>
      <c r="AH1535" s="30" t="s">
        <v>12515</v>
      </c>
      <c r="AI1535" s="30">
        <v>7</v>
      </c>
      <c r="AJ1535" s="30" t="s">
        <v>3073</v>
      </c>
      <c r="AK1535" s="30" t="s">
        <v>2462</v>
      </c>
      <c r="AL1535" s="30">
        <v>7</v>
      </c>
      <c r="AM1535" s="30" t="s">
        <v>3084</v>
      </c>
      <c r="AN1535" s="30" t="s">
        <v>3085</v>
      </c>
      <c r="AO1535" s="116">
        <v>7</v>
      </c>
      <c r="AP1535" s="30" t="s">
        <v>3589</v>
      </c>
      <c r="AQ1535" s="30" t="s">
        <v>12516</v>
      </c>
      <c r="AR1535" s="116">
        <v>7</v>
      </c>
      <c r="AS1535" s="30" t="s">
        <v>2291</v>
      </c>
      <c r="AT1535" s="30" t="s">
        <v>12461</v>
      </c>
      <c r="AU1535" s="116">
        <v>8</v>
      </c>
      <c r="AV1535" s="30" t="s">
        <v>2164</v>
      </c>
      <c r="AW1535" s="30" t="s">
        <v>2251</v>
      </c>
      <c r="AX1535" s="30">
        <v>7</v>
      </c>
      <c r="AY1535" s="30" t="s">
        <v>2172</v>
      </c>
      <c r="AZ1535" s="30" t="s">
        <v>12517</v>
      </c>
      <c r="BA1535" s="30">
        <v>7</v>
      </c>
      <c r="BB1535" s="30" t="s">
        <v>2204</v>
      </c>
      <c r="BC1535" s="30" t="s">
        <v>2968</v>
      </c>
      <c r="BD1535" s="116">
        <v>7</v>
      </c>
      <c r="BE1535" s="30" t="s">
        <v>3225</v>
      </c>
      <c r="BF1535" s="30" t="s">
        <v>12518</v>
      </c>
      <c r="BG1535" s="30">
        <v>7</v>
      </c>
      <c r="BH1535" s="30" t="s">
        <v>12488</v>
      </c>
      <c r="BI1535" s="30" t="s">
        <v>12476</v>
      </c>
      <c r="BJ1535" s="30">
        <v>7</v>
      </c>
      <c r="BK1535" s="30" t="s">
        <v>3307</v>
      </c>
      <c r="BL1535" s="30" t="s">
        <v>12519</v>
      </c>
      <c r="BM1535" s="30">
        <v>7</v>
      </c>
    </row>
    <row r="1536" spans="1:65" ht="120" customHeight="1" x14ac:dyDescent="0.25">
      <c r="A1536" s="118">
        <v>1554</v>
      </c>
      <c r="B1536" s="118" t="s">
        <v>12460</v>
      </c>
      <c r="C1536" s="118">
        <v>5</v>
      </c>
      <c r="D1536" s="120" t="s">
        <v>3225</v>
      </c>
      <c r="E1536" s="118" t="s">
        <v>3578</v>
      </c>
      <c r="F1536" s="118">
        <v>22288</v>
      </c>
      <c r="G1536" s="118" t="s">
        <v>12520</v>
      </c>
      <c r="H1536" s="118">
        <v>2020</v>
      </c>
      <c r="I1536" s="118" t="s">
        <v>12521</v>
      </c>
      <c r="J1536" s="121">
        <v>19618.330000000002</v>
      </c>
      <c r="K1536" s="118" t="s">
        <v>12509</v>
      </c>
      <c r="L1536" s="118" t="s">
        <v>12522</v>
      </c>
      <c r="M1536" s="118" t="s">
        <v>12523</v>
      </c>
      <c r="N1536" s="118" t="s">
        <v>12524</v>
      </c>
      <c r="O1536" s="118" t="s">
        <v>12525</v>
      </c>
      <c r="P1536" s="118">
        <v>12924</v>
      </c>
      <c r="Q1536" s="113">
        <f t="shared" si="102"/>
        <v>85.67</v>
      </c>
      <c r="R1536" s="339">
        <v>2.31</v>
      </c>
      <c r="S1536" s="113">
        <v>52.739999999999995</v>
      </c>
      <c r="T1536" s="114">
        <v>43.6</v>
      </c>
      <c r="U1536" s="338">
        <v>85.67</v>
      </c>
      <c r="V1536" s="435">
        <v>96</v>
      </c>
      <c r="W1536" s="61">
        <v>100</v>
      </c>
      <c r="X1536" s="455" t="s">
        <v>12526</v>
      </c>
      <c r="Y1536" s="118">
        <v>6</v>
      </c>
      <c r="Z1536" s="118">
        <v>1</v>
      </c>
      <c r="AA1536" s="118">
        <v>5</v>
      </c>
      <c r="AB1536" s="118">
        <v>25</v>
      </c>
      <c r="AC1536" s="124">
        <v>44</v>
      </c>
      <c r="AD1536" s="30">
        <f t="shared" si="101"/>
        <v>43.6</v>
      </c>
      <c r="AE1536" s="30">
        <v>60</v>
      </c>
      <c r="AF1536" s="116">
        <v>100</v>
      </c>
      <c r="AG1536" s="30" t="s">
        <v>3225</v>
      </c>
      <c r="AH1536" s="30" t="s">
        <v>12518</v>
      </c>
      <c r="AI1536" s="116">
        <v>50</v>
      </c>
      <c r="AJ1536" s="30" t="s">
        <v>12527</v>
      </c>
      <c r="AK1536" s="30" t="s">
        <v>3578</v>
      </c>
      <c r="AL1536" s="30">
        <v>50</v>
      </c>
      <c r="AM1536" s="30"/>
      <c r="AN1536" s="30"/>
      <c r="AO1536" s="116"/>
      <c r="AP1536" s="30"/>
      <c r="AQ1536" s="30"/>
      <c r="AR1536" s="116"/>
      <c r="AS1536" s="30"/>
      <c r="AT1536" s="30"/>
      <c r="AU1536" s="30"/>
      <c r="AV1536" s="30"/>
      <c r="AW1536" s="30"/>
      <c r="AX1536" s="30"/>
      <c r="AY1536" s="30"/>
      <c r="AZ1536" s="30"/>
      <c r="BA1536" s="30"/>
      <c r="BB1536" s="30"/>
      <c r="BC1536" s="30"/>
      <c r="BD1536" s="30"/>
      <c r="BE1536" s="30"/>
      <c r="BF1536" s="30"/>
      <c r="BG1536" s="30"/>
      <c r="BH1536" s="30"/>
      <c r="BI1536" s="30"/>
      <c r="BJ1536" s="30"/>
      <c r="BK1536" s="30"/>
      <c r="BL1536" s="30"/>
      <c r="BM1536" s="30"/>
    </row>
    <row r="1537" spans="1:65" ht="120" customHeight="1" x14ac:dyDescent="0.25">
      <c r="A1537" s="118">
        <v>1554</v>
      </c>
      <c r="B1537" s="119" t="s">
        <v>12460</v>
      </c>
      <c r="C1537" s="118">
        <v>5</v>
      </c>
      <c r="D1537" s="120" t="s">
        <v>2291</v>
      </c>
      <c r="E1537" s="118" t="s">
        <v>12495</v>
      </c>
      <c r="F1537" s="118">
        <v>17046</v>
      </c>
      <c r="G1537" s="118" t="s">
        <v>12528</v>
      </c>
      <c r="H1537" s="118" t="s">
        <v>12529</v>
      </c>
      <c r="I1537" s="118" t="s">
        <v>12530</v>
      </c>
      <c r="J1537" s="121">
        <v>41483.550000000003</v>
      </c>
      <c r="K1537" s="118" t="s">
        <v>12531</v>
      </c>
      <c r="L1537" s="122" t="s">
        <v>12465</v>
      </c>
      <c r="M1537" s="122" t="s">
        <v>12216</v>
      </c>
      <c r="N1537" s="122" t="s">
        <v>12532</v>
      </c>
      <c r="O1537" s="123" t="s">
        <v>12533</v>
      </c>
      <c r="P1537" s="118" t="s">
        <v>12534</v>
      </c>
      <c r="Q1537" s="113">
        <f t="shared" si="102"/>
        <v>90.88</v>
      </c>
      <c r="R1537" s="339">
        <v>12.04</v>
      </c>
      <c r="S1537" s="113">
        <v>52.739999999999995</v>
      </c>
      <c r="T1537" s="114">
        <v>39.08</v>
      </c>
      <c r="U1537" s="338">
        <v>90.88</v>
      </c>
      <c r="V1537" s="435">
        <v>96</v>
      </c>
      <c r="W1537" s="61">
        <v>100</v>
      </c>
      <c r="X1537" s="455" t="s">
        <v>12535</v>
      </c>
      <c r="Y1537" s="118">
        <v>6</v>
      </c>
      <c r="Z1537" s="118">
        <v>1</v>
      </c>
      <c r="AA1537" s="118">
        <v>4</v>
      </c>
      <c r="AB1537" s="118">
        <v>14</v>
      </c>
      <c r="AC1537" s="124"/>
      <c r="AD1537" s="30">
        <f t="shared" si="101"/>
        <v>39.08</v>
      </c>
      <c r="AE1537" s="30">
        <v>48</v>
      </c>
      <c r="AF1537" s="116">
        <v>100</v>
      </c>
      <c r="AG1537" s="30" t="s">
        <v>2291</v>
      </c>
      <c r="AH1537" s="30" t="s">
        <v>12461</v>
      </c>
      <c r="AI1537" s="30">
        <v>20</v>
      </c>
      <c r="AJ1537" s="30" t="s">
        <v>12470</v>
      </c>
      <c r="AK1537" s="30" t="s">
        <v>12471</v>
      </c>
      <c r="AL1537" s="30">
        <v>16</v>
      </c>
      <c r="AM1537" s="30" t="s">
        <v>12472</v>
      </c>
      <c r="AN1537" s="30" t="s">
        <v>12461</v>
      </c>
      <c r="AO1537" s="30">
        <v>16</v>
      </c>
      <c r="AP1537" s="30" t="s">
        <v>12473</v>
      </c>
      <c r="AQ1537" s="30" t="s">
        <v>2968</v>
      </c>
      <c r="AR1537" s="116">
        <v>16</v>
      </c>
      <c r="AS1537" s="30" t="s">
        <v>12474</v>
      </c>
      <c r="AT1537" s="30" t="s">
        <v>2292</v>
      </c>
      <c r="AU1537" s="116">
        <v>16</v>
      </c>
      <c r="AV1537" s="30" t="s">
        <v>12475</v>
      </c>
      <c r="AW1537" s="30" t="s">
        <v>12471</v>
      </c>
      <c r="AX1537" s="116">
        <v>16</v>
      </c>
      <c r="AY1537" s="30"/>
      <c r="AZ1537" s="30"/>
      <c r="BA1537" s="30"/>
      <c r="BB1537" s="30"/>
      <c r="BC1537" s="30"/>
      <c r="BD1537" s="30"/>
      <c r="BE1537" s="30"/>
      <c r="BF1537" s="30"/>
      <c r="BG1537" s="30"/>
      <c r="BH1537" s="30"/>
      <c r="BI1537" s="30"/>
      <c r="BJ1537" s="30"/>
      <c r="BK1537" s="30"/>
      <c r="BL1537" s="30"/>
      <c r="BM1537" s="30"/>
    </row>
    <row r="1538" spans="1:65" ht="120" customHeight="1" x14ac:dyDescent="0.25">
      <c r="A1538" s="118">
        <v>1554</v>
      </c>
      <c r="B1538" s="119" t="s">
        <v>12460</v>
      </c>
      <c r="C1538" s="118">
        <v>5</v>
      </c>
      <c r="D1538" s="110" t="s">
        <v>64</v>
      </c>
      <c r="E1538" s="108" t="s">
        <v>3064</v>
      </c>
      <c r="F1538" s="108">
        <v>14080</v>
      </c>
      <c r="G1538" s="108" t="s">
        <v>12536</v>
      </c>
      <c r="H1538" s="108">
        <v>2021</v>
      </c>
      <c r="I1538" s="108" t="s">
        <v>12537</v>
      </c>
      <c r="J1538" s="111">
        <v>64979.66</v>
      </c>
      <c r="K1538" s="118" t="s">
        <v>12538</v>
      </c>
      <c r="L1538" s="123" t="s">
        <v>12465</v>
      </c>
      <c r="M1538" s="123" t="s">
        <v>12216</v>
      </c>
      <c r="N1538" s="123" t="s">
        <v>12539</v>
      </c>
      <c r="O1538" s="123" t="s">
        <v>12540</v>
      </c>
      <c r="P1538" s="108" t="s">
        <v>12541</v>
      </c>
      <c r="Q1538" s="113">
        <f t="shared" si="102"/>
        <v>90.38</v>
      </c>
      <c r="R1538" s="338">
        <v>7.56</v>
      </c>
      <c r="S1538" s="113">
        <v>52.739999999999995</v>
      </c>
      <c r="T1538" s="114">
        <v>43.06</v>
      </c>
      <c r="U1538" s="338">
        <v>90.38</v>
      </c>
      <c r="V1538" s="434">
        <v>96</v>
      </c>
      <c r="W1538" s="61">
        <v>87</v>
      </c>
      <c r="X1538" s="455" t="s">
        <v>12542</v>
      </c>
      <c r="Y1538" s="118">
        <v>6</v>
      </c>
      <c r="Z1538" s="118">
        <v>4</v>
      </c>
      <c r="AA1538" s="118">
        <v>7</v>
      </c>
      <c r="AB1538" s="118">
        <v>41</v>
      </c>
      <c r="AC1538" s="124">
        <v>110</v>
      </c>
      <c r="AD1538" s="30">
        <f>T1538</f>
        <v>43.06</v>
      </c>
      <c r="AE1538" s="30">
        <v>48</v>
      </c>
      <c r="AF1538" s="116">
        <v>100</v>
      </c>
      <c r="AG1538" s="30" t="s">
        <v>64</v>
      </c>
      <c r="AH1538" s="30" t="s">
        <v>3064</v>
      </c>
      <c r="AI1538" s="30">
        <v>100</v>
      </c>
      <c r="AJ1538" s="30"/>
      <c r="AK1538" s="30"/>
      <c r="AL1538" s="30"/>
      <c r="AM1538" s="30"/>
      <c r="AN1538" s="30"/>
      <c r="AO1538" s="30"/>
      <c r="AP1538" s="30"/>
      <c r="AQ1538" s="30"/>
      <c r="AR1538" s="116"/>
      <c r="AS1538" s="30"/>
      <c r="AT1538" s="30"/>
      <c r="AU1538" s="116"/>
      <c r="AV1538" s="30"/>
      <c r="AW1538" s="30"/>
      <c r="AX1538" s="116"/>
      <c r="AY1538" s="30"/>
      <c r="AZ1538" s="30"/>
      <c r="BA1538" s="30"/>
      <c r="BB1538" s="30"/>
      <c r="BC1538" s="30"/>
      <c r="BD1538" s="30"/>
      <c r="BE1538" s="30"/>
      <c r="BF1538" s="30"/>
      <c r="BG1538" s="30"/>
      <c r="BH1538" s="30"/>
      <c r="BI1538" s="30"/>
      <c r="BJ1538" s="30"/>
      <c r="BK1538" s="30"/>
      <c r="BL1538" s="30"/>
      <c r="BM1538" s="30"/>
    </row>
    <row r="1539" spans="1:65" ht="120" customHeight="1" x14ac:dyDescent="0.25">
      <c r="A1539" s="118">
        <v>1554</v>
      </c>
      <c r="B1539" s="119" t="s">
        <v>12460</v>
      </c>
      <c r="C1539" s="118">
        <v>5</v>
      </c>
      <c r="D1539" s="110" t="s">
        <v>2291</v>
      </c>
      <c r="E1539" s="108" t="s">
        <v>12461</v>
      </c>
      <c r="F1539" s="108">
        <v>25670</v>
      </c>
      <c r="G1539" s="108" t="s">
        <v>12543</v>
      </c>
      <c r="H1539" s="108">
        <v>2022</v>
      </c>
      <c r="I1539" s="108" t="s">
        <v>12544</v>
      </c>
      <c r="J1539" s="111">
        <v>291418.21000000002</v>
      </c>
      <c r="K1539" s="118" t="s">
        <v>12545</v>
      </c>
      <c r="L1539" s="123" t="s">
        <v>12465</v>
      </c>
      <c r="M1539" s="123" t="s">
        <v>12216</v>
      </c>
      <c r="N1539" s="123" t="s">
        <v>12546</v>
      </c>
      <c r="O1539" s="123" t="s">
        <v>12547</v>
      </c>
      <c r="P1539" s="108" t="s">
        <v>12548</v>
      </c>
      <c r="Q1539" s="113">
        <f t="shared" si="102"/>
        <v>194.15</v>
      </c>
      <c r="R1539" s="338">
        <v>88.23</v>
      </c>
      <c r="S1539" s="113">
        <v>52.739999999999995</v>
      </c>
      <c r="T1539" s="114">
        <v>66.16</v>
      </c>
      <c r="U1539" s="338">
        <v>194.15</v>
      </c>
      <c r="V1539" s="434">
        <v>96</v>
      </c>
      <c r="W1539" s="61">
        <v>99</v>
      </c>
      <c r="X1539" s="455" t="s">
        <v>12549</v>
      </c>
      <c r="Y1539" s="118">
        <v>6</v>
      </c>
      <c r="Z1539" s="118">
        <v>1</v>
      </c>
      <c r="AA1539" s="118">
        <v>4</v>
      </c>
      <c r="AB1539" s="118">
        <v>14</v>
      </c>
      <c r="AC1539" s="124">
        <v>119</v>
      </c>
      <c r="AD1539" s="30">
        <f>T1539</f>
        <v>66.16</v>
      </c>
      <c r="AE1539" s="30">
        <v>48</v>
      </c>
      <c r="AF1539" s="116">
        <v>100</v>
      </c>
      <c r="AG1539" s="30" t="s">
        <v>2291</v>
      </c>
      <c r="AH1539" s="30" t="s">
        <v>12461</v>
      </c>
      <c r="AI1539" s="30">
        <v>20</v>
      </c>
      <c r="AJ1539" s="30" t="s">
        <v>12470</v>
      </c>
      <c r="AK1539" s="30" t="s">
        <v>12471</v>
      </c>
      <c r="AL1539" s="30">
        <v>16</v>
      </c>
      <c r="AM1539" s="30" t="s">
        <v>12472</v>
      </c>
      <c r="AN1539" s="30" t="s">
        <v>12461</v>
      </c>
      <c r="AO1539" s="30">
        <v>16</v>
      </c>
      <c r="AP1539" s="30" t="s">
        <v>12473</v>
      </c>
      <c r="AQ1539" s="30" t="s">
        <v>2968</v>
      </c>
      <c r="AR1539" s="116">
        <v>16</v>
      </c>
      <c r="AS1539" s="30" t="s">
        <v>12474</v>
      </c>
      <c r="AT1539" s="30" t="s">
        <v>2292</v>
      </c>
      <c r="AU1539" s="116">
        <v>16</v>
      </c>
      <c r="AV1539" s="30" t="s">
        <v>12475</v>
      </c>
      <c r="AW1539" s="30" t="s">
        <v>12471</v>
      </c>
      <c r="AX1539" s="116">
        <v>16</v>
      </c>
      <c r="AY1539" s="30"/>
      <c r="AZ1539" s="30"/>
      <c r="BA1539" s="30"/>
      <c r="BB1539" s="30"/>
      <c r="BC1539" s="30"/>
      <c r="BD1539" s="30"/>
      <c r="BE1539" s="30"/>
      <c r="BF1539" s="30"/>
      <c r="BG1539" s="30"/>
      <c r="BH1539" s="30"/>
      <c r="BI1539" s="30"/>
      <c r="BJ1539" s="30"/>
      <c r="BK1539" s="30"/>
      <c r="BL1539" s="30"/>
      <c r="BM1539" s="30"/>
    </row>
    <row r="1540" spans="1:65" ht="120" customHeight="1" x14ac:dyDescent="0.25">
      <c r="A1540" s="118">
        <v>1554</v>
      </c>
      <c r="B1540" s="119" t="s">
        <v>12460</v>
      </c>
      <c r="C1540" s="118">
        <v>6</v>
      </c>
      <c r="D1540" s="110" t="s">
        <v>2204</v>
      </c>
      <c r="E1540" s="108" t="s">
        <v>2968</v>
      </c>
      <c r="F1540" s="108">
        <v>10373</v>
      </c>
      <c r="G1540" s="108" t="s">
        <v>12550</v>
      </c>
      <c r="H1540" s="108">
        <v>2023</v>
      </c>
      <c r="I1540" s="108" t="s">
        <v>12551</v>
      </c>
      <c r="J1540" s="111">
        <v>411115.26</v>
      </c>
      <c r="K1540" s="118" t="s">
        <v>12552</v>
      </c>
      <c r="L1540" s="123" t="s">
        <v>12553</v>
      </c>
      <c r="M1540" s="123" t="s">
        <v>12554</v>
      </c>
      <c r="N1540" s="123" t="s">
        <v>12555</v>
      </c>
      <c r="O1540" s="123" t="s">
        <v>12556</v>
      </c>
      <c r="P1540" s="108" t="s">
        <v>12557</v>
      </c>
      <c r="Q1540" s="113">
        <f t="shared" si="102"/>
        <v>146.91</v>
      </c>
      <c r="R1540" s="338">
        <v>48.36</v>
      </c>
      <c r="S1540" s="113">
        <v>52.739999999999995</v>
      </c>
      <c r="T1540" s="114">
        <v>58.79</v>
      </c>
      <c r="U1540" s="338">
        <v>146.91</v>
      </c>
      <c r="V1540" s="434">
        <v>96</v>
      </c>
      <c r="W1540" s="61">
        <v>47</v>
      </c>
      <c r="X1540" s="455" t="s">
        <v>12558</v>
      </c>
      <c r="Y1540" s="118">
        <v>3</v>
      </c>
      <c r="Z1540" s="118" t="s">
        <v>12559</v>
      </c>
      <c r="AA1540" s="118" t="s">
        <v>12560</v>
      </c>
      <c r="AB1540" s="118">
        <v>60</v>
      </c>
      <c r="AC1540" s="124">
        <v>108</v>
      </c>
      <c r="AD1540" s="30">
        <f>+T1540</f>
        <v>58.79</v>
      </c>
      <c r="AE1540" s="30">
        <v>60</v>
      </c>
      <c r="AF1540" s="116">
        <v>100</v>
      </c>
      <c r="AG1540" s="30" t="s">
        <v>2204</v>
      </c>
      <c r="AH1540" s="30" t="s">
        <v>12561</v>
      </c>
      <c r="AI1540" s="30">
        <v>17</v>
      </c>
      <c r="AJ1540" s="30" t="s">
        <v>2172</v>
      </c>
      <c r="AK1540" s="30" t="s">
        <v>12517</v>
      </c>
      <c r="AL1540" s="30">
        <v>17</v>
      </c>
      <c r="AM1540" s="30" t="s">
        <v>3225</v>
      </c>
      <c r="AN1540" s="30" t="s">
        <v>12518</v>
      </c>
      <c r="AO1540" s="30">
        <v>17</v>
      </c>
      <c r="AP1540" s="30" t="s">
        <v>12527</v>
      </c>
      <c r="AQ1540" s="30" t="s">
        <v>3578</v>
      </c>
      <c r="AR1540" s="116">
        <v>17</v>
      </c>
      <c r="AS1540" s="30" t="s">
        <v>12473</v>
      </c>
      <c r="AT1540" s="30" t="s">
        <v>2968</v>
      </c>
      <c r="AU1540" s="116">
        <v>16</v>
      </c>
      <c r="AV1540" s="30" t="s">
        <v>12562</v>
      </c>
      <c r="AW1540" s="30" t="s">
        <v>12563</v>
      </c>
      <c r="AX1540" s="116">
        <v>16</v>
      </c>
      <c r="AY1540" s="30"/>
      <c r="AZ1540" s="30"/>
      <c r="BA1540" s="30"/>
      <c r="BB1540" s="30"/>
      <c r="BC1540" s="30"/>
      <c r="BD1540" s="30"/>
      <c r="BE1540" s="30"/>
      <c r="BF1540" s="30"/>
      <c r="BG1540" s="30"/>
      <c r="BH1540" s="30"/>
      <c r="BI1540" s="30"/>
      <c r="BJ1540" s="30"/>
      <c r="BK1540" s="30"/>
      <c r="BL1540" s="30"/>
      <c r="BM1540" s="30"/>
    </row>
    <row r="1541" spans="1:65" ht="120" customHeight="1" x14ac:dyDescent="0.25">
      <c r="A1541" s="118">
        <v>1554</v>
      </c>
      <c r="B1541" s="119" t="s">
        <v>12460</v>
      </c>
      <c r="C1541" s="118">
        <v>6</v>
      </c>
      <c r="D1541" s="110" t="s">
        <v>2204</v>
      </c>
      <c r="E1541" s="108" t="s">
        <v>12563</v>
      </c>
      <c r="F1541" s="108">
        <v>25669</v>
      </c>
      <c r="G1541" s="108" t="s">
        <v>12564</v>
      </c>
      <c r="H1541" s="108">
        <v>2023</v>
      </c>
      <c r="I1541" s="108" t="s">
        <v>12565</v>
      </c>
      <c r="J1541" s="111">
        <v>137322.07</v>
      </c>
      <c r="K1541" s="118" t="s">
        <v>12552</v>
      </c>
      <c r="L1541" s="123" t="s">
        <v>12465</v>
      </c>
      <c r="M1541" s="123" t="s">
        <v>12216</v>
      </c>
      <c r="N1541" s="123" t="s">
        <v>12566</v>
      </c>
      <c r="O1541" s="123" t="s">
        <v>12567</v>
      </c>
      <c r="P1541" s="108" t="s">
        <v>12568</v>
      </c>
      <c r="Q1541" s="113">
        <f t="shared" si="102"/>
        <v>113.81</v>
      </c>
      <c r="R1541" s="338">
        <v>17.260000000000002</v>
      </c>
      <c r="S1541" s="113">
        <v>52.739999999999995</v>
      </c>
      <c r="T1541" s="114">
        <v>56.79</v>
      </c>
      <c r="U1541" s="338">
        <v>113.81</v>
      </c>
      <c r="V1541" s="434">
        <v>96</v>
      </c>
      <c r="W1541" s="61">
        <v>49</v>
      </c>
      <c r="X1541" s="455" t="s">
        <v>12569</v>
      </c>
      <c r="Y1541" s="118">
        <v>1</v>
      </c>
      <c r="Z1541" s="118">
        <v>2</v>
      </c>
      <c r="AA1541" s="118">
        <v>1</v>
      </c>
      <c r="AB1541" s="118">
        <v>47</v>
      </c>
      <c r="AC1541" s="124">
        <v>110</v>
      </c>
      <c r="AD1541" s="30">
        <f>+T1541</f>
        <v>56.79</v>
      </c>
      <c r="AE1541" s="30">
        <v>60</v>
      </c>
      <c r="AF1541" s="116">
        <v>100</v>
      </c>
      <c r="AG1541" s="30" t="s">
        <v>2204</v>
      </c>
      <c r="AH1541" s="30" t="s">
        <v>12563</v>
      </c>
      <c r="AI1541" s="30">
        <v>34</v>
      </c>
      <c r="AJ1541" s="30" t="s">
        <v>12562</v>
      </c>
      <c r="AK1541" s="30" t="s">
        <v>12563</v>
      </c>
      <c r="AL1541" s="30">
        <v>33</v>
      </c>
      <c r="AM1541" s="30" t="s">
        <v>12472</v>
      </c>
      <c r="AN1541" s="30" t="s">
        <v>12461</v>
      </c>
      <c r="AO1541" s="30">
        <v>33</v>
      </c>
      <c r="AP1541" s="30"/>
      <c r="AQ1541" s="30"/>
      <c r="AR1541" s="116"/>
      <c r="AS1541" s="30"/>
      <c r="AT1541" s="30"/>
      <c r="AU1541" s="116"/>
      <c r="AV1541" s="30"/>
      <c r="AW1541" s="30"/>
      <c r="AX1541" s="116"/>
      <c r="AY1541" s="30"/>
      <c r="AZ1541" s="30"/>
      <c r="BA1541" s="30"/>
      <c r="BB1541" s="30"/>
      <c r="BC1541" s="30"/>
      <c r="BD1541" s="30"/>
      <c r="BE1541" s="30"/>
      <c r="BF1541" s="30"/>
      <c r="BG1541" s="30"/>
      <c r="BH1541" s="30"/>
      <c r="BI1541" s="30"/>
      <c r="BJ1541" s="30"/>
      <c r="BK1541" s="30"/>
      <c r="BL1541" s="30"/>
      <c r="BM1541" s="30"/>
    </row>
    <row r="1542" spans="1:65" ht="120" customHeight="1" x14ac:dyDescent="0.25">
      <c r="A1542" s="118">
        <v>1554</v>
      </c>
      <c r="B1542" s="119" t="s">
        <v>12460</v>
      </c>
      <c r="C1542" s="118">
        <v>5</v>
      </c>
      <c r="D1542" s="110" t="s">
        <v>2291</v>
      </c>
      <c r="E1542" s="108" t="s">
        <v>12461</v>
      </c>
      <c r="F1542" s="108">
        <v>31156</v>
      </c>
      <c r="G1542" s="108" t="s">
        <v>12570</v>
      </c>
      <c r="H1542" s="108">
        <v>2023</v>
      </c>
      <c r="I1542" s="108" t="s">
        <v>12571</v>
      </c>
      <c r="J1542" s="111">
        <v>337698.38</v>
      </c>
      <c r="K1542" s="118" t="s">
        <v>12552</v>
      </c>
      <c r="L1542" s="123" t="s">
        <v>12572</v>
      </c>
      <c r="M1542" s="123" t="s">
        <v>12573</v>
      </c>
      <c r="N1542" s="123" t="s">
        <v>12574</v>
      </c>
      <c r="O1542" s="123" t="s">
        <v>12575</v>
      </c>
      <c r="P1542" s="108" t="s">
        <v>12576</v>
      </c>
      <c r="Q1542" s="113">
        <f t="shared" si="102"/>
        <v>204.51999999999998</v>
      </c>
      <c r="R1542" s="338">
        <v>98.6</v>
      </c>
      <c r="S1542" s="113">
        <v>52.739999999999995</v>
      </c>
      <c r="T1542" s="114">
        <v>66.16</v>
      </c>
      <c r="U1542" s="338">
        <v>204.51999999999998</v>
      </c>
      <c r="V1542" s="434">
        <v>96</v>
      </c>
      <c r="W1542" s="61">
        <v>99</v>
      </c>
      <c r="X1542" s="455" t="s">
        <v>12577</v>
      </c>
      <c r="Y1542" s="118">
        <v>6</v>
      </c>
      <c r="Z1542" s="118" t="s">
        <v>12578</v>
      </c>
      <c r="AA1542" s="118" t="s">
        <v>12579</v>
      </c>
      <c r="AB1542" s="118">
        <v>14</v>
      </c>
      <c r="AC1542" s="124">
        <v>109</v>
      </c>
      <c r="AD1542" s="30">
        <f>+T1542</f>
        <v>66.16</v>
      </c>
      <c r="AE1542" s="30">
        <v>60</v>
      </c>
      <c r="AF1542" s="116">
        <v>100</v>
      </c>
      <c r="AG1542" s="30" t="s">
        <v>2291</v>
      </c>
      <c r="AH1542" s="30" t="s">
        <v>12461</v>
      </c>
      <c r="AI1542" s="30">
        <v>20</v>
      </c>
      <c r="AJ1542" s="30" t="s">
        <v>12470</v>
      </c>
      <c r="AK1542" s="30" t="s">
        <v>12471</v>
      </c>
      <c r="AL1542" s="30">
        <v>16</v>
      </c>
      <c r="AM1542" s="30" t="s">
        <v>12472</v>
      </c>
      <c r="AN1542" s="30" t="s">
        <v>12461</v>
      </c>
      <c r="AO1542" s="30">
        <v>16</v>
      </c>
      <c r="AP1542" s="30" t="s">
        <v>12473</v>
      </c>
      <c r="AQ1542" s="30" t="s">
        <v>2968</v>
      </c>
      <c r="AR1542" s="116">
        <v>16</v>
      </c>
      <c r="AS1542" s="30" t="s">
        <v>12474</v>
      </c>
      <c r="AT1542" s="30" t="s">
        <v>2292</v>
      </c>
      <c r="AU1542" s="116">
        <v>16</v>
      </c>
      <c r="AV1542" s="30" t="s">
        <v>12475</v>
      </c>
      <c r="AW1542" s="30" t="s">
        <v>12471</v>
      </c>
      <c r="AX1542" s="116">
        <v>16</v>
      </c>
      <c r="AY1542" s="30"/>
      <c r="AZ1542" s="30"/>
      <c r="BA1542" s="30"/>
      <c r="BB1542" s="30"/>
      <c r="BC1542" s="30"/>
      <c r="BD1542" s="30"/>
      <c r="BE1542" s="30"/>
      <c r="BF1542" s="30"/>
      <c r="BG1542" s="30"/>
      <c r="BH1542" s="30"/>
      <c r="BI1542" s="30"/>
      <c r="BJ1542" s="30"/>
      <c r="BK1542" s="30"/>
      <c r="BL1542" s="30"/>
      <c r="BM1542" s="30"/>
    </row>
    <row r="1543" spans="1:65" ht="120" customHeight="1" x14ac:dyDescent="0.25">
      <c r="A1543" s="118">
        <v>1554</v>
      </c>
      <c r="B1543" s="119" t="s">
        <v>12460</v>
      </c>
      <c r="C1543" s="118">
        <v>12</v>
      </c>
      <c r="D1543" s="110" t="s">
        <v>3225</v>
      </c>
      <c r="E1543" s="108" t="s">
        <v>12580</v>
      </c>
      <c r="F1543" s="108">
        <v>27760</v>
      </c>
      <c r="G1543" s="108" t="s">
        <v>12581</v>
      </c>
      <c r="H1543" s="108">
        <v>2023</v>
      </c>
      <c r="I1543" s="108" t="s">
        <v>12582</v>
      </c>
      <c r="J1543" s="111">
        <v>120265.60000000001</v>
      </c>
      <c r="K1543" s="118" t="s">
        <v>12552</v>
      </c>
      <c r="L1543" s="123" t="s">
        <v>12583</v>
      </c>
      <c r="M1543" s="123" t="s">
        <v>12584</v>
      </c>
      <c r="N1543" s="123" t="s">
        <v>12585</v>
      </c>
      <c r="O1543" s="123" t="s">
        <v>12586</v>
      </c>
      <c r="P1543" s="108" t="s">
        <v>12587</v>
      </c>
      <c r="Q1543" s="113">
        <f t="shared" si="102"/>
        <v>89.199999999999989</v>
      </c>
      <c r="R1543" s="338">
        <v>14.03</v>
      </c>
      <c r="S1543" s="113">
        <v>52.739999999999995</v>
      </c>
      <c r="T1543" s="114">
        <v>35.409999999999997</v>
      </c>
      <c r="U1543" s="338">
        <v>89.199999999999989</v>
      </c>
      <c r="V1543" s="434">
        <v>96</v>
      </c>
      <c r="W1543" s="61">
        <v>46</v>
      </c>
      <c r="X1543" s="455" t="s">
        <v>12588</v>
      </c>
      <c r="Y1543" s="118">
        <v>3</v>
      </c>
      <c r="Z1543" s="118">
        <v>4</v>
      </c>
      <c r="AA1543" s="118">
        <v>7</v>
      </c>
      <c r="AB1543" s="118">
        <v>10</v>
      </c>
      <c r="AC1543" s="124">
        <v>110</v>
      </c>
      <c r="AD1543" s="30">
        <f>+T1543</f>
        <v>35.409999999999997</v>
      </c>
      <c r="AE1543" s="30">
        <v>60</v>
      </c>
      <c r="AF1543" s="116">
        <v>100</v>
      </c>
      <c r="AG1543" s="30" t="s">
        <v>3225</v>
      </c>
      <c r="AH1543" s="30" t="s">
        <v>12580</v>
      </c>
      <c r="AI1543" s="30">
        <v>50</v>
      </c>
      <c r="AJ1543" s="30" t="s">
        <v>12589</v>
      </c>
      <c r="AK1543" s="30" t="s">
        <v>3578</v>
      </c>
      <c r="AL1543" s="30">
        <v>50</v>
      </c>
      <c r="AM1543" s="30"/>
      <c r="AN1543" s="30"/>
      <c r="AO1543" s="30"/>
      <c r="AP1543" s="30"/>
      <c r="AQ1543" s="30"/>
      <c r="AR1543" s="30"/>
      <c r="AS1543" s="30"/>
      <c r="AT1543" s="30"/>
      <c r="AU1543" s="30"/>
      <c r="AV1543" s="30"/>
      <c r="AW1543" s="30"/>
      <c r="AX1543" s="30"/>
      <c r="AY1543" s="30"/>
      <c r="AZ1543" s="30"/>
      <c r="BA1543" s="30"/>
      <c r="BB1543" s="30"/>
      <c r="BC1543" s="30"/>
      <c r="BD1543" s="30"/>
      <c r="BE1543" s="30"/>
      <c r="BF1543" s="30"/>
      <c r="BG1543" s="30"/>
      <c r="BH1543" s="30"/>
      <c r="BI1543" s="30"/>
      <c r="BJ1543" s="30"/>
      <c r="BK1543" s="30"/>
      <c r="BL1543" s="30"/>
      <c r="BM1543" s="30"/>
    </row>
    <row r="1544" spans="1:65" ht="120" customHeight="1" x14ac:dyDescent="0.25">
      <c r="A1544" s="118">
        <v>1554</v>
      </c>
      <c r="B1544" s="119" t="s">
        <v>12460</v>
      </c>
      <c r="C1544" s="118">
        <v>3</v>
      </c>
      <c r="D1544" s="110" t="s">
        <v>12504</v>
      </c>
      <c r="E1544" s="108" t="s">
        <v>12590</v>
      </c>
      <c r="F1544" s="108">
        <v>8000</v>
      </c>
      <c r="G1544" s="108" t="s">
        <v>12591</v>
      </c>
      <c r="H1544" s="108">
        <v>2023</v>
      </c>
      <c r="I1544" s="108" t="s">
        <v>12592</v>
      </c>
      <c r="J1544" s="111">
        <v>274019.61</v>
      </c>
      <c r="K1544" s="118" t="s">
        <v>12552</v>
      </c>
      <c r="L1544" s="123" t="s">
        <v>12465</v>
      </c>
      <c r="M1544" s="123" t="s">
        <v>12216</v>
      </c>
      <c r="N1544" s="123" t="s">
        <v>12593</v>
      </c>
      <c r="O1544" s="123" t="s">
        <v>12594</v>
      </c>
      <c r="P1544" s="108">
        <v>15212</v>
      </c>
      <c r="Q1544" s="113">
        <f t="shared" si="102"/>
        <v>133.51999999999998</v>
      </c>
      <c r="R1544" s="338">
        <v>34.479999999999997</v>
      </c>
      <c r="S1544" s="113">
        <v>19.12</v>
      </c>
      <c r="T1544" s="114">
        <v>59.28</v>
      </c>
      <c r="U1544" s="338">
        <v>133.51999999999998</v>
      </c>
      <c r="V1544" s="434">
        <v>96</v>
      </c>
      <c r="W1544" s="61">
        <v>40</v>
      </c>
      <c r="X1544" s="455" t="s">
        <v>12595</v>
      </c>
      <c r="Y1544" s="118">
        <v>3</v>
      </c>
      <c r="Z1544" s="118">
        <v>2</v>
      </c>
      <c r="AA1544" s="118">
        <v>1</v>
      </c>
      <c r="AB1544" s="118">
        <v>69</v>
      </c>
      <c r="AC1544" s="124">
        <v>111</v>
      </c>
      <c r="AD1544" s="30">
        <f>+T1544</f>
        <v>59.28</v>
      </c>
      <c r="AE1544" s="30">
        <v>60</v>
      </c>
      <c r="AF1544" s="116">
        <v>100</v>
      </c>
      <c r="AG1544" s="30" t="s">
        <v>12504</v>
      </c>
      <c r="AH1544" s="30" t="s">
        <v>12590</v>
      </c>
      <c r="AI1544" s="30">
        <v>50</v>
      </c>
      <c r="AJ1544" s="30" t="s">
        <v>12596</v>
      </c>
      <c r="AK1544" s="30" t="s">
        <v>12597</v>
      </c>
      <c r="AL1544" s="30">
        <v>50</v>
      </c>
      <c r="AM1544" s="30"/>
      <c r="AN1544" s="30"/>
      <c r="AO1544" s="30"/>
      <c r="AP1544" s="30"/>
      <c r="AQ1544" s="30"/>
      <c r="AR1544" s="30"/>
      <c r="AS1544" s="30"/>
      <c r="AT1544" s="30"/>
      <c r="AU1544" s="30"/>
      <c r="AV1544" s="30"/>
      <c r="AW1544" s="30"/>
      <c r="AX1544" s="30"/>
      <c r="AY1544" s="30"/>
      <c r="AZ1544" s="30"/>
      <c r="BA1544" s="30"/>
      <c r="BB1544" s="30"/>
      <c r="BC1544" s="30"/>
      <c r="BD1544" s="30"/>
      <c r="BE1544" s="30"/>
      <c r="BF1544" s="30"/>
      <c r="BG1544" s="30"/>
      <c r="BH1544" s="30"/>
      <c r="BI1544" s="30"/>
      <c r="BJ1544" s="30"/>
      <c r="BK1544" s="30"/>
      <c r="BL1544" s="30"/>
      <c r="BM1544" s="30"/>
    </row>
    <row r="1545" spans="1:65" ht="120" customHeight="1" x14ac:dyDescent="0.25">
      <c r="A1545" s="118">
        <v>1554</v>
      </c>
      <c r="B1545" s="119" t="s">
        <v>12460</v>
      </c>
      <c r="C1545" s="118"/>
      <c r="D1545" s="110" t="s">
        <v>64</v>
      </c>
      <c r="E1545" s="108" t="s">
        <v>12598</v>
      </c>
      <c r="F1545" s="108">
        <v>14080</v>
      </c>
      <c r="G1545" s="108" t="s">
        <v>12599</v>
      </c>
      <c r="H1545" s="108">
        <v>2024</v>
      </c>
      <c r="I1545" s="108"/>
      <c r="J1545" s="111">
        <v>797561.6</v>
      </c>
      <c r="K1545" s="118" t="s">
        <v>12600</v>
      </c>
      <c r="L1545" s="123" t="s">
        <v>12601</v>
      </c>
      <c r="M1545" s="123" t="s">
        <v>12602</v>
      </c>
      <c r="N1545" s="123" t="s">
        <v>12603</v>
      </c>
      <c r="O1545" s="123" t="s">
        <v>12604</v>
      </c>
      <c r="P1545" s="108">
        <v>16522</v>
      </c>
      <c r="Q1545" s="113">
        <f t="shared" si="102"/>
        <v>128.43</v>
      </c>
      <c r="R1545" s="338">
        <v>45.61</v>
      </c>
      <c r="S1545" s="113">
        <v>52.739999999999995</v>
      </c>
      <c r="T1545" s="114">
        <v>43.06</v>
      </c>
      <c r="U1545" s="338">
        <v>128.43</v>
      </c>
      <c r="V1545" s="434">
        <v>96</v>
      </c>
      <c r="W1545" s="61">
        <v>23</v>
      </c>
      <c r="X1545" s="455" t="s">
        <v>12605</v>
      </c>
      <c r="Y1545" s="118">
        <v>3</v>
      </c>
      <c r="Z1545" s="118">
        <v>9</v>
      </c>
      <c r="AA1545" s="118">
        <v>2</v>
      </c>
      <c r="AB1545" s="118">
        <v>44</v>
      </c>
      <c r="AC1545" s="124">
        <v>61</v>
      </c>
      <c r="AD1545" s="30">
        <v>23.7</v>
      </c>
      <c r="AE1545" s="30">
        <v>60</v>
      </c>
      <c r="AF1545" s="116">
        <v>100</v>
      </c>
      <c r="AG1545" s="30" t="s">
        <v>64</v>
      </c>
      <c r="AH1545" s="30" t="s">
        <v>3064</v>
      </c>
      <c r="AI1545" s="30">
        <v>100</v>
      </c>
      <c r="AJ1545" s="30"/>
      <c r="AK1545" s="30"/>
      <c r="AL1545" s="30"/>
      <c r="AM1545" s="30"/>
      <c r="AN1545" s="30"/>
      <c r="AO1545" s="30"/>
      <c r="AP1545" s="30"/>
      <c r="AQ1545" s="30"/>
      <c r="AR1545" s="30"/>
      <c r="AS1545" s="30"/>
      <c r="AT1545" s="30"/>
      <c r="AU1545" s="30"/>
      <c r="AV1545" s="30"/>
      <c r="AW1545" s="30"/>
      <c r="AX1545" s="30"/>
      <c r="AY1545" s="30"/>
      <c r="AZ1545" s="30"/>
      <c r="BA1545" s="30"/>
      <c r="BB1545" s="30"/>
      <c r="BC1545" s="30"/>
      <c r="BD1545" s="30"/>
      <c r="BE1545" s="30"/>
      <c r="BF1545" s="30"/>
      <c r="BG1545" s="30"/>
      <c r="BH1545" s="30"/>
      <c r="BI1545" s="30"/>
      <c r="BJ1545" s="30"/>
      <c r="BK1545" s="30"/>
      <c r="BL1545" s="30"/>
      <c r="BM1545" s="30"/>
    </row>
    <row r="1546" spans="1:65" ht="120" customHeight="1" x14ac:dyDescent="0.25">
      <c r="A1546" s="118">
        <v>1554</v>
      </c>
      <c r="B1546" s="119" t="s">
        <v>12460</v>
      </c>
      <c r="C1546" s="118"/>
      <c r="D1546" s="110" t="s">
        <v>2291</v>
      </c>
      <c r="E1546" s="108" t="s">
        <v>12606</v>
      </c>
      <c r="F1546" s="108">
        <v>25670</v>
      </c>
      <c r="G1546" s="108" t="s">
        <v>12607</v>
      </c>
      <c r="H1546" s="108">
        <v>2024</v>
      </c>
      <c r="I1546" s="108"/>
      <c r="J1546" s="111">
        <v>58149.95</v>
      </c>
      <c r="K1546" s="118" t="s">
        <v>12600</v>
      </c>
      <c r="L1546" s="123" t="s">
        <v>12608</v>
      </c>
      <c r="M1546" s="123" t="s">
        <v>12609</v>
      </c>
      <c r="N1546" s="123" t="s">
        <v>12610</v>
      </c>
      <c r="O1546" s="123" t="s">
        <v>12611</v>
      </c>
      <c r="P1546" s="108" t="s">
        <v>12612</v>
      </c>
      <c r="Q1546" s="113">
        <f t="shared" si="102"/>
        <v>139.07</v>
      </c>
      <c r="R1546" s="338">
        <v>33.15</v>
      </c>
      <c r="S1546" s="113">
        <v>52.739999999999995</v>
      </c>
      <c r="T1546" s="114">
        <v>66.16</v>
      </c>
      <c r="U1546" s="338">
        <v>139.07</v>
      </c>
      <c r="V1546" s="434">
        <v>96</v>
      </c>
      <c r="W1546" s="61">
        <v>86</v>
      </c>
      <c r="X1546" s="455" t="s">
        <v>12613</v>
      </c>
      <c r="Y1546" s="118">
        <v>6</v>
      </c>
      <c r="Z1546" s="118" t="s">
        <v>12578</v>
      </c>
      <c r="AA1546" s="118" t="s">
        <v>12579</v>
      </c>
      <c r="AB1546" s="118">
        <v>14</v>
      </c>
      <c r="AC1546" s="124">
        <v>62</v>
      </c>
      <c r="AD1546" s="30">
        <f>+T1546</f>
        <v>66.16</v>
      </c>
      <c r="AE1546" s="30">
        <v>24</v>
      </c>
      <c r="AF1546" s="116">
        <v>100</v>
      </c>
      <c r="AG1546" s="30" t="s">
        <v>2291</v>
      </c>
      <c r="AH1546" s="30" t="s">
        <v>12461</v>
      </c>
      <c r="AI1546" s="30">
        <v>20</v>
      </c>
      <c r="AJ1546" s="30" t="s">
        <v>12470</v>
      </c>
      <c r="AK1546" s="30" t="s">
        <v>12471</v>
      </c>
      <c r="AL1546" s="30">
        <v>16</v>
      </c>
      <c r="AM1546" s="30" t="s">
        <v>12472</v>
      </c>
      <c r="AN1546" s="30" t="s">
        <v>12461</v>
      </c>
      <c r="AO1546" s="30">
        <v>16</v>
      </c>
      <c r="AP1546" s="30" t="s">
        <v>12473</v>
      </c>
      <c r="AQ1546" s="30" t="s">
        <v>2968</v>
      </c>
      <c r="AR1546" s="116">
        <v>16</v>
      </c>
      <c r="AS1546" s="30" t="s">
        <v>12474</v>
      </c>
      <c r="AT1546" s="30" t="s">
        <v>2292</v>
      </c>
      <c r="AU1546" s="116">
        <v>16</v>
      </c>
      <c r="AV1546" s="30" t="s">
        <v>12475</v>
      </c>
      <c r="AW1546" s="30" t="s">
        <v>12471</v>
      </c>
      <c r="AX1546" s="116">
        <v>16</v>
      </c>
      <c r="AY1546" s="30"/>
      <c r="AZ1546" s="30"/>
      <c r="BA1546" s="30"/>
      <c r="BB1546" s="30"/>
      <c r="BC1546" s="30"/>
      <c r="BD1546" s="30"/>
      <c r="BE1546" s="30"/>
      <c r="BF1546" s="30"/>
      <c r="BG1546" s="30"/>
      <c r="BH1546" s="30"/>
      <c r="BI1546" s="30"/>
      <c r="BJ1546" s="30"/>
      <c r="BK1546" s="30"/>
      <c r="BL1546" s="30"/>
      <c r="BM1546" s="30"/>
    </row>
    <row r="1547" spans="1:65" ht="120" customHeight="1" x14ac:dyDescent="0.25">
      <c r="A1547" s="118">
        <v>1554</v>
      </c>
      <c r="B1547" s="119" t="s">
        <v>12460</v>
      </c>
      <c r="C1547" s="118"/>
      <c r="D1547" s="110" t="s">
        <v>3225</v>
      </c>
      <c r="E1547" s="108" t="s">
        <v>12614</v>
      </c>
      <c r="F1547" s="108">
        <v>22288</v>
      </c>
      <c r="G1547" s="108" t="s">
        <v>12615</v>
      </c>
      <c r="H1547" s="108">
        <v>2024</v>
      </c>
      <c r="I1547" s="108"/>
      <c r="J1547" s="111">
        <v>65700.31</v>
      </c>
      <c r="K1547" s="118" t="s">
        <v>12600</v>
      </c>
      <c r="L1547" s="123" t="s">
        <v>12616</v>
      </c>
      <c r="M1547" s="123" t="s">
        <v>12617</v>
      </c>
      <c r="N1547" s="123" t="s">
        <v>12618</v>
      </c>
      <c r="O1547" s="123" t="s">
        <v>12619</v>
      </c>
      <c r="P1547" s="108" t="s">
        <v>12620</v>
      </c>
      <c r="Q1547" s="113">
        <v>82.68</v>
      </c>
      <c r="R1547" s="338">
        <v>7.35</v>
      </c>
      <c r="S1547" s="113">
        <v>52.739999999999995</v>
      </c>
      <c r="T1547" s="114">
        <v>43.6</v>
      </c>
      <c r="U1547" s="338">
        <v>90.710000000000008</v>
      </c>
      <c r="V1547" s="434">
        <v>96</v>
      </c>
      <c r="W1547" s="61">
        <v>57</v>
      </c>
      <c r="X1547" s="455" t="s">
        <v>12621</v>
      </c>
      <c r="Y1547" s="118">
        <v>6</v>
      </c>
      <c r="Z1547" s="118">
        <v>1</v>
      </c>
      <c r="AA1547" s="118">
        <v>5</v>
      </c>
      <c r="AB1547" s="118">
        <v>14</v>
      </c>
      <c r="AC1547" s="124">
        <v>64</v>
      </c>
      <c r="AD1547" s="30">
        <f>+T1547</f>
        <v>43.6</v>
      </c>
      <c r="AE1547" s="30">
        <v>60</v>
      </c>
      <c r="AF1547" s="116">
        <v>100</v>
      </c>
      <c r="AG1547" s="30" t="s">
        <v>3225</v>
      </c>
      <c r="AH1547" s="30" t="s">
        <v>12518</v>
      </c>
      <c r="AI1547" s="116">
        <v>50</v>
      </c>
      <c r="AJ1547" s="30" t="s">
        <v>12527</v>
      </c>
      <c r="AK1547" s="30" t="s">
        <v>3578</v>
      </c>
      <c r="AL1547" s="30">
        <v>50</v>
      </c>
      <c r="AM1547" s="30"/>
      <c r="AN1547" s="30"/>
      <c r="AO1547" s="30"/>
      <c r="AP1547" s="30"/>
      <c r="AQ1547" s="30"/>
      <c r="AR1547" s="116"/>
      <c r="AS1547" s="30"/>
      <c r="AT1547" s="30"/>
      <c r="AU1547" s="116"/>
      <c r="AV1547" s="30"/>
      <c r="AW1547" s="30"/>
      <c r="AX1547" s="116"/>
      <c r="AY1547" s="30"/>
      <c r="AZ1547" s="30"/>
      <c r="BA1547" s="30"/>
      <c r="BB1547" s="30"/>
      <c r="BC1547" s="30"/>
      <c r="BD1547" s="30"/>
      <c r="BE1547" s="30"/>
      <c r="BF1547" s="30"/>
      <c r="BG1547" s="30"/>
      <c r="BH1547" s="30"/>
      <c r="BI1547" s="30"/>
      <c r="BJ1547" s="30"/>
      <c r="BK1547" s="30"/>
      <c r="BL1547" s="30"/>
      <c r="BM1547" s="30"/>
    </row>
    <row r="1548" spans="1:65" ht="120" customHeight="1" x14ac:dyDescent="0.25">
      <c r="A1548" s="118">
        <v>1554</v>
      </c>
      <c r="B1548" s="119" t="s">
        <v>12460</v>
      </c>
      <c r="C1548" s="118"/>
      <c r="D1548" s="110" t="s">
        <v>3307</v>
      </c>
      <c r="E1548" s="108" t="s">
        <v>12622</v>
      </c>
      <c r="F1548" s="108">
        <v>53022</v>
      </c>
      <c r="G1548" s="108" t="s">
        <v>12623</v>
      </c>
      <c r="H1548" s="108">
        <v>2024</v>
      </c>
      <c r="I1548" s="108" t="s">
        <v>12624</v>
      </c>
      <c r="J1548" s="111">
        <v>90275.9</v>
      </c>
      <c r="K1548" s="118" t="s">
        <v>12600</v>
      </c>
      <c r="L1548" s="123" t="s">
        <v>12583</v>
      </c>
      <c r="M1548" s="123" t="s">
        <v>12584</v>
      </c>
      <c r="N1548" s="123" t="s">
        <v>12625</v>
      </c>
      <c r="O1548" s="123" t="s">
        <v>12626</v>
      </c>
      <c r="P1548" s="108" t="s">
        <v>12627</v>
      </c>
      <c r="Q1548" s="113">
        <v>91.91</v>
      </c>
      <c r="R1548" s="338">
        <v>10.26</v>
      </c>
      <c r="S1548" s="113">
        <v>52.739999999999995</v>
      </c>
      <c r="T1548" s="114">
        <v>43.17</v>
      </c>
      <c r="U1548" s="338">
        <v>93.19</v>
      </c>
      <c r="V1548" s="434">
        <v>96</v>
      </c>
      <c r="W1548" s="61">
        <v>26</v>
      </c>
      <c r="X1548" s="456" t="s">
        <v>12628</v>
      </c>
      <c r="Y1548" s="365">
        <v>6</v>
      </c>
      <c r="Z1548" s="118">
        <v>4</v>
      </c>
      <c r="AA1548" s="118">
        <v>7</v>
      </c>
      <c r="AB1548" s="118">
        <v>41</v>
      </c>
      <c r="AC1548" s="124">
        <v>63</v>
      </c>
      <c r="AD1548" s="30">
        <f>+T1548</f>
        <v>43.17</v>
      </c>
      <c r="AE1548" s="30">
        <v>60</v>
      </c>
      <c r="AF1548" s="116">
        <v>100</v>
      </c>
      <c r="AG1548" s="30" t="s">
        <v>3307</v>
      </c>
      <c r="AH1548" s="30" t="s">
        <v>12519</v>
      </c>
      <c r="AI1548" s="116">
        <v>50</v>
      </c>
      <c r="AJ1548" s="30" t="s">
        <v>12629</v>
      </c>
      <c r="AK1548" s="30" t="s">
        <v>12630</v>
      </c>
      <c r="AL1548" s="30">
        <v>50</v>
      </c>
      <c r="AM1548" s="30"/>
      <c r="AN1548" s="30"/>
      <c r="AO1548" s="30"/>
      <c r="AP1548" s="30"/>
      <c r="AQ1548" s="30"/>
      <c r="AR1548" s="116"/>
      <c r="AS1548" s="30"/>
      <c r="AT1548" s="30"/>
      <c r="AU1548" s="116"/>
      <c r="AV1548" s="30"/>
      <c r="AW1548" s="30"/>
      <c r="AX1548" s="116"/>
      <c r="AY1548" s="30"/>
      <c r="AZ1548" s="30"/>
      <c r="BA1548" s="30"/>
      <c r="BB1548" s="125"/>
      <c r="BC1548" s="125"/>
      <c r="BD1548" s="125"/>
      <c r="BE1548" s="125"/>
      <c r="BF1548" s="125"/>
      <c r="BG1548" s="125"/>
      <c r="BH1548" s="125"/>
      <c r="BI1548" s="125"/>
      <c r="BJ1548" s="125"/>
      <c r="BK1548" s="125"/>
      <c r="BL1548" s="125"/>
      <c r="BM1548" s="125"/>
    </row>
    <row r="1549" spans="1:65" ht="120" customHeight="1" x14ac:dyDescent="0.25">
      <c r="A1549" s="126">
        <v>1555</v>
      </c>
      <c r="B1549" s="62" t="s">
        <v>12631</v>
      </c>
      <c r="C1549" s="175">
        <v>11</v>
      </c>
      <c r="D1549" s="32"/>
      <c r="E1549" s="30" t="s">
        <v>12632</v>
      </c>
      <c r="F1549" s="55">
        <v>24022</v>
      </c>
      <c r="G1549" s="30" t="s">
        <v>12633</v>
      </c>
      <c r="H1549" s="30">
        <v>2005</v>
      </c>
      <c r="I1549" s="30" t="s">
        <v>12634</v>
      </c>
      <c r="J1549" s="285">
        <v>144973.34</v>
      </c>
      <c r="K1549" s="30" t="s">
        <v>155</v>
      </c>
      <c r="L1549" s="30" t="s">
        <v>12635</v>
      </c>
      <c r="M1549" s="30" t="s">
        <v>12636</v>
      </c>
      <c r="N1549" s="30" t="s">
        <v>12637</v>
      </c>
      <c r="O1549" s="30" t="s">
        <v>12638</v>
      </c>
      <c r="P1549" s="30">
        <v>901580</v>
      </c>
      <c r="Q1549" s="42">
        <v>10.130000000000001</v>
      </c>
      <c r="R1549" s="61">
        <v>0</v>
      </c>
      <c r="S1549" s="30">
        <v>2.0299999999999998</v>
      </c>
      <c r="T1549" s="30">
        <v>8.09</v>
      </c>
      <c r="U1549" s="214">
        <v>10.130000000000001</v>
      </c>
      <c r="V1549" s="436">
        <v>10.361666666666666</v>
      </c>
      <c r="W1549" s="61">
        <v>100</v>
      </c>
      <c r="X1549" s="457" t="s">
        <v>12639</v>
      </c>
      <c r="Y1549" s="30">
        <v>3</v>
      </c>
      <c r="Z1549" s="42">
        <v>5</v>
      </c>
      <c r="AA1549" s="42">
        <v>1</v>
      </c>
      <c r="AB1549" s="42">
        <v>4</v>
      </c>
      <c r="AC1549" s="42">
        <v>100</v>
      </c>
      <c r="AD1549" s="42">
        <v>8.09</v>
      </c>
      <c r="AE1549" s="116">
        <v>5</v>
      </c>
      <c r="AF1549" s="116">
        <v>15.2</v>
      </c>
      <c r="AG1549" s="30" t="s">
        <v>12640</v>
      </c>
      <c r="AH1549" s="30"/>
      <c r="AI1549" s="116">
        <v>9.1999999999999993</v>
      </c>
      <c r="AJ1549" s="30"/>
      <c r="AK1549" s="30"/>
      <c r="AL1549" s="116"/>
      <c r="AM1549" s="30"/>
      <c r="AN1549" s="30"/>
      <c r="AO1549" s="116"/>
      <c r="AP1549" s="30"/>
      <c r="AQ1549" s="30"/>
      <c r="AR1549" s="116"/>
      <c r="AS1549" s="30" t="s">
        <v>12641</v>
      </c>
      <c r="AT1549" s="30" t="s">
        <v>12642</v>
      </c>
      <c r="AU1549" s="116">
        <v>3.6</v>
      </c>
      <c r="AV1549" s="30" t="s">
        <v>12643</v>
      </c>
      <c r="AW1549" s="30"/>
      <c r="AX1549" s="116">
        <v>2.4</v>
      </c>
      <c r="AY1549" s="62"/>
      <c r="AZ1549" s="62"/>
      <c r="BA1549" s="62"/>
      <c r="BB1549" s="32"/>
      <c r="BC1549" s="32"/>
      <c r="BD1549" s="32"/>
      <c r="BE1549" s="32"/>
      <c r="BF1549" s="32"/>
      <c r="BG1549" s="32"/>
      <c r="BH1549" s="32"/>
      <c r="BI1549" s="32"/>
      <c r="BJ1549" s="32"/>
      <c r="BK1549" s="32"/>
      <c r="BL1549" s="32"/>
      <c r="BM1549" s="32"/>
    </row>
    <row r="1550" spans="1:65" ht="120" customHeight="1" x14ac:dyDescent="0.25">
      <c r="A1550" s="126">
        <v>1555</v>
      </c>
      <c r="B1550" s="62" t="s">
        <v>12631</v>
      </c>
      <c r="C1550" s="286">
        <v>2</v>
      </c>
      <c r="D1550" s="286"/>
      <c r="E1550" s="30" t="s">
        <v>12644</v>
      </c>
      <c r="F1550" s="30">
        <v>27601</v>
      </c>
      <c r="G1550" s="30" t="s">
        <v>12645</v>
      </c>
      <c r="H1550" s="30">
        <v>2003</v>
      </c>
      <c r="I1550" s="30" t="s">
        <v>12646</v>
      </c>
      <c r="J1550" s="285">
        <v>156338.93</v>
      </c>
      <c r="K1550" s="30" t="s">
        <v>12647</v>
      </c>
      <c r="L1550" s="30" t="s">
        <v>12648</v>
      </c>
      <c r="M1550" s="30" t="s">
        <v>12649</v>
      </c>
      <c r="N1550" s="30" t="s">
        <v>12650</v>
      </c>
      <c r="O1550" s="30" t="s">
        <v>12651</v>
      </c>
      <c r="P1550" s="30" t="s">
        <v>12652</v>
      </c>
      <c r="Q1550" s="42">
        <v>63.44</v>
      </c>
      <c r="R1550" s="61">
        <v>0</v>
      </c>
      <c r="S1550" s="30">
        <v>7.8</v>
      </c>
      <c r="T1550" s="30">
        <v>55.65</v>
      </c>
      <c r="U1550" s="214">
        <v>63.44</v>
      </c>
      <c r="V1550" s="436">
        <v>84</v>
      </c>
      <c r="W1550" s="61">
        <v>100</v>
      </c>
      <c r="X1550" s="458" t="s">
        <v>12639</v>
      </c>
      <c r="Y1550" s="42">
        <v>3</v>
      </c>
      <c r="Z1550" s="42">
        <v>12</v>
      </c>
      <c r="AA1550" s="42">
        <v>3</v>
      </c>
      <c r="AB1550" s="42">
        <v>4</v>
      </c>
      <c r="AC1550" s="42">
        <v>180.3</v>
      </c>
      <c r="AD1550" s="42">
        <v>55.65</v>
      </c>
      <c r="AE1550" s="116">
        <v>5</v>
      </c>
      <c r="AF1550" s="116">
        <v>83</v>
      </c>
      <c r="AG1550" s="30" t="s">
        <v>12653</v>
      </c>
      <c r="AH1550" s="30"/>
      <c r="AI1550" s="116">
        <v>42</v>
      </c>
      <c r="AJ1550" s="30"/>
      <c r="AK1550" s="30"/>
      <c r="AL1550" s="116"/>
      <c r="AM1550" s="30"/>
      <c r="AN1550" s="30"/>
      <c r="AO1550" s="116"/>
      <c r="AP1550" s="30"/>
      <c r="AQ1550" s="30"/>
      <c r="AR1550" s="116"/>
      <c r="AS1550" s="30" t="s">
        <v>12641</v>
      </c>
      <c r="AT1550" s="30" t="s">
        <v>12654</v>
      </c>
      <c r="AU1550" s="116">
        <v>18</v>
      </c>
      <c r="AV1550" s="30" t="s">
        <v>11790</v>
      </c>
      <c r="AW1550" s="30"/>
      <c r="AX1550" s="116">
        <v>24</v>
      </c>
      <c r="AY1550" s="62"/>
      <c r="AZ1550" s="62"/>
      <c r="BA1550" s="62"/>
      <c r="BB1550" s="32"/>
      <c r="BC1550" s="32"/>
      <c r="BD1550" s="32"/>
      <c r="BE1550" s="32"/>
      <c r="BF1550" s="32"/>
      <c r="BG1550" s="32"/>
      <c r="BH1550" s="32"/>
      <c r="BI1550" s="32"/>
      <c r="BJ1550" s="32"/>
      <c r="BK1550" s="32"/>
      <c r="BL1550" s="32"/>
      <c r="BM1550" s="32"/>
    </row>
    <row r="1551" spans="1:65" ht="120" customHeight="1" x14ac:dyDescent="0.25">
      <c r="A1551" s="126">
        <v>1555</v>
      </c>
      <c r="B1551" s="62" t="s">
        <v>12631</v>
      </c>
      <c r="C1551" s="237">
        <v>13</v>
      </c>
      <c r="D1551" s="286"/>
      <c r="E1551" s="30" t="s">
        <v>12655</v>
      </c>
      <c r="F1551" s="30">
        <v>8610</v>
      </c>
      <c r="G1551" s="30" t="s">
        <v>12656</v>
      </c>
      <c r="H1551" s="30">
        <v>2004</v>
      </c>
      <c r="I1551" s="30" t="s">
        <v>12657</v>
      </c>
      <c r="J1551" s="285">
        <v>156503.16</v>
      </c>
      <c r="K1551" s="30" t="s">
        <v>155</v>
      </c>
      <c r="L1551" s="30" t="s">
        <v>12635</v>
      </c>
      <c r="M1551" s="30" t="s">
        <v>12636</v>
      </c>
      <c r="N1551" s="30" t="s">
        <v>12658</v>
      </c>
      <c r="O1551" s="30" t="s">
        <v>12659</v>
      </c>
      <c r="P1551" s="30">
        <v>901593</v>
      </c>
      <c r="Q1551" s="42">
        <v>31.43</v>
      </c>
      <c r="R1551" s="61">
        <v>0</v>
      </c>
      <c r="S1551" s="30">
        <v>1.39</v>
      </c>
      <c r="T1551" s="30">
        <v>30.05</v>
      </c>
      <c r="U1551" s="214">
        <v>31.43</v>
      </c>
      <c r="V1551" s="436">
        <v>8.9016666666666673</v>
      </c>
      <c r="W1551" s="61">
        <v>100</v>
      </c>
      <c r="X1551" s="458" t="s">
        <v>12639</v>
      </c>
      <c r="Y1551" s="286">
        <v>3</v>
      </c>
      <c r="Z1551" s="286">
        <v>10</v>
      </c>
      <c r="AA1551" s="286">
        <v>1</v>
      </c>
      <c r="AB1551" s="42">
        <v>4</v>
      </c>
      <c r="AC1551" s="286">
        <v>99.1</v>
      </c>
      <c r="AD1551" s="42">
        <v>8.09</v>
      </c>
      <c r="AE1551" s="287">
        <v>5</v>
      </c>
      <c r="AF1551" s="116">
        <v>8.33</v>
      </c>
      <c r="AG1551" s="30"/>
      <c r="AH1551" s="30"/>
      <c r="AI1551" s="116"/>
      <c r="AJ1551" s="30"/>
      <c r="AK1551" s="30"/>
      <c r="AL1551" s="116"/>
      <c r="AM1551" s="30"/>
      <c r="AN1551" s="30"/>
      <c r="AO1551" s="116"/>
      <c r="AP1551" s="30"/>
      <c r="AQ1551" s="30"/>
      <c r="AR1551" s="116"/>
      <c r="AS1551" s="30" t="s">
        <v>12641</v>
      </c>
      <c r="AT1551" s="30"/>
      <c r="AU1551" s="116">
        <v>8.33</v>
      </c>
      <c r="AV1551" s="30"/>
      <c r="AW1551" s="30"/>
      <c r="AX1551" s="116"/>
      <c r="AY1551" s="62"/>
      <c r="AZ1551" s="62"/>
      <c r="BA1551" s="62"/>
      <c r="BB1551" s="32"/>
      <c r="BC1551" s="32"/>
      <c r="BD1551" s="32"/>
      <c r="BE1551" s="32"/>
      <c r="BF1551" s="32"/>
      <c r="BG1551" s="32"/>
      <c r="BH1551" s="32"/>
      <c r="BI1551" s="32"/>
      <c r="BJ1551" s="32"/>
      <c r="BK1551" s="32"/>
      <c r="BL1551" s="32"/>
      <c r="BM1551" s="32"/>
    </row>
    <row r="1552" spans="1:65" ht="120" customHeight="1" x14ac:dyDescent="0.25">
      <c r="A1552" s="126">
        <v>1555</v>
      </c>
      <c r="B1552" s="62" t="s">
        <v>12631</v>
      </c>
      <c r="C1552" s="286">
        <v>11</v>
      </c>
      <c r="D1552" s="286"/>
      <c r="E1552" s="30" t="s">
        <v>12660</v>
      </c>
      <c r="F1552" s="30">
        <v>11411</v>
      </c>
      <c r="G1552" s="30" t="s">
        <v>12661</v>
      </c>
      <c r="H1552" s="30">
        <v>2003</v>
      </c>
      <c r="I1552" s="30" t="s">
        <v>12662</v>
      </c>
      <c r="J1552" s="285">
        <v>58828.49</v>
      </c>
      <c r="K1552" s="30" t="s">
        <v>155</v>
      </c>
      <c r="L1552" s="30" t="s">
        <v>12635</v>
      </c>
      <c r="M1552" s="30" t="s">
        <v>12636</v>
      </c>
      <c r="N1552" s="30" t="s">
        <v>12663</v>
      </c>
      <c r="O1552" s="30" t="s">
        <v>12664</v>
      </c>
      <c r="P1552" s="30">
        <v>901540</v>
      </c>
      <c r="Q1552" s="42">
        <v>26.72</v>
      </c>
      <c r="R1552" s="61">
        <v>0</v>
      </c>
      <c r="S1552" s="30">
        <v>3.33</v>
      </c>
      <c r="T1552" s="30">
        <v>23.39</v>
      </c>
      <c r="U1552" s="214">
        <v>26.72</v>
      </c>
      <c r="V1552" s="436">
        <v>0</v>
      </c>
      <c r="W1552" s="61">
        <v>100</v>
      </c>
      <c r="X1552" s="458" t="s">
        <v>12639</v>
      </c>
      <c r="Y1552" s="30">
        <v>1</v>
      </c>
      <c r="Z1552" s="30">
        <v>9</v>
      </c>
      <c r="AA1552" s="30">
        <v>1</v>
      </c>
      <c r="AB1552" s="42">
        <v>4</v>
      </c>
      <c r="AC1552" s="30">
        <v>101</v>
      </c>
      <c r="AD1552" s="42">
        <v>23.39</v>
      </c>
      <c r="AE1552" s="116">
        <v>2</v>
      </c>
      <c r="AF1552" s="116">
        <v>0</v>
      </c>
      <c r="AG1552" s="30"/>
      <c r="AH1552" s="30"/>
      <c r="AI1552" s="116"/>
      <c r="AJ1552" s="30"/>
      <c r="AK1552" s="30"/>
      <c r="AL1552" s="116"/>
      <c r="AM1552" s="30"/>
      <c r="AN1552" s="30"/>
      <c r="AO1552" s="116"/>
      <c r="AP1552" s="30"/>
      <c r="AQ1552" s="30"/>
      <c r="AR1552" s="116"/>
      <c r="AS1552" s="30"/>
      <c r="AT1552" s="30"/>
      <c r="AU1552" s="116"/>
      <c r="AV1552" s="30"/>
      <c r="AW1552" s="30"/>
      <c r="AX1552" s="116"/>
      <c r="AY1552" s="62"/>
      <c r="AZ1552" s="62"/>
      <c r="BA1552" s="62"/>
      <c r="BB1552" s="32"/>
      <c r="BC1552" s="32"/>
      <c r="BD1552" s="32"/>
      <c r="BE1552" s="32"/>
      <c r="BF1552" s="32"/>
      <c r="BG1552" s="32"/>
      <c r="BH1552" s="32"/>
      <c r="BI1552" s="32"/>
      <c r="BJ1552" s="32"/>
      <c r="BK1552" s="32"/>
      <c r="BL1552" s="32"/>
      <c r="BM1552" s="32"/>
    </row>
    <row r="1553" spans="1:65" ht="120" customHeight="1" x14ac:dyDescent="0.25">
      <c r="A1553" s="126">
        <v>1555</v>
      </c>
      <c r="B1553" s="62" t="s">
        <v>12631</v>
      </c>
      <c r="C1553" s="286">
        <v>3</v>
      </c>
      <c r="D1553" s="286"/>
      <c r="E1553" s="30" t="s">
        <v>12665</v>
      </c>
      <c r="F1553" s="30">
        <v>18565</v>
      </c>
      <c r="G1553" s="30" t="s">
        <v>12666</v>
      </c>
      <c r="H1553" s="30">
        <v>2005</v>
      </c>
      <c r="I1553" s="30" t="s">
        <v>12667</v>
      </c>
      <c r="J1553" s="285">
        <v>63642.400000000001</v>
      </c>
      <c r="K1553" s="30" t="s">
        <v>149</v>
      </c>
      <c r="L1553" s="30" t="s">
        <v>12648</v>
      </c>
      <c r="M1553" s="30" t="s">
        <v>12649</v>
      </c>
      <c r="N1553" s="30" t="s">
        <v>12668</v>
      </c>
      <c r="O1553" s="30" t="s">
        <v>12669</v>
      </c>
      <c r="P1553" s="30">
        <v>260465</v>
      </c>
      <c r="Q1553" s="42">
        <v>35.229999999999997</v>
      </c>
      <c r="R1553" s="61">
        <v>0</v>
      </c>
      <c r="S1553" s="30">
        <v>0</v>
      </c>
      <c r="T1553" s="30">
        <v>35.229999999999997</v>
      </c>
      <c r="U1553" s="214">
        <v>35.229999999999997</v>
      </c>
      <c r="V1553" s="436">
        <v>26.424999999999997</v>
      </c>
      <c r="W1553" s="61">
        <v>100</v>
      </c>
      <c r="X1553" s="458" t="s">
        <v>12639</v>
      </c>
      <c r="Y1553" s="30">
        <v>3</v>
      </c>
      <c r="Z1553" s="30">
        <v>4</v>
      </c>
      <c r="AA1553" s="30">
        <v>4</v>
      </c>
      <c r="AB1553" s="42">
        <v>44</v>
      </c>
      <c r="AC1553" s="30">
        <v>328</v>
      </c>
      <c r="AD1553" s="42">
        <v>33.06</v>
      </c>
      <c r="AE1553" s="116">
        <v>5</v>
      </c>
      <c r="AF1553" s="116">
        <v>23.8</v>
      </c>
      <c r="AG1553" s="30" t="s">
        <v>12670</v>
      </c>
      <c r="AH1553" s="30"/>
      <c r="AI1553" s="116">
        <v>9.5</v>
      </c>
      <c r="AJ1553" s="30" t="s">
        <v>12671</v>
      </c>
      <c r="AK1553" s="30"/>
      <c r="AL1553" s="116">
        <v>14.3</v>
      </c>
      <c r="AM1553" s="30"/>
      <c r="AN1553" s="30"/>
      <c r="AO1553" s="116"/>
      <c r="AP1553" s="30"/>
      <c r="AQ1553" s="30"/>
      <c r="AR1553" s="116"/>
      <c r="AS1553" s="30"/>
      <c r="AT1553" s="30"/>
      <c r="AU1553" s="116"/>
      <c r="AV1553" s="30"/>
      <c r="AW1553" s="30"/>
      <c r="AX1553" s="116"/>
      <c r="AY1553" s="62"/>
      <c r="AZ1553" s="62"/>
      <c r="BA1553" s="62"/>
      <c r="BB1553" s="32"/>
      <c r="BC1553" s="32"/>
      <c r="BD1553" s="32"/>
      <c r="BE1553" s="32"/>
      <c r="BF1553" s="32"/>
      <c r="BG1553" s="32"/>
      <c r="BH1553" s="32"/>
      <c r="BI1553" s="32"/>
      <c r="BJ1553" s="32"/>
      <c r="BK1553" s="32"/>
      <c r="BL1553" s="32"/>
      <c r="BM1553" s="32"/>
    </row>
    <row r="1554" spans="1:65" ht="120" customHeight="1" x14ac:dyDescent="0.25">
      <c r="A1554" s="126">
        <v>1555</v>
      </c>
      <c r="B1554" s="62" t="s">
        <v>12631</v>
      </c>
      <c r="C1554" s="286">
        <v>5</v>
      </c>
      <c r="D1554" s="286"/>
      <c r="E1554" s="30" t="s">
        <v>12672</v>
      </c>
      <c r="F1554" s="30">
        <v>24381</v>
      </c>
      <c r="G1554" s="30" t="s">
        <v>12673</v>
      </c>
      <c r="H1554" s="30">
        <v>2002</v>
      </c>
      <c r="I1554" s="30" t="s">
        <v>12674</v>
      </c>
      <c r="J1554" s="285">
        <v>155206.16</v>
      </c>
      <c r="K1554" s="30" t="s">
        <v>56</v>
      </c>
      <c r="L1554" s="30" t="s">
        <v>12648</v>
      </c>
      <c r="M1554" s="30" t="s">
        <v>12675</v>
      </c>
      <c r="N1554" s="30" t="s">
        <v>12676</v>
      </c>
      <c r="O1554" s="30" t="s">
        <v>12677</v>
      </c>
      <c r="P1554" s="30">
        <v>260307</v>
      </c>
      <c r="Q1554" s="42">
        <v>18.72</v>
      </c>
      <c r="R1554" s="61">
        <v>0</v>
      </c>
      <c r="S1554" s="30">
        <v>5.0599999999999996</v>
      </c>
      <c r="T1554" s="30">
        <v>13.66</v>
      </c>
      <c r="U1554" s="214">
        <v>18.72</v>
      </c>
      <c r="V1554" s="436">
        <v>0</v>
      </c>
      <c r="W1554" s="61">
        <v>100</v>
      </c>
      <c r="X1554" s="458" t="s">
        <v>12639</v>
      </c>
      <c r="Y1554" s="30">
        <v>3</v>
      </c>
      <c r="Z1554" s="30">
        <v>5</v>
      </c>
      <c r="AA1554" s="30">
        <v>1</v>
      </c>
      <c r="AB1554" s="42">
        <v>44</v>
      </c>
      <c r="AC1554" s="30">
        <v>204</v>
      </c>
      <c r="AD1554" s="42">
        <v>41</v>
      </c>
      <c r="AE1554" s="116">
        <v>5</v>
      </c>
      <c r="AF1554" s="116">
        <v>0</v>
      </c>
      <c r="AG1554" s="30"/>
      <c r="AH1554" s="30"/>
      <c r="AI1554" s="116"/>
      <c r="AJ1554" s="30"/>
      <c r="AK1554" s="30"/>
      <c r="AL1554" s="116"/>
      <c r="AM1554" s="30"/>
      <c r="AN1554" s="30"/>
      <c r="AO1554" s="116"/>
      <c r="AP1554" s="30"/>
      <c r="AQ1554" s="30"/>
      <c r="AR1554" s="116"/>
      <c r="AS1554" s="30"/>
      <c r="AT1554" s="30"/>
      <c r="AU1554" s="116"/>
      <c r="AV1554" s="30"/>
      <c r="AW1554" s="30"/>
      <c r="AX1554" s="116"/>
      <c r="AY1554" s="62"/>
      <c r="AZ1554" s="62"/>
      <c r="BA1554" s="62"/>
      <c r="BB1554" s="32"/>
      <c r="BC1554" s="32"/>
      <c r="BD1554" s="32"/>
      <c r="BE1554" s="32"/>
      <c r="BF1554" s="32"/>
      <c r="BG1554" s="32"/>
      <c r="BH1554" s="32"/>
      <c r="BI1554" s="32"/>
      <c r="BJ1554" s="32"/>
      <c r="BK1554" s="32"/>
      <c r="BL1554" s="32"/>
      <c r="BM1554" s="32"/>
    </row>
    <row r="1555" spans="1:65" ht="120" customHeight="1" x14ac:dyDescent="0.25">
      <c r="A1555" s="126">
        <v>1555</v>
      </c>
      <c r="B1555" s="62" t="s">
        <v>12631</v>
      </c>
      <c r="C1555" s="286">
        <v>3</v>
      </c>
      <c r="D1555" s="286"/>
      <c r="E1555" s="30" t="s">
        <v>12665</v>
      </c>
      <c r="F1555" s="30">
        <v>18565</v>
      </c>
      <c r="G1555" s="30" t="s">
        <v>12678</v>
      </c>
      <c r="H1555" s="30">
        <v>2008</v>
      </c>
      <c r="I1555" s="30" t="s">
        <v>12679</v>
      </c>
      <c r="J1555" s="285">
        <v>149413.79</v>
      </c>
      <c r="K1555" s="30" t="s">
        <v>109</v>
      </c>
      <c r="L1555" s="30" t="s">
        <v>12648</v>
      </c>
      <c r="M1555" s="30" t="s">
        <v>12648</v>
      </c>
      <c r="N1555" s="30" t="s">
        <v>12680</v>
      </c>
      <c r="O1555" s="30" t="s">
        <v>12681</v>
      </c>
      <c r="P1555" s="30">
        <v>260648</v>
      </c>
      <c r="Q1555" s="42">
        <v>125.37</v>
      </c>
      <c r="R1555" s="61">
        <v>0</v>
      </c>
      <c r="S1555" s="30">
        <v>109.42</v>
      </c>
      <c r="T1555" s="30">
        <v>15.95</v>
      </c>
      <c r="U1555" s="214">
        <v>125.37</v>
      </c>
      <c r="V1555" s="436">
        <v>0</v>
      </c>
      <c r="W1555" s="61">
        <v>100</v>
      </c>
      <c r="X1555" s="458" t="s">
        <v>12639</v>
      </c>
      <c r="Y1555" s="30">
        <v>1</v>
      </c>
      <c r="Z1555" s="30">
        <v>4</v>
      </c>
      <c r="AA1555" s="30">
        <v>1</v>
      </c>
      <c r="AB1555" s="42">
        <v>44</v>
      </c>
      <c r="AC1555" s="30">
        <v>163</v>
      </c>
      <c r="AD1555" s="42">
        <v>15.95</v>
      </c>
      <c r="AE1555" s="116">
        <v>5</v>
      </c>
      <c r="AF1555" s="116">
        <v>0</v>
      </c>
      <c r="AG1555" s="30"/>
      <c r="AH1555" s="30"/>
      <c r="AI1555" s="116"/>
      <c r="AJ1555" s="30"/>
      <c r="AK1555" s="30"/>
      <c r="AL1555" s="116"/>
      <c r="AM1555" s="30"/>
      <c r="AN1555" s="30"/>
      <c r="AO1555" s="116"/>
      <c r="AP1555" s="30"/>
      <c r="AQ1555" s="30"/>
      <c r="AR1555" s="116"/>
      <c r="AS1555" s="30"/>
      <c r="AT1555" s="30"/>
      <c r="AU1555" s="116"/>
      <c r="AV1555" s="30"/>
      <c r="AW1555" s="30"/>
      <c r="AX1555" s="116"/>
      <c r="AY1555" s="62"/>
      <c r="AZ1555" s="62"/>
      <c r="BA1555" s="62"/>
      <c r="BB1555" s="32"/>
      <c r="BC1555" s="32"/>
      <c r="BD1555" s="32"/>
      <c r="BE1555" s="32"/>
      <c r="BF1555" s="32"/>
      <c r="BG1555" s="32"/>
      <c r="BH1555" s="32"/>
      <c r="BI1555" s="32"/>
      <c r="BJ1555" s="32"/>
      <c r="BK1555" s="32"/>
      <c r="BL1555" s="32"/>
      <c r="BM1555" s="32"/>
    </row>
    <row r="1556" spans="1:65" ht="120" customHeight="1" x14ac:dyDescent="0.25">
      <c r="A1556" s="126">
        <v>1555</v>
      </c>
      <c r="B1556" s="62" t="s">
        <v>12631</v>
      </c>
      <c r="C1556" s="286">
        <v>5</v>
      </c>
      <c r="D1556" s="286"/>
      <c r="E1556" s="30" t="s">
        <v>12682</v>
      </c>
      <c r="F1556" s="30">
        <v>16115</v>
      </c>
      <c r="G1556" s="30" t="s">
        <v>6895</v>
      </c>
      <c r="H1556" s="30">
        <v>2008</v>
      </c>
      <c r="I1556" s="30" t="s">
        <v>12683</v>
      </c>
      <c r="J1556" s="285">
        <v>50008.959999999999</v>
      </c>
      <c r="K1556" s="30" t="s">
        <v>12684</v>
      </c>
      <c r="L1556" s="30" t="s">
        <v>12685</v>
      </c>
      <c r="M1556" s="30" t="s">
        <v>12686</v>
      </c>
      <c r="N1556" s="30" t="s">
        <v>12687</v>
      </c>
      <c r="O1556" s="30" t="s">
        <v>12688</v>
      </c>
      <c r="P1556" s="30">
        <v>250000</v>
      </c>
      <c r="Q1556" s="42">
        <v>34.909999999999997</v>
      </c>
      <c r="R1556" s="61">
        <v>0</v>
      </c>
      <c r="S1556" s="30">
        <v>0</v>
      </c>
      <c r="T1556" s="30">
        <v>34.909999999999997</v>
      </c>
      <c r="U1556" s="214">
        <v>34.909999999999997</v>
      </c>
      <c r="V1556" s="436">
        <v>3.4166666666666665</v>
      </c>
      <c r="W1556" s="61">
        <v>100</v>
      </c>
      <c r="X1556" s="458" t="s">
        <v>12639</v>
      </c>
      <c r="Y1556" s="30">
        <v>3</v>
      </c>
      <c r="Z1556" s="30">
        <v>5</v>
      </c>
      <c r="AA1556" s="30">
        <v>1</v>
      </c>
      <c r="AB1556" s="42">
        <v>4</v>
      </c>
      <c r="AC1556" s="30"/>
      <c r="AD1556" s="42">
        <v>34.909999999999997</v>
      </c>
      <c r="AE1556" s="116">
        <v>5</v>
      </c>
      <c r="AF1556" s="116">
        <v>1</v>
      </c>
      <c r="AG1556" s="30" t="s">
        <v>12653</v>
      </c>
      <c r="AH1556" s="30"/>
      <c r="AI1556" s="116">
        <v>1</v>
      </c>
      <c r="AJ1556" s="30"/>
      <c r="AK1556" s="30"/>
      <c r="AL1556" s="116"/>
      <c r="AM1556" s="30"/>
      <c r="AN1556" s="30"/>
      <c r="AO1556" s="116"/>
      <c r="AP1556" s="30"/>
      <c r="AQ1556" s="30"/>
      <c r="AR1556" s="116"/>
      <c r="AS1556" s="30"/>
      <c r="AT1556" s="30"/>
      <c r="AU1556" s="116"/>
      <c r="AV1556" s="30"/>
      <c r="AW1556" s="30"/>
      <c r="AX1556" s="116"/>
      <c r="AY1556" s="62"/>
      <c r="AZ1556" s="62"/>
      <c r="BA1556" s="62"/>
      <c r="BB1556" s="32"/>
      <c r="BC1556" s="32"/>
      <c r="BD1556" s="32"/>
      <c r="BE1556" s="32"/>
      <c r="BF1556" s="32"/>
      <c r="BG1556" s="32"/>
      <c r="BH1556" s="32"/>
      <c r="BI1556" s="32"/>
      <c r="BJ1556" s="32"/>
      <c r="BK1556" s="32"/>
      <c r="BL1556" s="32"/>
      <c r="BM1556" s="32"/>
    </row>
    <row r="1557" spans="1:65" ht="120" customHeight="1" x14ac:dyDescent="0.25">
      <c r="A1557" s="126">
        <v>1555</v>
      </c>
      <c r="B1557" s="62" t="s">
        <v>12631</v>
      </c>
      <c r="C1557" s="286">
        <v>6</v>
      </c>
      <c r="D1557" s="286"/>
      <c r="E1557" s="30" t="s">
        <v>12689</v>
      </c>
      <c r="F1557" s="30">
        <v>60204</v>
      </c>
      <c r="G1557" s="30" t="s">
        <v>12690</v>
      </c>
      <c r="H1557" s="30">
        <v>2008</v>
      </c>
      <c r="I1557" s="30" t="s">
        <v>12691</v>
      </c>
      <c r="J1557" s="285">
        <v>72637.05</v>
      </c>
      <c r="K1557" s="30" t="s">
        <v>12692</v>
      </c>
      <c r="L1557" s="30" t="s">
        <v>12693</v>
      </c>
      <c r="M1557" s="30" t="s">
        <v>12694</v>
      </c>
      <c r="N1557" s="30" t="s">
        <v>12695</v>
      </c>
      <c r="O1557" s="30" t="s">
        <v>12696</v>
      </c>
      <c r="P1557" s="30">
        <v>340688</v>
      </c>
      <c r="Q1557" s="42">
        <v>6.7</v>
      </c>
      <c r="R1557" s="61">
        <v>0</v>
      </c>
      <c r="S1557" s="30">
        <v>0</v>
      </c>
      <c r="T1557" s="30">
        <v>6.7</v>
      </c>
      <c r="U1557" s="214">
        <v>6.7</v>
      </c>
      <c r="V1557" s="436">
        <v>16.454166666666669</v>
      </c>
      <c r="W1557" s="61">
        <v>100</v>
      </c>
      <c r="X1557" s="458" t="s">
        <v>12639</v>
      </c>
      <c r="Y1557" s="30">
        <v>3</v>
      </c>
      <c r="Z1557" s="30">
        <v>4</v>
      </c>
      <c r="AA1557" s="30">
        <v>3</v>
      </c>
      <c r="AB1557" s="42">
        <v>4</v>
      </c>
      <c r="AC1557" s="30"/>
      <c r="AD1557" s="42">
        <v>20.100000000000001</v>
      </c>
      <c r="AE1557" s="116">
        <v>5</v>
      </c>
      <c r="AF1557" s="116">
        <v>37.22</v>
      </c>
      <c r="AG1557" s="30"/>
      <c r="AH1557" s="30"/>
      <c r="AI1557" s="116"/>
      <c r="AJ1557" s="30"/>
      <c r="AK1557" s="30"/>
      <c r="AL1557" s="116"/>
      <c r="AM1557" s="30"/>
      <c r="AN1557" s="30"/>
      <c r="AO1557" s="116"/>
      <c r="AP1557" s="30"/>
      <c r="AQ1557" s="30"/>
      <c r="AR1557" s="116"/>
      <c r="AS1557" s="30" t="s">
        <v>12641</v>
      </c>
      <c r="AT1557" s="30"/>
      <c r="AU1557" s="116">
        <v>37.22</v>
      </c>
      <c r="AV1557" s="30"/>
      <c r="AW1557" s="30"/>
      <c r="AX1557" s="116"/>
      <c r="AY1557" s="62"/>
      <c r="AZ1557" s="62"/>
      <c r="BA1557" s="62"/>
      <c r="BB1557" s="32"/>
      <c r="BC1557" s="32"/>
      <c r="BD1557" s="32"/>
      <c r="BE1557" s="32"/>
      <c r="BF1557" s="32"/>
      <c r="BG1557" s="32"/>
      <c r="BH1557" s="32"/>
      <c r="BI1557" s="32"/>
      <c r="BJ1557" s="32"/>
      <c r="BK1557" s="32"/>
      <c r="BL1557" s="32"/>
      <c r="BM1557" s="32"/>
    </row>
    <row r="1558" spans="1:65" ht="120" customHeight="1" x14ac:dyDescent="0.25">
      <c r="A1558" s="126">
        <v>1555</v>
      </c>
      <c r="B1558" s="62" t="s">
        <v>12631</v>
      </c>
      <c r="C1558" s="286">
        <v>11</v>
      </c>
      <c r="D1558" s="286"/>
      <c r="E1558" s="30" t="s">
        <v>12632</v>
      </c>
      <c r="F1558" s="55">
        <v>24022</v>
      </c>
      <c r="G1558" s="30" t="s">
        <v>12697</v>
      </c>
      <c r="H1558" s="30">
        <v>2007</v>
      </c>
      <c r="I1558" s="30" t="s">
        <v>12698</v>
      </c>
      <c r="J1558" s="285">
        <v>117171.25</v>
      </c>
      <c r="K1558" s="30" t="s">
        <v>12699</v>
      </c>
      <c r="L1558" s="30" t="s">
        <v>12635</v>
      </c>
      <c r="M1558" s="30" t="s">
        <v>12700</v>
      </c>
      <c r="N1558" s="30" t="s">
        <v>12701</v>
      </c>
      <c r="O1558" s="30" t="s">
        <v>12702</v>
      </c>
      <c r="P1558" s="30">
        <v>901927</v>
      </c>
      <c r="Q1558" s="42">
        <v>19.309999999999999</v>
      </c>
      <c r="R1558" s="61">
        <v>0</v>
      </c>
      <c r="S1558" s="30">
        <v>1.93</v>
      </c>
      <c r="T1558" s="30">
        <v>17.38</v>
      </c>
      <c r="U1558" s="214">
        <v>19.309999999999999</v>
      </c>
      <c r="V1558" s="436">
        <v>4.3375000000000004</v>
      </c>
      <c r="W1558" s="61">
        <v>100</v>
      </c>
      <c r="X1558" s="458" t="s">
        <v>12639</v>
      </c>
      <c r="Y1558" s="30">
        <v>3</v>
      </c>
      <c r="Z1558" s="30">
        <v>10</v>
      </c>
      <c r="AA1558" s="30">
        <v>1</v>
      </c>
      <c r="AB1558" s="42">
        <v>4</v>
      </c>
      <c r="AC1558" s="30">
        <v>100</v>
      </c>
      <c r="AD1558" s="42">
        <v>17.38</v>
      </c>
      <c r="AE1558" s="116">
        <v>5</v>
      </c>
      <c r="AF1558" s="116">
        <v>1.2</v>
      </c>
      <c r="AG1558" s="30"/>
      <c r="AH1558" s="30"/>
      <c r="AI1558" s="116"/>
      <c r="AJ1558" s="30"/>
      <c r="AK1558" s="30"/>
      <c r="AL1558" s="116"/>
      <c r="AM1558" s="30"/>
      <c r="AN1558" s="30"/>
      <c r="AO1558" s="116"/>
      <c r="AP1558" s="30"/>
      <c r="AQ1558" s="30"/>
      <c r="AR1558" s="116"/>
      <c r="AS1558" s="30" t="s">
        <v>12641</v>
      </c>
      <c r="AT1558" s="30" t="s">
        <v>12703</v>
      </c>
      <c r="AU1558" s="116">
        <v>1.2</v>
      </c>
      <c r="AV1558" s="30"/>
      <c r="AW1558" s="30"/>
      <c r="AX1558" s="116"/>
      <c r="AY1558" s="62"/>
      <c r="AZ1558" s="62"/>
      <c r="BA1558" s="62"/>
      <c r="BB1558" s="32"/>
      <c r="BC1558" s="32"/>
      <c r="BD1558" s="32"/>
      <c r="BE1558" s="32"/>
      <c r="BF1558" s="32"/>
      <c r="BG1558" s="32"/>
      <c r="BH1558" s="32"/>
      <c r="BI1558" s="32"/>
      <c r="BJ1558" s="32"/>
      <c r="BK1558" s="32"/>
      <c r="BL1558" s="32"/>
      <c r="BM1558" s="32"/>
    </row>
    <row r="1559" spans="1:65" ht="120" customHeight="1" x14ac:dyDescent="0.25">
      <c r="A1559" s="126">
        <v>1555</v>
      </c>
      <c r="B1559" s="62" t="s">
        <v>12631</v>
      </c>
      <c r="C1559" s="286">
        <v>13</v>
      </c>
      <c r="D1559" s="286"/>
      <c r="E1559" s="30" t="s">
        <v>12704</v>
      </c>
      <c r="F1559" s="30">
        <v>22912</v>
      </c>
      <c r="G1559" s="30" t="s">
        <v>12705</v>
      </c>
      <c r="H1559" s="30">
        <v>2010</v>
      </c>
      <c r="I1559" s="30" t="s">
        <v>12706</v>
      </c>
      <c r="J1559" s="285">
        <v>77458</v>
      </c>
      <c r="K1559" s="30" t="s">
        <v>12707</v>
      </c>
      <c r="L1559" s="30" t="s">
        <v>12708</v>
      </c>
      <c r="M1559" s="30" t="s">
        <v>12709</v>
      </c>
      <c r="N1559" s="30" t="s">
        <v>12710</v>
      </c>
      <c r="O1559" s="30" t="s">
        <v>12711</v>
      </c>
      <c r="P1559" s="30">
        <v>902490</v>
      </c>
      <c r="Q1559" s="42">
        <v>31.67</v>
      </c>
      <c r="R1559" s="61">
        <v>0</v>
      </c>
      <c r="S1559" s="30">
        <v>0.42</v>
      </c>
      <c r="T1559" s="30">
        <v>31.25</v>
      </c>
      <c r="U1559" s="214">
        <v>31.67</v>
      </c>
      <c r="V1559" s="436">
        <v>1.8241666666666667</v>
      </c>
      <c r="W1559" s="61">
        <v>100</v>
      </c>
      <c r="X1559" s="458" t="s">
        <v>12639</v>
      </c>
      <c r="Y1559" s="30">
        <v>6</v>
      </c>
      <c r="Z1559" s="30">
        <v>3</v>
      </c>
      <c r="AA1559" s="30">
        <v>9</v>
      </c>
      <c r="AB1559" s="42">
        <v>46</v>
      </c>
      <c r="AC1559" s="30"/>
      <c r="AD1559" s="42">
        <v>0</v>
      </c>
      <c r="AE1559" s="116">
        <v>5</v>
      </c>
      <c r="AF1559" s="116">
        <v>0.9</v>
      </c>
      <c r="AG1559" s="30"/>
      <c r="AH1559" s="30"/>
      <c r="AI1559" s="116"/>
      <c r="AJ1559" s="30"/>
      <c r="AK1559" s="30"/>
      <c r="AL1559" s="116"/>
      <c r="AM1559" s="30"/>
      <c r="AN1559" s="30"/>
      <c r="AO1559" s="116"/>
      <c r="AP1559" s="30"/>
      <c r="AQ1559" s="30"/>
      <c r="AR1559" s="116"/>
      <c r="AS1559" s="30" t="s">
        <v>12641</v>
      </c>
      <c r="AT1559" s="30" t="s">
        <v>12712</v>
      </c>
      <c r="AU1559" s="116">
        <v>0.9</v>
      </c>
      <c r="AV1559" s="30"/>
      <c r="AW1559" s="30"/>
      <c r="AX1559" s="116"/>
      <c r="AY1559" s="62"/>
      <c r="AZ1559" s="62"/>
      <c r="BA1559" s="62"/>
      <c r="BB1559" s="32"/>
      <c r="BC1559" s="32"/>
      <c r="BD1559" s="32"/>
      <c r="BE1559" s="32"/>
      <c r="BF1559" s="32"/>
      <c r="BG1559" s="32"/>
      <c r="BH1559" s="32"/>
      <c r="BI1559" s="32"/>
      <c r="BJ1559" s="32"/>
      <c r="BK1559" s="32"/>
      <c r="BL1559" s="32"/>
      <c r="BM1559" s="32"/>
    </row>
    <row r="1560" spans="1:65" ht="120" customHeight="1" x14ac:dyDescent="0.25">
      <c r="A1560" s="126">
        <v>1555</v>
      </c>
      <c r="B1560" s="62" t="s">
        <v>12631</v>
      </c>
      <c r="C1560" s="30">
        <v>1</v>
      </c>
      <c r="D1560" s="286"/>
      <c r="E1560" s="30" t="s">
        <v>12713</v>
      </c>
      <c r="F1560" s="30">
        <v>15886</v>
      </c>
      <c r="G1560" s="30" t="s">
        <v>12714</v>
      </c>
      <c r="H1560" s="30" t="s">
        <v>12715</v>
      </c>
      <c r="I1560" s="30" t="s">
        <v>12714</v>
      </c>
      <c r="J1560" s="285">
        <v>36038.65</v>
      </c>
      <c r="K1560" s="30" t="s">
        <v>12716</v>
      </c>
      <c r="L1560" s="30" t="s">
        <v>12717</v>
      </c>
      <c r="M1560" s="30" t="s">
        <v>12718</v>
      </c>
      <c r="N1560" s="30" t="s">
        <v>12719</v>
      </c>
      <c r="O1560" s="30" t="s">
        <v>12720</v>
      </c>
      <c r="P1560" s="30">
        <v>150800</v>
      </c>
      <c r="Q1560" s="42">
        <v>38.020000000000003</v>
      </c>
      <c r="R1560" s="61">
        <v>0</v>
      </c>
      <c r="S1560" s="30">
        <v>4.5599999999999996</v>
      </c>
      <c r="T1560" s="30">
        <v>33.46</v>
      </c>
      <c r="U1560" s="214">
        <v>38.020000000000003</v>
      </c>
      <c r="V1560" s="436">
        <v>0</v>
      </c>
      <c r="W1560" s="61">
        <v>100</v>
      </c>
      <c r="X1560" s="458" t="s">
        <v>12639</v>
      </c>
      <c r="Y1560" s="30"/>
      <c r="Z1560" s="30"/>
      <c r="AA1560" s="30"/>
      <c r="AB1560" s="42">
        <v>39</v>
      </c>
      <c r="AC1560" s="30"/>
      <c r="AD1560" s="42">
        <v>0</v>
      </c>
      <c r="AE1560" s="116">
        <v>5</v>
      </c>
      <c r="AF1560" s="116">
        <v>0</v>
      </c>
      <c r="AG1560" s="30"/>
      <c r="AH1560" s="30"/>
      <c r="AI1560" s="116"/>
      <c r="AJ1560" s="30"/>
      <c r="AK1560" s="30"/>
      <c r="AL1560" s="116"/>
      <c r="AM1560" s="30"/>
      <c r="AN1560" s="30"/>
      <c r="AO1560" s="116"/>
      <c r="AP1560" s="30"/>
      <c r="AQ1560" s="30"/>
      <c r="AR1560" s="116"/>
      <c r="AS1560" s="30"/>
      <c r="AT1560" s="30"/>
      <c r="AU1560" s="116"/>
      <c r="AV1560" s="30"/>
      <c r="AW1560" s="30"/>
      <c r="AX1560" s="116"/>
      <c r="AY1560" s="62"/>
      <c r="AZ1560" s="62"/>
      <c r="BA1560" s="62"/>
      <c r="BB1560" s="32"/>
      <c r="BC1560" s="32"/>
      <c r="BD1560" s="32"/>
      <c r="BE1560" s="32"/>
      <c r="BF1560" s="32"/>
      <c r="BG1560" s="32"/>
      <c r="BH1560" s="32"/>
      <c r="BI1560" s="32"/>
      <c r="BJ1560" s="32"/>
      <c r="BK1560" s="32"/>
      <c r="BL1560" s="32"/>
      <c r="BM1560" s="32"/>
    </row>
    <row r="1561" spans="1:65" ht="120" customHeight="1" x14ac:dyDescent="0.25">
      <c r="A1561" s="126">
        <v>1555</v>
      </c>
      <c r="B1561" s="62" t="s">
        <v>12631</v>
      </c>
      <c r="C1561" s="286">
        <v>2</v>
      </c>
      <c r="D1561" s="286"/>
      <c r="E1561" s="30" t="s">
        <v>12721</v>
      </c>
      <c r="F1561" s="30">
        <v>11625</v>
      </c>
      <c r="G1561" s="30" t="s">
        <v>12722</v>
      </c>
      <c r="H1561" s="30">
        <v>2012</v>
      </c>
      <c r="I1561" s="30" t="s">
        <v>12723</v>
      </c>
      <c r="J1561" s="285">
        <v>63332.78</v>
      </c>
      <c r="K1561" s="30" t="s">
        <v>12724</v>
      </c>
      <c r="L1561" s="30" t="s">
        <v>12648</v>
      </c>
      <c r="M1561" s="30" t="s">
        <v>12649</v>
      </c>
      <c r="N1561" s="30" t="s">
        <v>12725</v>
      </c>
      <c r="O1561" s="30" t="s">
        <v>12726</v>
      </c>
      <c r="P1561" s="30">
        <v>260301</v>
      </c>
      <c r="Q1561" s="42">
        <v>1.1299999999999999</v>
      </c>
      <c r="R1561" s="61">
        <v>1.1299999999999999</v>
      </c>
      <c r="S1561" s="30">
        <v>0</v>
      </c>
      <c r="T1561" s="30">
        <v>0</v>
      </c>
      <c r="U1561" s="214">
        <v>1.1299999999999999</v>
      </c>
      <c r="V1561" s="436">
        <v>83.416666666666671</v>
      </c>
      <c r="W1561" s="61">
        <v>100</v>
      </c>
      <c r="X1561" s="458" t="s">
        <v>12639</v>
      </c>
      <c r="Y1561" s="30">
        <v>6</v>
      </c>
      <c r="Z1561" s="30">
        <v>1</v>
      </c>
      <c r="AA1561" s="30">
        <v>5</v>
      </c>
      <c r="AB1561" s="42">
        <v>24</v>
      </c>
      <c r="AC1561" s="30"/>
      <c r="AD1561" s="42">
        <v>38.58</v>
      </c>
      <c r="AE1561" s="116">
        <v>5</v>
      </c>
      <c r="AF1561" s="116">
        <v>83</v>
      </c>
      <c r="AG1561" s="30" t="s">
        <v>12670</v>
      </c>
      <c r="AH1561" s="30"/>
      <c r="AI1561" s="116">
        <v>30</v>
      </c>
      <c r="AJ1561" s="30"/>
      <c r="AK1561" s="30"/>
      <c r="AL1561" s="116"/>
      <c r="AM1561" s="30"/>
      <c r="AN1561" s="30"/>
      <c r="AO1561" s="116"/>
      <c r="AP1561" s="30"/>
      <c r="AQ1561" s="30"/>
      <c r="AR1561" s="116"/>
      <c r="AS1561" s="30" t="s">
        <v>12641</v>
      </c>
      <c r="AT1561" s="30" t="s">
        <v>12654</v>
      </c>
      <c r="AU1561" s="116">
        <v>30</v>
      </c>
      <c r="AV1561" s="30" t="s">
        <v>11790</v>
      </c>
      <c r="AW1561" s="30"/>
      <c r="AX1561" s="116">
        <v>24</v>
      </c>
      <c r="AY1561" s="62"/>
      <c r="AZ1561" s="62"/>
      <c r="BA1561" s="62"/>
      <c r="BB1561" s="32"/>
      <c r="BC1561" s="32"/>
      <c r="BD1561" s="32"/>
      <c r="BE1561" s="32"/>
      <c r="BF1561" s="32"/>
      <c r="BG1561" s="32"/>
      <c r="BH1561" s="32"/>
      <c r="BI1561" s="32"/>
      <c r="BJ1561" s="32"/>
      <c r="BK1561" s="32"/>
      <c r="BL1561" s="32"/>
      <c r="BM1561" s="32"/>
    </row>
    <row r="1562" spans="1:65" ht="120" customHeight="1" x14ac:dyDescent="0.25">
      <c r="A1562" s="126">
        <v>1555</v>
      </c>
      <c r="B1562" s="62" t="s">
        <v>12631</v>
      </c>
      <c r="C1562" s="30">
        <v>5</v>
      </c>
      <c r="D1562" s="286"/>
      <c r="E1562" s="30" t="s">
        <v>12727</v>
      </c>
      <c r="F1562" s="30">
        <v>16115</v>
      </c>
      <c r="G1562" s="30" t="s">
        <v>12728</v>
      </c>
      <c r="H1562" s="30">
        <v>2008</v>
      </c>
      <c r="I1562" s="30" t="s">
        <v>12729</v>
      </c>
      <c r="J1562" s="285">
        <v>36826.050000000003</v>
      </c>
      <c r="K1562" s="30" t="s">
        <v>1738</v>
      </c>
      <c r="L1562" s="30" t="s">
        <v>12730</v>
      </c>
      <c r="M1562" s="30" t="s">
        <v>12731</v>
      </c>
      <c r="N1562" s="30" t="s">
        <v>12732</v>
      </c>
      <c r="O1562" s="30" t="s">
        <v>12733</v>
      </c>
      <c r="P1562" s="30">
        <v>260646</v>
      </c>
      <c r="Q1562" s="42">
        <v>34.909999999999997</v>
      </c>
      <c r="R1562" s="61">
        <v>0</v>
      </c>
      <c r="S1562" s="30">
        <v>0</v>
      </c>
      <c r="T1562" s="30">
        <v>34.909999999999997</v>
      </c>
      <c r="U1562" s="214">
        <v>34.909999999999997</v>
      </c>
      <c r="V1562" s="436">
        <v>37.916666666666664</v>
      </c>
      <c r="W1562" s="61">
        <v>100</v>
      </c>
      <c r="X1562" s="458" t="s">
        <v>12639</v>
      </c>
      <c r="Y1562" s="30">
        <v>3</v>
      </c>
      <c r="Z1562" s="30">
        <v>4</v>
      </c>
      <c r="AA1562" s="30">
        <v>4</v>
      </c>
      <c r="AB1562" s="42">
        <v>4</v>
      </c>
      <c r="AC1562" s="30"/>
      <c r="AD1562" s="42">
        <v>34.909999999999997</v>
      </c>
      <c r="AE1562" s="116">
        <v>5</v>
      </c>
      <c r="AF1562" s="116">
        <v>13</v>
      </c>
      <c r="AG1562" s="30" t="s">
        <v>12653</v>
      </c>
      <c r="AH1562" s="30"/>
      <c r="AI1562" s="116">
        <v>11</v>
      </c>
      <c r="AJ1562" s="30"/>
      <c r="AK1562" s="30"/>
      <c r="AL1562" s="116"/>
      <c r="AM1562" s="30"/>
      <c r="AN1562" s="30"/>
      <c r="AO1562" s="116"/>
      <c r="AP1562" s="30"/>
      <c r="AQ1562" s="30"/>
      <c r="AR1562" s="116"/>
      <c r="AS1562" s="30" t="s">
        <v>12641</v>
      </c>
      <c r="AT1562" s="30" t="s">
        <v>12734</v>
      </c>
      <c r="AU1562" s="116">
        <v>2</v>
      </c>
      <c r="AV1562" s="30"/>
      <c r="AW1562" s="30"/>
      <c r="AX1562" s="116"/>
      <c r="AY1562" s="62"/>
      <c r="AZ1562" s="62"/>
      <c r="BA1562" s="62"/>
      <c r="BB1562" s="32"/>
      <c r="BC1562" s="32"/>
      <c r="BD1562" s="32"/>
      <c r="BE1562" s="32"/>
      <c r="BF1562" s="32"/>
      <c r="BG1562" s="32"/>
      <c r="BH1562" s="32"/>
      <c r="BI1562" s="32"/>
      <c r="BJ1562" s="32"/>
      <c r="BK1562" s="32"/>
      <c r="BL1562" s="32"/>
      <c r="BM1562" s="32"/>
    </row>
    <row r="1563" spans="1:65" ht="120" customHeight="1" x14ac:dyDescent="0.25">
      <c r="A1563" s="126">
        <v>1555</v>
      </c>
      <c r="B1563" s="62" t="s">
        <v>12631</v>
      </c>
      <c r="C1563" s="30">
        <v>2</v>
      </c>
      <c r="D1563" s="286"/>
      <c r="E1563" s="30" t="s">
        <v>12735</v>
      </c>
      <c r="F1563" s="30">
        <v>11624</v>
      </c>
      <c r="G1563" s="30" t="s">
        <v>12736</v>
      </c>
      <c r="H1563" s="30">
        <v>2010</v>
      </c>
      <c r="I1563" s="30" t="s">
        <v>12737</v>
      </c>
      <c r="J1563" s="285">
        <v>20121.060000000001</v>
      </c>
      <c r="K1563" s="30" t="s">
        <v>12738</v>
      </c>
      <c r="L1563" s="30" t="s">
        <v>12739</v>
      </c>
      <c r="M1563" s="30" t="s">
        <v>12740</v>
      </c>
      <c r="N1563" s="30" t="s">
        <v>12741</v>
      </c>
      <c r="O1563" s="30" t="s">
        <v>12742</v>
      </c>
      <c r="P1563" s="30">
        <v>260696</v>
      </c>
      <c r="Q1563" s="42">
        <v>18.739999999999998</v>
      </c>
      <c r="R1563" s="61">
        <v>0</v>
      </c>
      <c r="S1563" s="30">
        <v>1.18</v>
      </c>
      <c r="T1563" s="30">
        <v>17.57</v>
      </c>
      <c r="U1563" s="214">
        <v>18.739999999999998</v>
      </c>
      <c r="V1563" s="436">
        <v>5.8025000000000011</v>
      </c>
      <c r="W1563" s="61">
        <v>100</v>
      </c>
      <c r="X1563" s="458" t="s">
        <v>12639</v>
      </c>
      <c r="Y1563" s="30">
        <v>3</v>
      </c>
      <c r="Z1563" s="30">
        <v>12</v>
      </c>
      <c r="AA1563" s="30">
        <v>3</v>
      </c>
      <c r="AB1563" s="42">
        <v>31</v>
      </c>
      <c r="AC1563" s="30"/>
      <c r="AD1563" s="42">
        <v>25.56</v>
      </c>
      <c r="AE1563" s="116">
        <v>5</v>
      </c>
      <c r="AF1563" s="116">
        <v>4.76</v>
      </c>
      <c r="AG1563" s="30" t="s">
        <v>12743</v>
      </c>
      <c r="AH1563" s="30"/>
      <c r="AI1563" s="116">
        <v>1.79</v>
      </c>
      <c r="AJ1563" s="30"/>
      <c r="AK1563" s="30"/>
      <c r="AL1563" s="116"/>
      <c r="AM1563" s="30"/>
      <c r="AN1563" s="30"/>
      <c r="AO1563" s="116"/>
      <c r="AP1563" s="30"/>
      <c r="AQ1563" s="30"/>
      <c r="AR1563" s="116"/>
      <c r="AS1563" s="30" t="s">
        <v>12641</v>
      </c>
      <c r="AT1563" s="30" t="s">
        <v>12744</v>
      </c>
      <c r="AU1563" s="116">
        <v>1.79</v>
      </c>
      <c r="AV1563" s="30" t="s">
        <v>12745</v>
      </c>
      <c r="AW1563" s="30"/>
      <c r="AX1563" s="116">
        <v>1.19</v>
      </c>
      <c r="AY1563" s="62"/>
      <c r="AZ1563" s="62"/>
      <c r="BA1563" s="62"/>
      <c r="BB1563" s="32"/>
      <c r="BC1563" s="32"/>
      <c r="BD1563" s="32"/>
      <c r="BE1563" s="32"/>
      <c r="BF1563" s="32"/>
      <c r="BG1563" s="32"/>
      <c r="BH1563" s="32"/>
      <c r="BI1563" s="32"/>
      <c r="BJ1563" s="32"/>
      <c r="BK1563" s="32"/>
      <c r="BL1563" s="32"/>
      <c r="BM1563" s="32"/>
    </row>
    <row r="1564" spans="1:65" ht="120" customHeight="1" x14ac:dyDescent="0.25">
      <c r="A1564" s="126">
        <v>1555</v>
      </c>
      <c r="B1564" s="62" t="s">
        <v>12631</v>
      </c>
      <c r="C1564" s="30">
        <v>2</v>
      </c>
      <c r="D1564" s="286" t="s">
        <v>12746</v>
      </c>
      <c r="E1564" s="30" t="s">
        <v>12735</v>
      </c>
      <c r="F1564" s="30">
        <v>11624</v>
      </c>
      <c r="G1564" s="30" t="s">
        <v>12747</v>
      </c>
      <c r="H1564" s="30">
        <v>2016</v>
      </c>
      <c r="I1564" s="30" t="s">
        <v>12748</v>
      </c>
      <c r="J1564" s="285">
        <v>67560.73</v>
      </c>
      <c r="K1564" s="62" t="s">
        <v>244</v>
      </c>
      <c r="L1564" s="62" t="s">
        <v>12749</v>
      </c>
      <c r="M1564" s="62" t="s">
        <v>12750</v>
      </c>
      <c r="N1564" s="62" t="s">
        <v>12741</v>
      </c>
      <c r="O1564" s="62" t="s">
        <v>12742</v>
      </c>
      <c r="P1564" s="30">
        <v>260944</v>
      </c>
      <c r="Q1564" s="42">
        <v>198.22</v>
      </c>
      <c r="R1564" s="61">
        <v>0</v>
      </c>
      <c r="S1564" s="30">
        <v>148.04</v>
      </c>
      <c r="T1564" s="30">
        <v>50.19</v>
      </c>
      <c r="U1564" s="214">
        <v>198.22</v>
      </c>
      <c r="V1564" s="436">
        <v>6.565833333333333</v>
      </c>
      <c r="W1564" s="61">
        <v>100</v>
      </c>
      <c r="X1564" s="458" t="s">
        <v>12639</v>
      </c>
      <c r="Y1564" s="30">
        <v>3</v>
      </c>
      <c r="Z1564" s="30">
        <v>12</v>
      </c>
      <c r="AA1564" s="30">
        <v>3</v>
      </c>
      <c r="AB1564" s="42">
        <v>44</v>
      </c>
      <c r="AC1564" s="30">
        <v>13</v>
      </c>
      <c r="AD1564" s="42">
        <v>29.95</v>
      </c>
      <c r="AE1564" s="116">
        <v>5</v>
      </c>
      <c r="AF1564" s="116">
        <v>0</v>
      </c>
      <c r="AG1564" s="30"/>
      <c r="AH1564" s="30"/>
      <c r="AI1564" s="116"/>
      <c r="AJ1564" s="30"/>
      <c r="AK1564" s="30"/>
      <c r="AL1564" s="116"/>
      <c r="AM1564" s="30"/>
      <c r="AN1564" s="30"/>
      <c r="AO1564" s="116"/>
      <c r="AP1564" s="30"/>
      <c r="AQ1564" s="30"/>
      <c r="AR1564" s="116"/>
      <c r="AS1564" s="30"/>
      <c r="AT1564" s="30"/>
      <c r="AU1564" s="116"/>
      <c r="AV1564" s="30"/>
      <c r="AW1564" s="30"/>
      <c r="AX1564" s="116"/>
      <c r="AY1564" s="62"/>
      <c r="AZ1564" s="62"/>
      <c r="BA1564" s="62"/>
      <c r="BB1564" s="32"/>
      <c r="BC1564" s="32"/>
      <c r="BD1564" s="32"/>
      <c r="BE1564" s="32"/>
      <c r="BF1564" s="32"/>
      <c r="BG1564" s="32"/>
      <c r="BH1564" s="32"/>
      <c r="BI1564" s="32"/>
      <c r="BJ1564" s="32"/>
      <c r="BK1564" s="32"/>
      <c r="BL1564" s="32"/>
      <c r="BM1564" s="32"/>
    </row>
    <row r="1565" spans="1:65" ht="120" customHeight="1" x14ac:dyDescent="0.25">
      <c r="A1565" s="126">
        <v>1555</v>
      </c>
      <c r="B1565" s="62" t="s">
        <v>12631</v>
      </c>
      <c r="C1565" s="30">
        <v>11</v>
      </c>
      <c r="D1565" s="286" t="s">
        <v>12751</v>
      </c>
      <c r="E1565" s="30" t="s">
        <v>12752</v>
      </c>
      <c r="F1565" s="30">
        <v>8393</v>
      </c>
      <c r="G1565" s="30" t="s">
        <v>12753</v>
      </c>
      <c r="H1565" s="30">
        <v>2017</v>
      </c>
      <c r="I1565" s="30" t="s">
        <v>12754</v>
      </c>
      <c r="J1565" s="285">
        <v>95460.73</v>
      </c>
      <c r="K1565" s="62" t="s">
        <v>244</v>
      </c>
      <c r="L1565" s="30" t="s">
        <v>12635</v>
      </c>
      <c r="M1565" s="30" t="s">
        <v>12700</v>
      </c>
      <c r="N1565" s="30" t="s">
        <v>12755</v>
      </c>
      <c r="O1565" s="30" t="s">
        <v>12756</v>
      </c>
      <c r="P1565" s="30" t="s">
        <v>12757</v>
      </c>
      <c r="Q1565" s="30">
        <v>83.16</v>
      </c>
      <c r="R1565" s="61">
        <v>0</v>
      </c>
      <c r="S1565" s="30">
        <v>0.19</v>
      </c>
      <c r="T1565" s="30">
        <v>82.97</v>
      </c>
      <c r="U1565" s="61">
        <v>83.16</v>
      </c>
      <c r="V1565" s="436">
        <v>6.0358333333333327</v>
      </c>
      <c r="W1565" s="61">
        <v>100</v>
      </c>
      <c r="X1565" s="459" t="s">
        <v>12639</v>
      </c>
      <c r="Y1565" s="30">
        <v>1</v>
      </c>
      <c r="Z1565" s="30">
        <v>9</v>
      </c>
      <c r="AA1565" s="30">
        <v>1</v>
      </c>
      <c r="AB1565" s="30">
        <v>46</v>
      </c>
      <c r="AC1565" s="30">
        <v>109</v>
      </c>
      <c r="AD1565" s="30">
        <v>55.23</v>
      </c>
      <c r="AE1565" s="30">
        <v>5</v>
      </c>
      <c r="AF1565" s="116">
        <v>8.0399999999999991</v>
      </c>
      <c r="AG1565" s="30" t="s">
        <v>12743</v>
      </c>
      <c r="AH1565" s="30"/>
      <c r="AI1565" s="116">
        <v>2.38</v>
      </c>
      <c r="AJ1565" s="30"/>
      <c r="AK1565" s="30"/>
      <c r="AL1565" s="116"/>
      <c r="AM1565" s="30"/>
      <c r="AN1565" s="30"/>
      <c r="AO1565" s="116"/>
      <c r="AP1565" s="30"/>
      <c r="AQ1565" s="30"/>
      <c r="AR1565" s="116"/>
      <c r="AS1565" s="30" t="s">
        <v>12641</v>
      </c>
      <c r="AT1565" s="30" t="s">
        <v>12758</v>
      </c>
      <c r="AU1565" s="116">
        <v>4.7699999999999996</v>
      </c>
      <c r="AV1565" s="30" t="s">
        <v>12759</v>
      </c>
      <c r="AW1565" s="30"/>
      <c r="AX1565" s="116">
        <v>0.89</v>
      </c>
      <c r="AY1565" s="62"/>
      <c r="AZ1565" s="62"/>
      <c r="BA1565" s="62"/>
      <c r="BB1565" s="32"/>
      <c r="BC1565" s="32"/>
      <c r="BD1565" s="32"/>
      <c r="BE1565" s="32"/>
      <c r="BF1565" s="32"/>
      <c r="BG1565" s="32"/>
      <c r="BH1565" s="32"/>
      <c r="BI1565" s="32"/>
      <c r="BJ1565" s="32"/>
      <c r="BK1565" s="32"/>
      <c r="BL1565" s="32"/>
      <c r="BM1565" s="32"/>
    </row>
    <row r="1566" spans="1:65" ht="120" customHeight="1" x14ac:dyDescent="0.25">
      <c r="A1566" s="126">
        <v>1555</v>
      </c>
      <c r="B1566" s="62" t="s">
        <v>12631</v>
      </c>
      <c r="C1566" s="30">
        <v>5</v>
      </c>
      <c r="D1566" s="286" t="s">
        <v>12760</v>
      </c>
      <c r="E1566" s="30" t="s">
        <v>12672</v>
      </c>
      <c r="F1566" s="30">
        <v>24381</v>
      </c>
      <c r="G1566" s="30" t="s">
        <v>12761</v>
      </c>
      <c r="H1566" s="30">
        <v>2018</v>
      </c>
      <c r="I1566" s="30" t="s">
        <v>12762</v>
      </c>
      <c r="J1566" s="285">
        <v>354932.87</v>
      </c>
      <c r="K1566" s="30" t="s">
        <v>12763</v>
      </c>
      <c r="L1566" s="30" t="s">
        <v>12648</v>
      </c>
      <c r="M1566" s="30" t="s">
        <v>12764</v>
      </c>
      <c r="N1566" s="30" t="s">
        <v>12765</v>
      </c>
      <c r="O1566" s="30" t="s">
        <v>12766</v>
      </c>
      <c r="P1566" s="30">
        <v>260997</v>
      </c>
      <c r="Q1566" s="30">
        <v>218.66</v>
      </c>
      <c r="R1566" s="61">
        <v>29.42</v>
      </c>
      <c r="S1566" s="30">
        <v>150.88</v>
      </c>
      <c r="T1566" s="30">
        <v>38.36</v>
      </c>
      <c r="U1566" s="61">
        <v>218.66</v>
      </c>
      <c r="V1566" s="436">
        <v>59.75</v>
      </c>
      <c r="W1566" s="61">
        <v>100</v>
      </c>
      <c r="X1566" s="459" t="s">
        <v>12639</v>
      </c>
      <c r="Y1566" s="42">
        <v>3</v>
      </c>
      <c r="Z1566" s="42">
        <v>5</v>
      </c>
      <c r="AA1566" s="42">
        <v>1</v>
      </c>
      <c r="AB1566" s="42">
        <v>4</v>
      </c>
      <c r="AC1566" s="30">
        <v>19</v>
      </c>
      <c r="AD1566" s="30">
        <v>38.36</v>
      </c>
      <c r="AE1566" s="30">
        <v>5</v>
      </c>
      <c r="AF1566" s="116">
        <v>3.27</v>
      </c>
      <c r="AG1566" s="30"/>
      <c r="AH1566" s="30"/>
      <c r="AI1566" s="116"/>
      <c r="AJ1566" s="30"/>
      <c r="AK1566" s="30"/>
      <c r="AL1566" s="116"/>
      <c r="AM1566" s="30"/>
      <c r="AN1566" s="30"/>
      <c r="AO1566" s="116"/>
      <c r="AP1566" s="30"/>
      <c r="AQ1566" s="30"/>
      <c r="AR1566" s="116"/>
      <c r="AS1566" s="30" t="s">
        <v>12641</v>
      </c>
      <c r="AT1566" s="30"/>
      <c r="AU1566" s="116">
        <v>3.27</v>
      </c>
      <c r="AV1566" s="30"/>
      <c r="AW1566" s="30"/>
      <c r="AX1566" s="116"/>
      <c r="AY1566" s="62"/>
      <c r="AZ1566" s="62"/>
      <c r="BA1566" s="62"/>
      <c r="BB1566" s="32"/>
      <c r="BC1566" s="32"/>
      <c r="BD1566" s="32"/>
      <c r="BE1566" s="32"/>
      <c r="BF1566" s="32"/>
      <c r="BG1566" s="32"/>
      <c r="BH1566" s="32"/>
      <c r="BI1566" s="32"/>
      <c r="BJ1566" s="32"/>
      <c r="BK1566" s="32"/>
      <c r="BL1566" s="32"/>
      <c r="BM1566" s="32"/>
    </row>
    <row r="1567" spans="1:65" ht="120" customHeight="1" thickBot="1" x14ac:dyDescent="0.3">
      <c r="A1567" s="126">
        <v>1555</v>
      </c>
      <c r="B1567" s="62" t="s">
        <v>12631</v>
      </c>
      <c r="C1567" s="30">
        <v>6</v>
      </c>
      <c r="D1567" s="286" t="s">
        <v>12653</v>
      </c>
      <c r="E1567" s="30" t="s">
        <v>12767</v>
      </c>
      <c r="F1567" s="288">
        <v>20249</v>
      </c>
      <c r="G1567" s="30" t="s">
        <v>12768</v>
      </c>
      <c r="H1567" s="30">
        <v>2020</v>
      </c>
      <c r="I1567" s="30" t="s">
        <v>12769</v>
      </c>
      <c r="J1567" s="285">
        <v>68621.94</v>
      </c>
      <c r="K1567" s="30" t="s">
        <v>12770</v>
      </c>
      <c r="L1567" s="30" t="s">
        <v>12771</v>
      </c>
      <c r="M1567" s="30" t="s">
        <v>12772</v>
      </c>
      <c r="N1567" s="30" t="s">
        <v>12773</v>
      </c>
      <c r="O1567" s="30" t="s">
        <v>12774</v>
      </c>
      <c r="P1567" s="30">
        <v>341309</v>
      </c>
      <c r="Q1567" s="30">
        <v>32.51</v>
      </c>
      <c r="R1567" s="61">
        <v>0</v>
      </c>
      <c r="S1567" s="30">
        <v>0</v>
      </c>
      <c r="T1567" s="30">
        <v>32.51</v>
      </c>
      <c r="U1567" s="61">
        <v>32.51</v>
      </c>
      <c r="V1567" s="436">
        <v>6.7166666666666659</v>
      </c>
      <c r="W1567" s="61">
        <v>100</v>
      </c>
      <c r="X1567" s="457" t="s">
        <v>12775</v>
      </c>
      <c r="Y1567" s="30">
        <v>4</v>
      </c>
      <c r="Z1567" s="30">
        <v>4</v>
      </c>
      <c r="AA1567" s="30">
        <v>1</v>
      </c>
      <c r="AB1567" s="30">
        <v>4</v>
      </c>
      <c r="AC1567" s="30">
        <v>15</v>
      </c>
      <c r="AD1567" s="30">
        <v>36.57</v>
      </c>
      <c r="AE1567" s="30">
        <v>5</v>
      </c>
      <c r="AF1567" s="116">
        <v>51</v>
      </c>
      <c r="AG1567" s="30" t="s">
        <v>12653</v>
      </c>
      <c r="AH1567" s="30"/>
      <c r="AI1567" s="116">
        <v>24</v>
      </c>
      <c r="AJ1567" s="30" t="s">
        <v>9326</v>
      </c>
      <c r="AK1567" s="30"/>
      <c r="AL1567" s="116">
        <v>5</v>
      </c>
      <c r="AM1567" s="30" t="s">
        <v>12670</v>
      </c>
      <c r="AN1567" s="30"/>
      <c r="AO1567" s="116">
        <v>4</v>
      </c>
      <c r="AP1567" s="30"/>
      <c r="AQ1567" s="30"/>
      <c r="AR1567" s="116"/>
      <c r="AS1567" s="30" t="s">
        <v>12641</v>
      </c>
      <c r="AT1567" s="30" t="s">
        <v>12776</v>
      </c>
      <c r="AU1567" s="116">
        <v>13</v>
      </c>
      <c r="AV1567" s="30" t="s">
        <v>10156</v>
      </c>
      <c r="AW1567" s="30" t="s">
        <v>12777</v>
      </c>
      <c r="AX1567" s="116">
        <v>14</v>
      </c>
      <c r="AY1567" s="62"/>
      <c r="AZ1567" s="62"/>
      <c r="BA1567" s="62"/>
      <c r="BB1567" s="32"/>
      <c r="BC1567" s="32"/>
      <c r="BD1567" s="32"/>
      <c r="BE1567" s="32"/>
      <c r="BF1567" s="32"/>
      <c r="BG1567" s="32"/>
      <c r="BH1567" s="32"/>
      <c r="BI1567" s="32"/>
      <c r="BJ1567" s="32"/>
      <c r="BK1567" s="32"/>
      <c r="BL1567" s="32"/>
      <c r="BM1567" s="32"/>
    </row>
    <row r="1568" spans="1:65" ht="120" customHeight="1" x14ac:dyDescent="0.25">
      <c r="A1568" s="126">
        <v>1555</v>
      </c>
      <c r="B1568" s="62" t="s">
        <v>12631</v>
      </c>
      <c r="C1568" s="30">
        <v>11</v>
      </c>
      <c r="D1568" s="286"/>
      <c r="E1568" s="30" t="s">
        <v>12752</v>
      </c>
      <c r="F1568" s="30">
        <v>8393</v>
      </c>
      <c r="G1568" s="30" t="s">
        <v>12778</v>
      </c>
      <c r="H1568" s="30">
        <v>2020</v>
      </c>
      <c r="I1568" s="30" t="s">
        <v>12779</v>
      </c>
      <c r="J1568" s="285">
        <v>20730.57</v>
      </c>
      <c r="K1568" s="30" t="s">
        <v>12780</v>
      </c>
      <c r="L1568" s="30" t="s">
        <v>12781</v>
      </c>
      <c r="M1568" s="30" t="s">
        <v>12782</v>
      </c>
      <c r="N1568" s="30" t="s">
        <v>12783</v>
      </c>
      <c r="O1568" s="30" t="s">
        <v>12784</v>
      </c>
      <c r="P1568" s="30">
        <v>903269</v>
      </c>
      <c r="Q1568" s="30">
        <v>95.34</v>
      </c>
      <c r="R1568" s="61">
        <v>0</v>
      </c>
      <c r="S1568" s="30">
        <v>3.58</v>
      </c>
      <c r="T1568" s="30">
        <v>91.76</v>
      </c>
      <c r="U1568" s="61">
        <v>95.34</v>
      </c>
      <c r="V1568" s="436">
        <v>7.9366666666666674</v>
      </c>
      <c r="W1568" s="61">
        <v>100</v>
      </c>
      <c r="X1568" s="457" t="s">
        <v>12775</v>
      </c>
      <c r="Y1568" s="30">
        <v>1</v>
      </c>
      <c r="Z1568" s="30">
        <v>7</v>
      </c>
      <c r="AA1568" s="30">
        <v>3</v>
      </c>
      <c r="AB1568" s="30">
        <v>44</v>
      </c>
      <c r="AC1568" s="30"/>
      <c r="AD1568" s="30">
        <v>26.16</v>
      </c>
      <c r="AE1568" s="30">
        <v>5</v>
      </c>
      <c r="AF1568" s="116">
        <v>11.3</v>
      </c>
      <c r="AG1568" s="30"/>
      <c r="AH1568" s="30"/>
      <c r="AI1568" s="116"/>
      <c r="AJ1568" s="30"/>
      <c r="AK1568" s="30"/>
      <c r="AL1568" s="116"/>
      <c r="AM1568" s="30"/>
      <c r="AN1568" s="30"/>
      <c r="AO1568" s="116"/>
      <c r="AP1568" s="30"/>
      <c r="AQ1568" s="30"/>
      <c r="AR1568" s="116"/>
      <c r="AS1568" s="30" t="s">
        <v>12641</v>
      </c>
      <c r="AT1568" s="30"/>
      <c r="AU1568" s="116">
        <v>11.3</v>
      </c>
      <c r="AV1568" s="30"/>
      <c r="AW1568" s="30"/>
      <c r="AX1568" s="116"/>
      <c r="AY1568" s="62"/>
      <c r="AZ1568" s="62"/>
      <c r="BA1568" s="62"/>
      <c r="BB1568" s="32"/>
      <c r="BC1568" s="32"/>
      <c r="BD1568" s="32"/>
      <c r="BE1568" s="32"/>
      <c r="BF1568" s="32"/>
      <c r="BG1568" s="32"/>
      <c r="BH1568" s="32"/>
      <c r="BI1568" s="32"/>
      <c r="BJ1568" s="32"/>
      <c r="BK1568" s="32"/>
      <c r="BL1568" s="32"/>
      <c r="BM1568" s="32"/>
    </row>
    <row r="1569" spans="1:65" ht="120" customHeight="1" x14ac:dyDescent="0.25">
      <c r="A1569" s="126">
        <v>1555</v>
      </c>
      <c r="B1569" s="62" t="s">
        <v>12631</v>
      </c>
      <c r="C1569" s="30">
        <v>6</v>
      </c>
      <c r="D1569" s="286"/>
      <c r="E1569" s="30" t="s">
        <v>12767</v>
      </c>
      <c r="F1569" s="30">
        <v>20249</v>
      </c>
      <c r="G1569" s="30" t="s">
        <v>12785</v>
      </c>
      <c r="H1569" s="30">
        <v>2020</v>
      </c>
      <c r="I1569" s="30" t="s">
        <v>12786</v>
      </c>
      <c r="J1569" s="285">
        <v>18738.48</v>
      </c>
      <c r="K1569" s="30" t="s">
        <v>12787</v>
      </c>
      <c r="L1569" s="30" t="s">
        <v>12788</v>
      </c>
      <c r="M1569" s="30" t="s">
        <v>12789</v>
      </c>
      <c r="N1569" s="30" t="s">
        <v>12790</v>
      </c>
      <c r="O1569" s="30" t="s">
        <v>12791</v>
      </c>
      <c r="P1569" s="30">
        <v>341301</v>
      </c>
      <c r="Q1569" s="30">
        <v>172.78</v>
      </c>
      <c r="R1569" s="61">
        <v>1.29</v>
      </c>
      <c r="S1569" s="30">
        <v>33.33</v>
      </c>
      <c r="T1569" s="30">
        <v>138.16</v>
      </c>
      <c r="U1569" s="61">
        <v>172.78</v>
      </c>
      <c r="V1569" s="436">
        <v>0</v>
      </c>
      <c r="W1569" s="61">
        <v>100</v>
      </c>
      <c r="X1569" s="457" t="s">
        <v>12775</v>
      </c>
      <c r="Y1569" s="30">
        <v>4</v>
      </c>
      <c r="Z1569" s="30">
        <v>9</v>
      </c>
      <c r="AA1569" s="30">
        <v>1</v>
      </c>
      <c r="AB1569" s="30">
        <v>36</v>
      </c>
      <c r="AC1569" s="30"/>
      <c r="AD1569" s="30">
        <v>51.48</v>
      </c>
      <c r="AE1569" s="30">
        <v>5</v>
      </c>
      <c r="AF1569" s="116">
        <v>11.9</v>
      </c>
      <c r="AG1569" s="30"/>
      <c r="AH1569" s="30"/>
      <c r="AI1569" s="116"/>
      <c r="AJ1569" s="30"/>
      <c r="AK1569" s="30"/>
      <c r="AL1569" s="116"/>
      <c r="AM1569" s="30"/>
      <c r="AN1569" s="30"/>
      <c r="AO1569" s="116"/>
      <c r="AP1569" s="30"/>
      <c r="AQ1569" s="30"/>
      <c r="AR1569" s="116"/>
      <c r="AS1569" s="30" t="s">
        <v>12792</v>
      </c>
      <c r="AT1569" s="30"/>
      <c r="AU1569" s="116">
        <v>11.9</v>
      </c>
      <c r="AV1569" s="30"/>
      <c r="AW1569" s="30"/>
      <c r="AX1569" s="116"/>
      <c r="AY1569" s="62"/>
      <c r="AZ1569" s="62"/>
      <c r="BA1569" s="62"/>
      <c r="BB1569" s="32"/>
      <c r="BC1569" s="32"/>
      <c r="BD1569" s="32"/>
      <c r="BE1569" s="32"/>
      <c r="BF1569" s="32"/>
      <c r="BG1569" s="32"/>
      <c r="BH1569" s="32"/>
      <c r="BI1569" s="32"/>
      <c r="BJ1569" s="32"/>
      <c r="BK1569" s="32"/>
      <c r="BL1569" s="32"/>
      <c r="BM1569" s="32"/>
    </row>
    <row r="1570" spans="1:65" ht="120" customHeight="1" x14ac:dyDescent="0.25">
      <c r="A1570" s="126">
        <v>1555</v>
      </c>
      <c r="B1570" s="62" t="s">
        <v>12631</v>
      </c>
      <c r="C1570" s="30">
        <v>13</v>
      </c>
      <c r="D1570" s="286"/>
      <c r="E1570" s="30" t="s">
        <v>12793</v>
      </c>
      <c r="F1570" s="30">
        <v>20447</v>
      </c>
      <c r="G1570" s="30" t="s">
        <v>12794</v>
      </c>
      <c r="H1570" s="30">
        <v>2020</v>
      </c>
      <c r="I1570" s="30" t="s">
        <v>12795</v>
      </c>
      <c r="J1570" s="285">
        <v>28677.58</v>
      </c>
      <c r="K1570" s="30" t="s">
        <v>12796</v>
      </c>
      <c r="L1570" s="30" t="s">
        <v>12797</v>
      </c>
      <c r="M1570" s="30" t="s">
        <v>12798</v>
      </c>
      <c r="N1570" s="30" t="s">
        <v>12799</v>
      </c>
      <c r="O1570" s="30" t="s">
        <v>12800</v>
      </c>
      <c r="P1570" s="30">
        <v>903276</v>
      </c>
      <c r="Q1570" s="30">
        <v>16.91</v>
      </c>
      <c r="R1570" s="61">
        <v>0</v>
      </c>
      <c r="S1570" s="30">
        <v>0</v>
      </c>
      <c r="T1570" s="30">
        <v>16.91</v>
      </c>
      <c r="U1570" s="61">
        <v>16.91</v>
      </c>
      <c r="V1570" s="436">
        <v>2.7133333333333334</v>
      </c>
      <c r="W1570" s="61">
        <v>100</v>
      </c>
      <c r="X1570" s="457" t="s">
        <v>12775</v>
      </c>
      <c r="Y1570" s="30">
        <v>4</v>
      </c>
      <c r="Z1570" s="30">
        <v>3</v>
      </c>
      <c r="AA1570" s="30">
        <v>3</v>
      </c>
      <c r="AB1570" s="30">
        <v>25</v>
      </c>
      <c r="AC1570" s="30"/>
      <c r="AD1570" s="30">
        <v>16.91</v>
      </c>
      <c r="AE1570" s="30">
        <v>5</v>
      </c>
      <c r="AF1570" s="116">
        <v>0</v>
      </c>
      <c r="AG1570" s="30"/>
      <c r="AH1570" s="30"/>
      <c r="AI1570" s="116"/>
      <c r="AJ1570" s="30"/>
      <c r="AK1570" s="30"/>
      <c r="AL1570" s="116"/>
      <c r="AM1570" s="30"/>
      <c r="AN1570" s="30"/>
      <c r="AO1570" s="116"/>
      <c r="AP1570" s="30"/>
      <c r="AQ1570" s="30"/>
      <c r="AR1570" s="116"/>
      <c r="AS1570" s="30"/>
      <c r="AT1570" s="30"/>
      <c r="AU1570" s="116"/>
      <c r="AV1570" s="30"/>
      <c r="AW1570" s="30"/>
      <c r="AX1570" s="116"/>
      <c r="AY1570" s="62"/>
      <c r="AZ1570" s="62"/>
      <c r="BA1570" s="62"/>
      <c r="BB1570" s="32"/>
      <c r="BC1570" s="32"/>
      <c r="BD1570" s="32"/>
      <c r="BE1570" s="32"/>
      <c r="BF1570" s="32"/>
      <c r="BG1570" s="32"/>
      <c r="BH1570" s="32"/>
      <c r="BI1570" s="32"/>
      <c r="BJ1570" s="32"/>
      <c r="BK1570" s="32"/>
      <c r="BL1570" s="32"/>
      <c r="BM1570" s="32"/>
    </row>
    <row r="1571" spans="1:65" ht="120" customHeight="1" x14ac:dyDescent="0.25">
      <c r="A1571" s="126">
        <v>1555</v>
      </c>
      <c r="B1571" s="62" t="s">
        <v>12631</v>
      </c>
      <c r="C1571" s="30">
        <v>5</v>
      </c>
      <c r="D1571" s="286" t="s">
        <v>12801</v>
      </c>
      <c r="E1571" s="30" t="s">
        <v>12682</v>
      </c>
      <c r="F1571" s="30">
        <v>16115</v>
      </c>
      <c r="G1571" s="30" t="s">
        <v>12802</v>
      </c>
      <c r="H1571" s="30">
        <v>2021</v>
      </c>
      <c r="I1571" s="30" t="s">
        <v>12803</v>
      </c>
      <c r="J1571" s="285">
        <v>47876.37</v>
      </c>
      <c r="K1571" s="30" t="s">
        <v>12804</v>
      </c>
      <c r="L1571" s="30" t="s">
        <v>12805</v>
      </c>
      <c r="M1571" s="30" t="s">
        <v>12806</v>
      </c>
      <c r="N1571" s="30" t="s">
        <v>12807</v>
      </c>
      <c r="O1571" s="30" t="s">
        <v>12808</v>
      </c>
      <c r="P1571" s="30">
        <v>261082</v>
      </c>
      <c r="Q1571" s="30" t="s">
        <v>12809</v>
      </c>
      <c r="R1571" s="61" t="s">
        <v>12810</v>
      </c>
      <c r="S1571" s="30" t="s">
        <v>12811</v>
      </c>
      <c r="T1571" s="30" t="s">
        <v>12812</v>
      </c>
      <c r="U1571" s="61" t="s">
        <v>12809</v>
      </c>
      <c r="V1571" s="436">
        <v>2.4166666666666665</v>
      </c>
      <c r="W1571" s="61">
        <v>95</v>
      </c>
      <c r="X1571" s="457" t="s">
        <v>12775</v>
      </c>
      <c r="Y1571" s="30">
        <v>1</v>
      </c>
      <c r="Z1571" s="30">
        <v>4</v>
      </c>
      <c r="AA1571" s="30">
        <v>1</v>
      </c>
      <c r="AB1571" s="30">
        <v>44</v>
      </c>
      <c r="AC1571" s="30">
        <v>66</v>
      </c>
      <c r="AD1571" s="30" t="s">
        <v>12813</v>
      </c>
      <c r="AE1571" s="30">
        <v>5</v>
      </c>
      <c r="AF1571" s="116">
        <v>9.23</v>
      </c>
      <c r="AG1571" s="30"/>
      <c r="AH1571" s="30"/>
      <c r="AI1571" s="116"/>
      <c r="AJ1571" s="30"/>
      <c r="AK1571" s="30"/>
      <c r="AL1571" s="116"/>
      <c r="AM1571" s="30"/>
      <c r="AN1571" s="30"/>
      <c r="AO1571" s="116"/>
      <c r="AP1571" s="30"/>
      <c r="AQ1571" s="30"/>
      <c r="AR1571" s="116"/>
      <c r="AS1571" s="30" t="s">
        <v>12641</v>
      </c>
      <c r="AT1571" s="30" t="s">
        <v>12814</v>
      </c>
      <c r="AU1571" s="116">
        <v>9.23</v>
      </c>
      <c r="AV1571" s="30"/>
      <c r="AW1571" s="30"/>
      <c r="AX1571" s="116"/>
      <c r="AY1571" s="62"/>
      <c r="AZ1571" s="62"/>
      <c r="BA1571" s="62"/>
      <c r="BB1571" s="32"/>
      <c r="BC1571" s="32"/>
      <c r="BD1571" s="32"/>
      <c r="BE1571" s="32"/>
      <c r="BF1571" s="32"/>
      <c r="BG1571" s="32"/>
      <c r="BH1571" s="32"/>
      <c r="BI1571" s="32"/>
      <c r="BJ1571" s="32"/>
      <c r="BK1571" s="32"/>
      <c r="BL1571" s="32"/>
      <c r="BM1571" s="32"/>
    </row>
    <row r="1572" spans="1:65" ht="120" customHeight="1" x14ac:dyDescent="0.25">
      <c r="A1572" s="126">
        <v>1555</v>
      </c>
      <c r="B1572" s="62" t="s">
        <v>12631</v>
      </c>
      <c r="C1572" s="30">
        <v>11</v>
      </c>
      <c r="D1572" s="286"/>
      <c r="E1572" s="30" t="s">
        <v>12815</v>
      </c>
      <c r="F1572" s="30">
        <v>29378</v>
      </c>
      <c r="G1572" s="30" t="s">
        <v>12816</v>
      </c>
      <c r="H1572" s="30">
        <v>2020</v>
      </c>
      <c r="I1572" s="30" t="s">
        <v>12817</v>
      </c>
      <c r="J1572" s="285">
        <v>33139.18</v>
      </c>
      <c r="K1572" s="30" t="s">
        <v>12818</v>
      </c>
      <c r="L1572" s="30" t="s">
        <v>12635</v>
      </c>
      <c r="M1572" s="30" t="s">
        <v>12700</v>
      </c>
      <c r="N1572" s="30" t="s">
        <v>12819</v>
      </c>
      <c r="O1572" s="30" t="s">
        <v>12820</v>
      </c>
      <c r="P1572" s="30">
        <v>903328</v>
      </c>
      <c r="Q1572" s="30">
        <v>13.26</v>
      </c>
      <c r="R1572" s="61">
        <v>0</v>
      </c>
      <c r="S1572" s="30">
        <v>0.25</v>
      </c>
      <c r="T1572" s="30">
        <v>13.01</v>
      </c>
      <c r="U1572" s="61">
        <v>13.26</v>
      </c>
      <c r="V1572" s="436">
        <v>2.8875000000000006</v>
      </c>
      <c r="W1572" s="61">
        <v>100</v>
      </c>
      <c r="X1572" s="460" t="s">
        <v>12775</v>
      </c>
      <c r="Y1572" s="30">
        <v>3</v>
      </c>
      <c r="Z1572" s="30">
        <v>1</v>
      </c>
      <c r="AA1572" s="30">
        <v>2</v>
      </c>
      <c r="AB1572" s="30">
        <v>4</v>
      </c>
      <c r="AC1572" s="30"/>
      <c r="AD1572" s="30" t="s">
        <v>12821</v>
      </c>
      <c r="AE1572" s="30">
        <v>5</v>
      </c>
      <c r="AF1572" s="116">
        <v>0</v>
      </c>
      <c r="AG1572" s="30"/>
      <c r="AH1572" s="30"/>
      <c r="AI1572" s="116"/>
      <c r="AJ1572" s="30"/>
      <c r="AK1572" s="30"/>
      <c r="AL1572" s="116"/>
      <c r="AM1572" s="30"/>
      <c r="AN1572" s="30"/>
      <c r="AO1572" s="116"/>
      <c r="AP1572" s="30"/>
      <c r="AQ1572" s="30"/>
      <c r="AR1572" s="116"/>
      <c r="AS1572" s="30"/>
      <c r="AT1572" s="30"/>
      <c r="AU1572" s="116"/>
      <c r="AV1572" s="30"/>
      <c r="AW1572" s="30"/>
      <c r="AX1572" s="116"/>
      <c r="AY1572" s="62"/>
      <c r="AZ1572" s="62"/>
      <c r="BA1572" s="62"/>
      <c r="BB1572" s="32"/>
      <c r="BC1572" s="32"/>
      <c r="BD1572" s="32"/>
      <c r="BE1572" s="32"/>
      <c r="BF1572" s="32"/>
      <c r="BG1572" s="32"/>
      <c r="BH1572" s="32"/>
      <c r="BI1572" s="32"/>
      <c r="BJ1572" s="32"/>
      <c r="BK1572" s="32"/>
      <c r="BL1572" s="32"/>
      <c r="BM1572" s="32"/>
    </row>
    <row r="1573" spans="1:65" ht="120" customHeight="1" x14ac:dyDescent="0.25">
      <c r="A1573" s="126">
        <v>1555</v>
      </c>
      <c r="B1573" s="62" t="s">
        <v>12631</v>
      </c>
      <c r="C1573" s="30">
        <v>6</v>
      </c>
      <c r="D1573" s="286"/>
      <c r="E1573" s="30" t="s">
        <v>12822</v>
      </c>
      <c r="F1573" s="32">
        <v>14134</v>
      </c>
      <c r="G1573" s="30" t="s">
        <v>12823</v>
      </c>
      <c r="H1573" s="30">
        <v>2021</v>
      </c>
      <c r="I1573" s="30" t="s">
        <v>12824</v>
      </c>
      <c r="J1573" s="289">
        <v>31485.14</v>
      </c>
      <c r="K1573" s="30" t="s">
        <v>12825</v>
      </c>
      <c r="L1573" s="30" t="s">
        <v>12788</v>
      </c>
      <c r="M1573" s="30" t="s">
        <v>12789</v>
      </c>
      <c r="N1573" s="30" t="s">
        <v>12826</v>
      </c>
      <c r="O1573" s="30" t="s">
        <v>12827</v>
      </c>
      <c r="P1573" s="30">
        <v>341383</v>
      </c>
      <c r="Q1573" s="30"/>
      <c r="R1573" s="61"/>
      <c r="S1573" s="30"/>
      <c r="T1573" s="30"/>
      <c r="U1573" s="61"/>
      <c r="V1573" s="436">
        <v>0</v>
      </c>
      <c r="W1573" s="61">
        <v>97</v>
      </c>
      <c r="X1573" s="460" t="s">
        <v>12775</v>
      </c>
      <c r="Y1573" s="30">
        <v>4</v>
      </c>
      <c r="Z1573" s="30">
        <v>9</v>
      </c>
      <c r="AA1573" s="30">
        <v>2</v>
      </c>
      <c r="AB1573" s="30"/>
      <c r="AC1573" s="30"/>
      <c r="AD1573" s="30"/>
      <c r="AE1573" s="30">
        <v>5</v>
      </c>
      <c r="AF1573" s="116">
        <v>1.78</v>
      </c>
      <c r="AG1573" s="30"/>
      <c r="AH1573" s="30"/>
      <c r="AI1573" s="116"/>
      <c r="AJ1573" s="30"/>
      <c r="AK1573" s="30"/>
      <c r="AL1573" s="116"/>
      <c r="AM1573" s="30"/>
      <c r="AN1573" s="30"/>
      <c r="AO1573" s="116"/>
      <c r="AP1573" s="30"/>
      <c r="AQ1573" s="30"/>
      <c r="AR1573" s="116"/>
      <c r="AS1573" s="30" t="s">
        <v>12641</v>
      </c>
      <c r="AT1573" s="30"/>
      <c r="AU1573" s="116">
        <v>0.59</v>
      </c>
      <c r="AV1573" s="30" t="s">
        <v>12828</v>
      </c>
      <c r="AW1573" s="30"/>
      <c r="AX1573" s="116">
        <v>1.19</v>
      </c>
      <c r="AY1573" s="62"/>
      <c r="AZ1573" s="62"/>
      <c r="BA1573" s="62"/>
      <c r="BB1573" s="32"/>
      <c r="BC1573" s="32"/>
      <c r="BD1573" s="32"/>
      <c r="BE1573" s="32"/>
      <c r="BF1573" s="32"/>
      <c r="BG1573" s="32"/>
      <c r="BH1573" s="32"/>
      <c r="BI1573" s="32"/>
      <c r="BJ1573" s="32"/>
      <c r="BK1573" s="32"/>
      <c r="BL1573" s="32"/>
      <c r="BM1573" s="32"/>
    </row>
    <row r="1574" spans="1:65" ht="120" customHeight="1" x14ac:dyDescent="0.25">
      <c r="A1574" s="126">
        <v>1555</v>
      </c>
      <c r="B1574" s="62" t="s">
        <v>12631</v>
      </c>
      <c r="C1574" s="30">
        <v>13</v>
      </c>
      <c r="D1574" s="286"/>
      <c r="E1574" s="30" t="s">
        <v>12829</v>
      </c>
      <c r="F1574" s="39">
        <v>35332</v>
      </c>
      <c r="G1574" s="30" t="s">
        <v>12830</v>
      </c>
      <c r="H1574" s="30">
        <v>2021</v>
      </c>
      <c r="I1574" s="30" t="s">
        <v>12831</v>
      </c>
      <c r="J1574" s="56">
        <v>25505.45</v>
      </c>
      <c r="K1574" s="30" t="s">
        <v>12832</v>
      </c>
      <c r="L1574" s="30" t="s">
        <v>12833</v>
      </c>
      <c r="M1574" s="30" t="s">
        <v>12834</v>
      </c>
      <c r="N1574" s="30" t="s">
        <v>12835</v>
      </c>
      <c r="O1574" s="30" t="s">
        <v>12836</v>
      </c>
      <c r="P1574" s="30">
        <v>903393</v>
      </c>
      <c r="Q1574" s="30" t="s">
        <v>12837</v>
      </c>
      <c r="R1574" s="61">
        <v>0</v>
      </c>
      <c r="S1574" s="30" t="s">
        <v>12838</v>
      </c>
      <c r="T1574" s="30" t="s">
        <v>12839</v>
      </c>
      <c r="U1574" s="61" t="s">
        <v>12837</v>
      </c>
      <c r="V1574" s="436">
        <v>6.0874999999999995</v>
      </c>
      <c r="W1574" s="61">
        <v>88</v>
      </c>
      <c r="X1574" s="460" t="s">
        <v>12775</v>
      </c>
      <c r="Y1574" s="30">
        <v>3</v>
      </c>
      <c r="Z1574" s="30">
        <v>2</v>
      </c>
      <c r="AA1574" s="30">
        <v>1</v>
      </c>
      <c r="AB1574" s="30">
        <v>4</v>
      </c>
      <c r="AC1574" s="30"/>
      <c r="AD1574" s="30" t="s">
        <v>12839</v>
      </c>
      <c r="AE1574" s="30">
        <v>5</v>
      </c>
      <c r="AF1574" s="116"/>
      <c r="AG1574" s="30"/>
      <c r="AH1574" s="30"/>
      <c r="AI1574" s="116"/>
      <c r="AJ1574" s="30"/>
      <c r="AK1574" s="30"/>
      <c r="AL1574" s="116"/>
      <c r="AM1574" s="30"/>
      <c r="AN1574" s="30"/>
      <c r="AO1574" s="116"/>
      <c r="AP1574" s="30"/>
      <c r="AQ1574" s="30"/>
      <c r="AR1574" s="116"/>
      <c r="AS1574" s="30"/>
      <c r="AT1574" s="30"/>
      <c r="AU1574" s="116"/>
      <c r="AV1574" s="30"/>
      <c r="AW1574" s="30"/>
      <c r="AX1574" s="116"/>
      <c r="AY1574" s="62"/>
      <c r="AZ1574" s="62"/>
      <c r="BA1574" s="62"/>
      <c r="BB1574" s="32"/>
      <c r="BC1574" s="32"/>
      <c r="BD1574" s="32"/>
      <c r="BE1574" s="32"/>
      <c r="BF1574" s="32"/>
      <c r="BG1574" s="32"/>
      <c r="BH1574" s="32"/>
      <c r="BI1574" s="32"/>
      <c r="BJ1574" s="32"/>
      <c r="BK1574" s="32"/>
      <c r="BL1574" s="32"/>
      <c r="BM1574" s="32"/>
    </row>
    <row r="1575" spans="1:65" ht="120" customHeight="1" x14ac:dyDescent="0.25">
      <c r="A1575" s="126">
        <v>1555</v>
      </c>
      <c r="B1575" s="62" t="s">
        <v>12631</v>
      </c>
      <c r="C1575" s="30">
        <v>6</v>
      </c>
      <c r="D1575" s="286"/>
      <c r="E1575" s="30" t="s">
        <v>12840</v>
      </c>
      <c r="F1575" s="30">
        <v>21372</v>
      </c>
      <c r="G1575" s="30" t="s">
        <v>12841</v>
      </c>
      <c r="H1575" s="30">
        <v>2021</v>
      </c>
      <c r="I1575" s="30" t="s">
        <v>12842</v>
      </c>
      <c r="J1575" s="289">
        <v>41000.33</v>
      </c>
      <c r="K1575" s="30" t="s">
        <v>12843</v>
      </c>
      <c r="L1575" s="30" t="s">
        <v>12844</v>
      </c>
      <c r="M1575" s="30" t="s">
        <v>12845</v>
      </c>
      <c r="N1575" s="30" t="s">
        <v>12846</v>
      </c>
      <c r="O1575" s="30" t="s">
        <v>12847</v>
      </c>
      <c r="P1575" s="30">
        <v>341384</v>
      </c>
      <c r="Q1575" s="30">
        <v>9.1999999999999993</v>
      </c>
      <c r="R1575" s="61">
        <v>0</v>
      </c>
      <c r="S1575" s="30">
        <v>2.65</v>
      </c>
      <c r="T1575" s="30">
        <v>6.55</v>
      </c>
      <c r="U1575" s="61">
        <v>9.1999999999999993</v>
      </c>
      <c r="V1575" s="436">
        <v>5.5750000000000002</v>
      </c>
      <c r="W1575" s="61">
        <v>73</v>
      </c>
      <c r="X1575" s="457" t="s">
        <v>12775</v>
      </c>
      <c r="Y1575" s="30">
        <v>3</v>
      </c>
      <c r="Z1575" s="30">
        <v>1</v>
      </c>
      <c r="AA1575" s="30">
        <v>7</v>
      </c>
      <c r="AB1575" s="30">
        <v>4</v>
      </c>
      <c r="AC1575" s="30"/>
      <c r="AD1575" s="30">
        <v>15.74</v>
      </c>
      <c r="AE1575" s="30">
        <v>5</v>
      </c>
      <c r="AF1575" s="116">
        <v>6.54</v>
      </c>
      <c r="AG1575" s="30"/>
      <c r="AH1575" s="30"/>
      <c r="AI1575" s="116"/>
      <c r="AJ1575" s="30"/>
      <c r="AK1575" s="30"/>
      <c r="AL1575" s="116"/>
      <c r="AM1575" s="30"/>
      <c r="AN1575" s="30"/>
      <c r="AO1575" s="116"/>
      <c r="AP1575" s="30"/>
      <c r="AQ1575" s="30"/>
      <c r="AR1575" s="116"/>
      <c r="AS1575" s="30" t="s">
        <v>12641</v>
      </c>
      <c r="AT1575" s="30"/>
      <c r="AU1575" s="116">
        <v>5.95</v>
      </c>
      <c r="AV1575" s="30" t="s">
        <v>12828</v>
      </c>
      <c r="AW1575" s="30"/>
      <c r="AX1575" s="116">
        <v>0.59</v>
      </c>
      <c r="AY1575" s="62"/>
      <c r="AZ1575" s="62"/>
      <c r="BA1575" s="62"/>
      <c r="BB1575" s="32"/>
      <c r="BC1575" s="32"/>
      <c r="BD1575" s="32"/>
      <c r="BE1575" s="32"/>
      <c r="BF1575" s="32"/>
      <c r="BG1575" s="32"/>
      <c r="BH1575" s="32"/>
      <c r="BI1575" s="32"/>
      <c r="BJ1575" s="32"/>
      <c r="BK1575" s="32"/>
      <c r="BL1575" s="32"/>
      <c r="BM1575" s="32"/>
    </row>
    <row r="1576" spans="1:65" ht="120" customHeight="1" x14ac:dyDescent="0.25">
      <c r="A1576" s="126">
        <v>1555</v>
      </c>
      <c r="B1576" s="62" t="s">
        <v>12631</v>
      </c>
      <c r="C1576" s="30">
        <v>11</v>
      </c>
      <c r="D1576" s="286"/>
      <c r="E1576" s="30" t="s">
        <v>12848</v>
      </c>
      <c r="F1576" s="39">
        <v>27963</v>
      </c>
      <c r="G1576" s="30" t="s">
        <v>12849</v>
      </c>
      <c r="H1576" s="30">
        <v>2021</v>
      </c>
      <c r="I1576" s="30" t="s">
        <v>12850</v>
      </c>
      <c r="J1576" s="56">
        <v>41380.04</v>
      </c>
      <c r="K1576" s="30" t="s">
        <v>12851</v>
      </c>
      <c r="L1576" s="30" t="s">
        <v>12852</v>
      </c>
      <c r="M1576" s="30" t="s">
        <v>12853</v>
      </c>
      <c r="N1576" s="30" t="s">
        <v>12854</v>
      </c>
      <c r="O1576" s="30" t="s">
        <v>12855</v>
      </c>
      <c r="P1576" s="30">
        <v>903400</v>
      </c>
      <c r="Q1576" s="30" t="s">
        <v>12856</v>
      </c>
      <c r="R1576" s="61">
        <v>0</v>
      </c>
      <c r="S1576" s="30" t="s">
        <v>12857</v>
      </c>
      <c r="T1576" s="30" t="s">
        <v>12839</v>
      </c>
      <c r="U1576" s="61" t="s">
        <v>12856</v>
      </c>
      <c r="V1576" s="436">
        <v>17.942499999999999</v>
      </c>
      <c r="W1576" s="61">
        <v>88</v>
      </c>
      <c r="X1576" s="457" t="s">
        <v>12775</v>
      </c>
      <c r="Y1576" s="30">
        <v>3</v>
      </c>
      <c r="Z1576" s="30">
        <v>2</v>
      </c>
      <c r="AA1576" s="30">
        <v>1</v>
      </c>
      <c r="AB1576" s="30">
        <v>4</v>
      </c>
      <c r="AC1576" s="30"/>
      <c r="AD1576" s="30" t="s">
        <v>12839</v>
      </c>
      <c r="AE1576" s="30">
        <v>5</v>
      </c>
      <c r="AF1576" s="116">
        <v>13.8</v>
      </c>
      <c r="AG1576" s="30" t="s">
        <v>12653</v>
      </c>
      <c r="AH1576" s="30"/>
      <c r="AI1576" s="116">
        <v>8.1999999999999993</v>
      </c>
      <c r="AJ1576" s="30"/>
      <c r="AK1576" s="30"/>
      <c r="AL1576" s="116"/>
      <c r="AM1576" s="30"/>
      <c r="AN1576" s="30"/>
      <c r="AO1576" s="116"/>
      <c r="AP1576" s="30"/>
      <c r="AQ1576" s="30"/>
      <c r="AR1576" s="116"/>
      <c r="AS1576" s="30" t="s">
        <v>12641</v>
      </c>
      <c r="AT1576" s="30"/>
      <c r="AU1576" s="116">
        <v>5.3</v>
      </c>
      <c r="AV1576" s="30" t="s">
        <v>12759</v>
      </c>
      <c r="AW1576" s="30"/>
      <c r="AX1576" s="116">
        <v>0.3</v>
      </c>
      <c r="AY1576" s="62"/>
      <c r="AZ1576" s="62"/>
      <c r="BA1576" s="62"/>
      <c r="BB1576" s="32"/>
      <c r="BC1576" s="32"/>
      <c r="BD1576" s="32"/>
      <c r="BE1576" s="32"/>
      <c r="BF1576" s="32"/>
      <c r="BG1576" s="32"/>
      <c r="BH1576" s="32"/>
      <c r="BI1576" s="32"/>
      <c r="BJ1576" s="32"/>
      <c r="BK1576" s="32"/>
      <c r="BL1576" s="32"/>
      <c r="BM1576" s="32"/>
    </row>
    <row r="1577" spans="1:65" ht="120" customHeight="1" x14ac:dyDescent="0.25">
      <c r="A1577" s="126">
        <v>1555</v>
      </c>
      <c r="B1577" s="62" t="s">
        <v>12631</v>
      </c>
      <c r="C1577" s="30">
        <v>2</v>
      </c>
      <c r="D1577" s="286"/>
      <c r="E1577" s="30" t="s">
        <v>12858</v>
      </c>
      <c r="F1577" s="30">
        <v>11625</v>
      </c>
      <c r="G1577" s="30" t="s">
        <v>12859</v>
      </c>
      <c r="H1577" s="30">
        <v>2021</v>
      </c>
      <c r="I1577" s="30" t="s">
        <v>12860</v>
      </c>
      <c r="J1577" s="285">
        <v>48214.92</v>
      </c>
      <c r="K1577" s="30" t="s">
        <v>12861</v>
      </c>
      <c r="L1577" s="30" t="s">
        <v>12862</v>
      </c>
      <c r="M1577" s="30" t="s">
        <v>12863</v>
      </c>
      <c r="N1577" s="30" t="s">
        <v>12864</v>
      </c>
      <c r="O1577" s="30" t="s">
        <v>12865</v>
      </c>
      <c r="P1577" s="30">
        <v>261092</v>
      </c>
      <c r="Q1577" s="30">
        <v>9.8800000000000008</v>
      </c>
      <c r="R1577" s="61">
        <v>1.78</v>
      </c>
      <c r="S1577" s="30">
        <v>6.45</v>
      </c>
      <c r="T1577" s="30">
        <v>1.65</v>
      </c>
      <c r="U1577" s="61">
        <v>9.8800000000000008</v>
      </c>
      <c r="V1577" s="436">
        <v>77.75</v>
      </c>
      <c r="W1577" s="61">
        <v>95</v>
      </c>
      <c r="X1577" s="457" t="s">
        <v>12775</v>
      </c>
      <c r="Y1577" s="30">
        <v>3</v>
      </c>
      <c r="Z1577" s="30">
        <v>12</v>
      </c>
      <c r="AA1577" s="30">
        <v>3</v>
      </c>
      <c r="AB1577" s="30">
        <v>44</v>
      </c>
      <c r="AC1577" s="30"/>
      <c r="AD1577" s="30">
        <v>4.95</v>
      </c>
      <c r="AE1577" s="30">
        <v>5</v>
      </c>
      <c r="AF1577" s="116">
        <v>25</v>
      </c>
      <c r="AG1577" s="30" t="s">
        <v>12866</v>
      </c>
      <c r="AH1577" s="30"/>
      <c r="AI1577" s="116">
        <v>18.45</v>
      </c>
      <c r="AJ1577" s="30"/>
      <c r="AK1577" s="30"/>
      <c r="AL1577" s="116"/>
      <c r="AM1577" s="30"/>
      <c r="AN1577" s="30"/>
      <c r="AO1577" s="116"/>
      <c r="AP1577" s="30"/>
      <c r="AQ1577" s="30"/>
      <c r="AR1577" s="116"/>
      <c r="AS1577" s="30" t="s">
        <v>12641</v>
      </c>
      <c r="AT1577" s="30"/>
      <c r="AU1577" s="116">
        <v>6.55</v>
      </c>
      <c r="AV1577" s="30"/>
      <c r="AW1577" s="30"/>
      <c r="AX1577" s="116"/>
      <c r="AY1577" s="62"/>
      <c r="AZ1577" s="62"/>
      <c r="BA1577" s="62"/>
      <c r="BB1577" s="32"/>
      <c r="BC1577" s="32"/>
      <c r="BD1577" s="32"/>
      <c r="BE1577" s="32"/>
      <c r="BF1577" s="32"/>
      <c r="BG1577" s="32"/>
      <c r="BH1577" s="32"/>
      <c r="BI1577" s="32"/>
      <c r="BJ1577" s="32"/>
      <c r="BK1577" s="32"/>
      <c r="BL1577" s="32"/>
      <c r="BM1577" s="32"/>
    </row>
    <row r="1578" spans="1:65" ht="120" customHeight="1" x14ac:dyDescent="0.25">
      <c r="A1578" s="126">
        <v>1555</v>
      </c>
      <c r="B1578" s="62" t="s">
        <v>12631</v>
      </c>
      <c r="C1578" s="30">
        <v>2</v>
      </c>
      <c r="D1578" s="286"/>
      <c r="E1578" s="125" t="s">
        <v>12858</v>
      </c>
      <c r="F1578" s="125">
        <v>11625</v>
      </c>
      <c r="G1578" s="125" t="s">
        <v>12867</v>
      </c>
      <c r="H1578" s="125">
        <v>2021</v>
      </c>
      <c r="I1578" s="125" t="s">
        <v>12868</v>
      </c>
      <c r="J1578" s="290">
        <v>45923.86</v>
      </c>
      <c r="K1578" s="125" t="s">
        <v>12869</v>
      </c>
      <c r="L1578" s="125" t="s">
        <v>12862</v>
      </c>
      <c r="M1578" s="125" t="s">
        <v>12863</v>
      </c>
      <c r="N1578" s="125" t="s">
        <v>12864</v>
      </c>
      <c r="O1578" s="125" t="s">
        <v>12865</v>
      </c>
      <c r="P1578" s="39">
        <v>261100</v>
      </c>
      <c r="Q1578" s="30">
        <v>13.45</v>
      </c>
      <c r="R1578" s="340">
        <v>5.4</v>
      </c>
      <c r="S1578" s="125">
        <v>6.4</v>
      </c>
      <c r="T1578" s="125">
        <v>1.65</v>
      </c>
      <c r="U1578" s="340">
        <v>13.45</v>
      </c>
      <c r="V1578" s="437">
        <v>71.5</v>
      </c>
      <c r="W1578" s="61">
        <v>92</v>
      </c>
      <c r="X1578" s="461" t="s">
        <v>12775</v>
      </c>
      <c r="Y1578" s="39">
        <v>3</v>
      </c>
      <c r="Z1578" s="125">
        <v>12</v>
      </c>
      <c r="AA1578" s="125">
        <v>3</v>
      </c>
      <c r="AB1578" s="125">
        <v>44</v>
      </c>
      <c r="AC1578" s="125"/>
      <c r="AD1578" s="125">
        <v>4.95</v>
      </c>
      <c r="AE1578" s="30">
        <v>5</v>
      </c>
      <c r="AF1578" s="116">
        <v>78</v>
      </c>
      <c r="AG1578" s="30" t="s">
        <v>12653</v>
      </c>
      <c r="AH1578" s="30"/>
      <c r="AI1578" s="116">
        <v>30</v>
      </c>
      <c r="AJ1578" s="30"/>
      <c r="AK1578" s="30"/>
      <c r="AL1578" s="116"/>
      <c r="AM1578" s="30"/>
      <c r="AN1578" s="30"/>
      <c r="AO1578" s="116"/>
      <c r="AP1578" s="30"/>
      <c r="AQ1578" s="30"/>
      <c r="AR1578" s="116"/>
      <c r="AS1578" s="30" t="s">
        <v>12641</v>
      </c>
      <c r="AT1578" s="30" t="s">
        <v>12654</v>
      </c>
      <c r="AU1578" s="116">
        <v>30</v>
      </c>
      <c r="AV1578" s="30" t="s">
        <v>11790</v>
      </c>
      <c r="AW1578" s="30"/>
      <c r="AX1578" s="116">
        <v>18</v>
      </c>
      <c r="AY1578" s="62"/>
      <c r="AZ1578" s="62"/>
      <c r="BA1578" s="62"/>
      <c r="BB1578" s="32"/>
      <c r="BC1578" s="32"/>
      <c r="BD1578" s="32"/>
      <c r="BE1578" s="32"/>
      <c r="BF1578" s="32"/>
      <c r="BG1578" s="32"/>
      <c r="BH1578" s="32"/>
      <c r="BI1578" s="32"/>
      <c r="BJ1578" s="32"/>
      <c r="BK1578" s="32"/>
      <c r="BL1578" s="32"/>
      <c r="BM1578" s="32"/>
    </row>
    <row r="1579" spans="1:65" ht="120" customHeight="1" x14ac:dyDescent="0.25">
      <c r="A1579" s="126">
        <v>1555</v>
      </c>
      <c r="B1579" s="62" t="s">
        <v>12631</v>
      </c>
      <c r="C1579" s="30">
        <v>6</v>
      </c>
      <c r="D1579" s="286"/>
      <c r="E1579" s="30" t="s">
        <v>12689</v>
      </c>
      <c r="F1579" s="30">
        <v>60204</v>
      </c>
      <c r="G1579" s="30" t="s">
        <v>12870</v>
      </c>
      <c r="H1579" s="30">
        <v>2022</v>
      </c>
      <c r="I1579" s="30" t="s">
        <v>12870</v>
      </c>
      <c r="J1579" s="285">
        <f>41710.5+13927.68</f>
        <v>55638.18</v>
      </c>
      <c r="K1579" s="30" t="s">
        <v>12871</v>
      </c>
      <c r="L1579" s="30" t="s">
        <v>12872</v>
      </c>
      <c r="M1579" s="30" t="s">
        <v>12873</v>
      </c>
      <c r="N1579" s="30" t="s">
        <v>12874</v>
      </c>
      <c r="O1579" s="30" t="s">
        <v>12875</v>
      </c>
      <c r="P1579" s="30">
        <v>341410</v>
      </c>
      <c r="Q1579" s="286">
        <v>114.13</v>
      </c>
      <c r="R1579" s="61">
        <v>8.36</v>
      </c>
      <c r="S1579" s="30">
        <v>45.47</v>
      </c>
      <c r="T1579" s="30">
        <v>60.3</v>
      </c>
      <c r="U1579" s="61">
        <v>114.13</v>
      </c>
      <c r="V1579" s="436">
        <v>2.2441666666666666</v>
      </c>
      <c r="W1579" s="61">
        <v>65</v>
      </c>
      <c r="X1579" s="457" t="s">
        <v>12876</v>
      </c>
      <c r="Y1579" s="291">
        <v>6</v>
      </c>
      <c r="Z1579" s="30">
        <v>4</v>
      </c>
      <c r="AA1579" s="30">
        <v>7</v>
      </c>
      <c r="AB1579" s="30">
        <v>4</v>
      </c>
      <c r="AC1579" s="30"/>
      <c r="AD1579" s="30">
        <v>60.3</v>
      </c>
      <c r="AE1579" s="30">
        <v>5</v>
      </c>
      <c r="AF1579" s="116">
        <v>78</v>
      </c>
      <c r="AG1579" s="30" t="s">
        <v>12653</v>
      </c>
      <c r="AH1579" s="30"/>
      <c r="AI1579" s="116">
        <v>18</v>
      </c>
      <c r="AJ1579" s="30"/>
      <c r="AK1579" s="30"/>
      <c r="AL1579" s="116"/>
      <c r="AM1579" s="30"/>
      <c r="AN1579" s="30"/>
      <c r="AO1579" s="116"/>
      <c r="AP1579" s="30"/>
      <c r="AQ1579" s="30"/>
      <c r="AR1579" s="116"/>
      <c r="AS1579" s="30" t="s">
        <v>12641</v>
      </c>
      <c r="AT1579" s="30" t="s">
        <v>12654</v>
      </c>
      <c r="AU1579" s="116">
        <v>42</v>
      </c>
      <c r="AV1579" s="30" t="s">
        <v>11790</v>
      </c>
      <c r="AW1579" s="30"/>
      <c r="AX1579" s="116">
        <v>18</v>
      </c>
      <c r="AY1579" s="62"/>
      <c r="AZ1579" s="62"/>
      <c r="BA1579" s="62"/>
      <c r="BB1579" s="32"/>
      <c r="BC1579" s="32"/>
      <c r="BD1579" s="32"/>
      <c r="BE1579" s="32"/>
      <c r="BF1579" s="32"/>
      <c r="BG1579" s="32"/>
      <c r="BH1579" s="32"/>
      <c r="BI1579" s="32"/>
      <c r="BJ1579" s="32"/>
      <c r="BK1579" s="32"/>
      <c r="BL1579" s="32"/>
      <c r="BM1579" s="32"/>
    </row>
    <row r="1580" spans="1:65" ht="120" customHeight="1" x14ac:dyDescent="0.25">
      <c r="A1580" s="126">
        <v>1555</v>
      </c>
      <c r="B1580" s="62" t="s">
        <v>12631</v>
      </c>
      <c r="C1580" s="30">
        <v>11</v>
      </c>
      <c r="D1580" s="286"/>
      <c r="E1580" s="30" t="s">
        <v>12815</v>
      </c>
      <c r="F1580" s="30">
        <v>29378</v>
      </c>
      <c r="G1580" s="30" t="s">
        <v>12877</v>
      </c>
      <c r="H1580" s="30">
        <v>2024</v>
      </c>
      <c r="I1580" s="30" t="s">
        <v>12878</v>
      </c>
      <c r="J1580" s="285">
        <v>98859.3</v>
      </c>
      <c r="K1580" s="30" t="s">
        <v>12879</v>
      </c>
      <c r="L1580" s="30" t="s">
        <v>12880</v>
      </c>
      <c r="M1580" s="125" t="s">
        <v>12700</v>
      </c>
      <c r="N1580" s="30" t="s">
        <v>12881</v>
      </c>
      <c r="O1580" s="30" t="s">
        <v>12882</v>
      </c>
      <c r="P1580" s="30" t="s">
        <v>12883</v>
      </c>
      <c r="Q1580" s="286">
        <v>35.6</v>
      </c>
      <c r="R1580" s="61">
        <v>2.82</v>
      </c>
      <c r="S1580" s="30">
        <v>3.9</v>
      </c>
      <c r="T1580" s="30">
        <v>28.89</v>
      </c>
      <c r="U1580" s="61">
        <v>35.6</v>
      </c>
      <c r="V1580" s="436">
        <v>107.4025</v>
      </c>
      <c r="W1580" s="61">
        <v>30</v>
      </c>
      <c r="X1580" s="457" t="s">
        <v>12876</v>
      </c>
      <c r="Y1580" s="291">
        <v>3</v>
      </c>
      <c r="Z1580" s="30">
        <v>12</v>
      </c>
      <c r="AA1580" s="30">
        <v>6</v>
      </c>
      <c r="AB1580" s="30">
        <v>4</v>
      </c>
      <c r="AC1580" s="30">
        <v>19</v>
      </c>
      <c r="AD1580" s="30">
        <v>28.89</v>
      </c>
      <c r="AE1580" s="30">
        <v>5</v>
      </c>
      <c r="AF1580" s="116">
        <v>0</v>
      </c>
      <c r="AG1580" s="30"/>
      <c r="AH1580" s="30"/>
      <c r="AI1580" s="116"/>
      <c r="AJ1580" s="30"/>
      <c r="AK1580" s="30"/>
      <c r="AL1580" s="116"/>
      <c r="AM1580" s="30"/>
      <c r="AN1580" s="30"/>
      <c r="AO1580" s="116"/>
      <c r="AP1580" s="30"/>
      <c r="AQ1580" s="30"/>
      <c r="AR1580" s="116"/>
      <c r="AS1580" s="30"/>
      <c r="AT1580" s="30"/>
      <c r="AU1580" s="116"/>
      <c r="AV1580" s="30"/>
      <c r="AW1580" s="30"/>
      <c r="AX1580" s="116"/>
      <c r="AY1580" s="62"/>
      <c r="AZ1580" s="62"/>
      <c r="BA1580" s="62"/>
      <c r="BB1580" s="32"/>
      <c r="BC1580" s="32"/>
      <c r="BD1580" s="32"/>
      <c r="BE1580" s="32"/>
      <c r="BF1580" s="32"/>
      <c r="BG1580" s="32"/>
      <c r="BH1580" s="32"/>
      <c r="BI1580" s="32"/>
      <c r="BJ1580" s="32"/>
      <c r="BK1580" s="32"/>
      <c r="BL1580" s="32"/>
      <c r="BM1580" s="32"/>
    </row>
    <row r="1581" spans="1:65" ht="120" customHeight="1" x14ac:dyDescent="0.25">
      <c r="A1581" s="126">
        <v>1555</v>
      </c>
      <c r="B1581" s="62" t="s">
        <v>12631</v>
      </c>
      <c r="C1581" s="30">
        <v>5</v>
      </c>
      <c r="D1581" s="286"/>
      <c r="E1581" s="30" t="s">
        <v>12672</v>
      </c>
      <c r="F1581" s="30">
        <v>24381</v>
      </c>
      <c r="G1581" s="30" t="s">
        <v>12884</v>
      </c>
      <c r="H1581" s="30">
        <v>2024</v>
      </c>
      <c r="I1581" s="30" t="s">
        <v>12885</v>
      </c>
      <c r="J1581" s="285">
        <v>80812.44</v>
      </c>
      <c r="K1581" s="30" t="s">
        <v>12886</v>
      </c>
      <c r="L1581" s="30" t="s">
        <v>12887</v>
      </c>
      <c r="M1581" s="125" t="s">
        <v>12888</v>
      </c>
      <c r="N1581" s="30" t="s">
        <v>12889</v>
      </c>
      <c r="O1581" s="30" t="s">
        <v>12890</v>
      </c>
      <c r="P1581" s="30" t="s">
        <v>12891</v>
      </c>
      <c r="Q1581" s="286">
        <v>71.819999999999993</v>
      </c>
      <c r="R1581" s="61">
        <v>3.42</v>
      </c>
      <c r="S1581" s="30">
        <v>0</v>
      </c>
      <c r="T1581" s="30">
        <v>68.400000000000006</v>
      </c>
      <c r="U1581" s="61">
        <v>71.819999999999993</v>
      </c>
      <c r="V1581" s="436">
        <v>35.363636363636367</v>
      </c>
      <c r="W1581" s="61">
        <v>23</v>
      </c>
      <c r="X1581" s="457" t="s">
        <v>12876</v>
      </c>
      <c r="Y1581" s="291">
        <v>3</v>
      </c>
      <c r="Z1581" s="30">
        <v>4</v>
      </c>
      <c r="AA1581" s="30">
        <v>4</v>
      </c>
      <c r="AB1581" s="30">
        <v>4</v>
      </c>
      <c r="AC1581" s="30">
        <v>203</v>
      </c>
      <c r="AD1581" s="30">
        <v>159.54</v>
      </c>
      <c r="AE1581" s="30">
        <v>5</v>
      </c>
      <c r="AF1581" s="116">
        <v>44.64</v>
      </c>
      <c r="AG1581" s="30" t="s">
        <v>12892</v>
      </c>
      <c r="AH1581" s="30"/>
      <c r="AI1581" s="116">
        <v>1.78</v>
      </c>
      <c r="AJ1581" s="30"/>
      <c r="AK1581" s="30"/>
      <c r="AL1581" s="116"/>
      <c r="AM1581" s="30"/>
      <c r="AN1581" s="30"/>
      <c r="AO1581" s="116"/>
      <c r="AP1581" s="30"/>
      <c r="AQ1581" s="30"/>
      <c r="AR1581" s="116"/>
      <c r="AS1581" s="30"/>
      <c r="AT1581" s="30"/>
      <c r="AU1581" s="116"/>
      <c r="AV1581" s="30" t="s">
        <v>12828</v>
      </c>
      <c r="AW1581" s="30"/>
      <c r="AX1581" s="116">
        <v>42.86</v>
      </c>
      <c r="AY1581" s="62"/>
      <c r="AZ1581" s="62"/>
      <c r="BA1581" s="62"/>
      <c r="BB1581" s="32"/>
      <c r="BC1581" s="32"/>
      <c r="BD1581" s="32"/>
      <c r="BE1581" s="32"/>
      <c r="BF1581" s="32"/>
      <c r="BG1581" s="32"/>
      <c r="BH1581" s="32"/>
      <c r="BI1581" s="32"/>
      <c r="BJ1581" s="32"/>
      <c r="BK1581" s="32"/>
      <c r="BL1581" s="32"/>
      <c r="BM1581" s="32"/>
    </row>
    <row r="1582" spans="1:65" ht="120" customHeight="1" x14ac:dyDescent="0.25">
      <c r="A1582" s="126">
        <v>1555</v>
      </c>
      <c r="B1582" s="62" t="s">
        <v>12631</v>
      </c>
      <c r="C1582" s="30">
        <v>6</v>
      </c>
      <c r="D1582" s="286" t="s">
        <v>12653</v>
      </c>
      <c r="E1582" s="30" t="s">
        <v>12840</v>
      </c>
      <c r="F1582" s="30">
        <v>21372</v>
      </c>
      <c r="G1582" s="30" t="s">
        <v>12893</v>
      </c>
      <c r="H1582" s="30">
        <v>2024</v>
      </c>
      <c r="I1582" s="30" t="s">
        <v>12894</v>
      </c>
      <c r="J1582" s="285">
        <v>225049.18</v>
      </c>
      <c r="K1582" s="30" t="s">
        <v>12895</v>
      </c>
      <c r="L1582" s="30" t="s">
        <v>12896</v>
      </c>
      <c r="M1582" s="30" t="s">
        <v>12897</v>
      </c>
      <c r="N1582" s="30" t="s">
        <v>12898</v>
      </c>
      <c r="O1582" s="30" t="s">
        <v>12899</v>
      </c>
      <c r="P1582" s="30" t="s">
        <v>12900</v>
      </c>
      <c r="Q1582" s="286">
        <v>148.25</v>
      </c>
      <c r="R1582" s="61">
        <v>0.49</v>
      </c>
      <c r="S1582" s="30">
        <v>0.88</v>
      </c>
      <c r="T1582" s="30">
        <v>146.88</v>
      </c>
      <c r="U1582" s="61">
        <v>148.25</v>
      </c>
      <c r="V1582" s="436">
        <v>55.199999999999996</v>
      </c>
      <c r="W1582" s="61">
        <v>20</v>
      </c>
      <c r="X1582" s="457" t="s">
        <v>12876</v>
      </c>
      <c r="Y1582" s="291">
        <v>3</v>
      </c>
      <c r="Z1582" s="30">
        <v>8</v>
      </c>
      <c r="AA1582" s="30">
        <v>1</v>
      </c>
      <c r="AB1582" s="30">
        <v>4</v>
      </c>
      <c r="AC1582" s="30">
        <v>40</v>
      </c>
      <c r="AD1582" s="30">
        <v>146.88</v>
      </c>
      <c r="AE1582" s="30">
        <v>5</v>
      </c>
      <c r="AF1582" s="116">
        <v>39</v>
      </c>
      <c r="AG1582" s="30" t="s">
        <v>12653</v>
      </c>
      <c r="AH1582" s="30"/>
      <c r="AI1582" s="116">
        <v>26</v>
      </c>
      <c r="AJ1582" s="30"/>
      <c r="AK1582" s="30"/>
      <c r="AL1582" s="116"/>
      <c r="AM1582" s="30"/>
      <c r="AN1582" s="30"/>
      <c r="AO1582" s="116"/>
      <c r="AP1582" s="30"/>
      <c r="AQ1582" s="30"/>
      <c r="AR1582" s="116"/>
      <c r="AS1582" s="30" t="s">
        <v>12641</v>
      </c>
      <c r="AT1582" s="30" t="s">
        <v>12901</v>
      </c>
      <c r="AU1582" s="116">
        <v>13</v>
      </c>
      <c r="AV1582" s="30"/>
      <c r="AW1582" s="30"/>
      <c r="AX1582" s="116"/>
      <c r="AY1582" s="62"/>
      <c r="AZ1582" s="62"/>
      <c r="BA1582" s="62"/>
      <c r="BB1582" s="32"/>
      <c r="BC1582" s="32"/>
      <c r="BD1582" s="32"/>
      <c r="BE1582" s="32"/>
      <c r="BF1582" s="32"/>
      <c r="BG1582" s="32"/>
      <c r="BH1582" s="32"/>
      <c r="BI1582" s="32"/>
      <c r="BJ1582" s="32"/>
      <c r="BK1582" s="32"/>
      <c r="BL1582" s="32"/>
      <c r="BM1582" s="32"/>
    </row>
    <row r="1583" spans="1:65" ht="120" customHeight="1" x14ac:dyDescent="0.25">
      <c r="A1583" s="126">
        <v>1555</v>
      </c>
      <c r="B1583" s="62" t="s">
        <v>12631</v>
      </c>
      <c r="C1583" s="30">
        <v>7</v>
      </c>
      <c r="D1583" s="286" t="s">
        <v>12670</v>
      </c>
      <c r="E1583" s="30" t="s">
        <v>12902</v>
      </c>
      <c r="F1583" s="30">
        <v>28493</v>
      </c>
      <c r="G1583" s="30" t="s">
        <v>12903</v>
      </c>
      <c r="H1583" s="30">
        <v>2025</v>
      </c>
      <c r="I1583" s="30" t="s">
        <v>12904</v>
      </c>
      <c r="J1583" s="285">
        <v>777784.65</v>
      </c>
      <c r="K1583" s="30" t="s">
        <v>12905</v>
      </c>
      <c r="L1583" s="30" t="s">
        <v>12906</v>
      </c>
      <c r="M1583" s="30" t="s">
        <v>12907</v>
      </c>
      <c r="N1583" s="30" t="s">
        <v>12908</v>
      </c>
      <c r="O1583" s="30" t="s">
        <v>12909</v>
      </c>
      <c r="P1583" s="30" t="s">
        <v>12910</v>
      </c>
      <c r="Q1583" s="286">
        <v>50.5</v>
      </c>
      <c r="R1583" s="61">
        <v>21.32</v>
      </c>
      <c r="S1583" s="30">
        <v>10.58</v>
      </c>
      <c r="T1583" s="30">
        <v>18.59</v>
      </c>
      <c r="U1583" s="61">
        <v>50.5</v>
      </c>
      <c r="V1583" s="436">
        <v>46.975555555555552</v>
      </c>
      <c r="W1583" s="61">
        <v>15</v>
      </c>
      <c r="X1583" s="457" t="s">
        <v>12876</v>
      </c>
      <c r="Y1583" s="291">
        <v>3</v>
      </c>
      <c r="Z1583" s="30">
        <v>10</v>
      </c>
      <c r="AA1583" s="30">
        <v>1</v>
      </c>
      <c r="AB1583" s="30">
        <v>44</v>
      </c>
      <c r="AC1583" s="30">
        <v>136</v>
      </c>
      <c r="AD1583" s="30">
        <v>60.59</v>
      </c>
      <c r="AE1583" s="30">
        <v>5</v>
      </c>
      <c r="AF1583" s="116">
        <v>22.5</v>
      </c>
      <c r="AG1583" s="30" t="s">
        <v>12653</v>
      </c>
      <c r="AH1583" s="30"/>
      <c r="AI1583" s="116">
        <v>1.1000000000000001</v>
      </c>
      <c r="AJ1583" s="30"/>
      <c r="AK1583" s="30"/>
      <c r="AL1583" s="116"/>
      <c r="AM1583" s="30"/>
      <c r="AN1583" s="30"/>
      <c r="AO1583" s="116"/>
      <c r="AP1583" s="30"/>
      <c r="AQ1583" s="30"/>
      <c r="AR1583" s="116"/>
      <c r="AS1583" s="30" t="s">
        <v>12641</v>
      </c>
      <c r="AT1583" s="30" t="s">
        <v>12911</v>
      </c>
      <c r="AU1583" s="116">
        <v>17.7</v>
      </c>
      <c r="AV1583" s="30" t="s">
        <v>12912</v>
      </c>
      <c r="AW1583" s="30"/>
      <c r="AX1583" s="116" t="s">
        <v>12913</v>
      </c>
      <c r="AY1583" s="62"/>
      <c r="AZ1583" s="62"/>
      <c r="BA1583" s="62"/>
      <c r="BB1583" s="32"/>
      <c r="BC1583" s="32"/>
      <c r="BD1583" s="32"/>
      <c r="BE1583" s="32"/>
      <c r="BF1583" s="32"/>
      <c r="BG1583" s="32"/>
      <c r="BH1583" s="32"/>
      <c r="BI1583" s="32"/>
      <c r="BJ1583" s="32"/>
      <c r="BK1583" s="32"/>
      <c r="BL1583" s="32"/>
      <c r="BM1583" s="32"/>
    </row>
    <row r="1584" spans="1:65" ht="120" customHeight="1" x14ac:dyDescent="0.25">
      <c r="A1584" s="126">
        <v>1555</v>
      </c>
      <c r="B1584" s="62" t="s">
        <v>12631</v>
      </c>
      <c r="C1584" s="30">
        <v>2</v>
      </c>
      <c r="D1584" s="286" t="s">
        <v>12670</v>
      </c>
      <c r="E1584" s="30" t="s">
        <v>12644</v>
      </c>
      <c r="F1584" s="30">
        <v>27601</v>
      </c>
      <c r="G1584" s="30" t="s">
        <v>12914</v>
      </c>
      <c r="H1584" s="30">
        <v>2025</v>
      </c>
      <c r="I1584" s="30" t="s">
        <v>12915</v>
      </c>
      <c r="J1584" s="285">
        <v>158015.32999999999</v>
      </c>
      <c r="K1584" s="30" t="s">
        <v>12916</v>
      </c>
      <c r="L1584" s="30" t="s">
        <v>12917</v>
      </c>
      <c r="M1584" s="30" t="s">
        <v>12918</v>
      </c>
      <c r="N1584" s="30" t="s">
        <v>12919</v>
      </c>
      <c r="O1584" s="30" t="s">
        <v>12920</v>
      </c>
      <c r="P1584" s="30" t="s">
        <v>12921</v>
      </c>
      <c r="Q1584" s="286">
        <v>69.069999999999993</v>
      </c>
      <c r="R1584" s="61">
        <v>5.63</v>
      </c>
      <c r="S1584" s="30">
        <v>7.8</v>
      </c>
      <c r="T1584" s="30">
        <v>55.65</v>
      </c>
      <c r="U1584" s="61">
        <v>69.069999999999993</v>
      </c>
      <c r="V1584" s="436">
        <v>24.5</v>
      </c>
      <c r="W1584" s="61">
        <v>3</v>
      </c>
      <c r="X1584" s="457" t="s">
        <v>12876</v>
      </c>
      <c r="Y1584" s="291">
        <v>3</v>
      </c>
      <c r="Z1584" s="30">
        <v>12</v>
      </c>
      <c r="AA1584" s="30">
        <v>3</v>
      </c>
      <c r="AB1584" s="30">
        <v>4</v>
      </c>
      <c r="AC1584" s="30">
        <v>227</v>
      </c>
      <c r="AD1584" s="30">
        <v>55.65</v>
      </c>
      <c r="AE1584" s="30">
        <v>5</v>
      </c>
      <c r="AF1584" s="116">
        <v>24.4</v>
      </c>
      <c r="AG1584" s="30"/>
      <c r="AH1584" s="30"/>
      <c r="AI1584" s="116"/>
      <c r="AJ1584" s="30"/>
      <c r="AK1584" s="30"/>
      <c r="AL1584" s="116"/>
      <c r="AM1584" s="30"/>
      <c r="AN1584" s="30"/>
      <c r="AO1584" s="116"/>
      <c r="AP1584" s="30"/>
      <c r="AQ1584" s="30"/>
      <c r="AR1584" s="116"/>
      <c r="AS1584" s="30" t="s">
        <v>12641</v>
      </c>
      <c r="AT1584" s="30" t="s">
        <v>12922</v>
      </c>
      <c r="AU1584" s="116">
        <v>17.3</v>
      </c>
      <c r="AV1584" s="30" t="s">
        <v>10156</v>
      </c>
      <c r="AW1584" s="30" t="s">
        <v>12923</v>
      </c>
      <c r="AX1584" s="116">
        <v>7.1</v>
      </c>
      <c r="AY1584" s="62"/>
      <c r="AZ1584" s="62"/>
      <c r="BA1584" s="62"/>
      <c r="BB1584" s="32"/>
      <c r="BC1584" s="32"/>
      <c r="BD1584" s="32"/>
      <c r="BE1584" s="32"/>
      <c r="BF1584" s="32"/>
      <c r="BG1584" s="32"/>
      <c r="BH1584" s="32"/>
      <c r="BI1584" s="32"/>
      <c r="BJ1584" s="32"/>
      <c r="BK1584" s="32"/>
      <c r="BL1584" s="32"/>
      <c r="BM1584" s="32"/>
    </row>
    <row r="1585" spans="1:65" ht="120" customHeight="1" x14ac:dyDescent="0.25">
      <c r="A1585" s="126">
        <v>1555</v>
      </c>
      <c r="B1585" s="62" t="s">
        <v>12631</v>
      </c>
      <c r="C1585" s="62"/>
      <c r="D1585" s="127"/>
      <c r="E1585" s="62" t="s">
        <v>12924</v>
      </c>
      <c r="F1585" s="62">
        <v>51116</v>
      </c>
      <c r="G1585" s="62" t="s">
        <v>12925</v>
      </c>
      <c r="H1585" s="62">
        <v>2025</v>
      </c>
      <c r="I1585" s="62" t="s">
        <v>12926</v>
      </c>
      <c r="J1585" s="385">
        <v>25413.18</v>
      </c>
      <c r="K1585" s="62" t="s">
        <v>8907</v>
      </c>
      <c r="L1585" s="62" t="s">
        <v>12927</v>
      </c>
      <c r="M1585" s="62" t="s">
        <v>12928</v>
      </c>
      <c r="N1585" s="62" t="s">
        <v>12929</v>
      </c>
      <c r="O1585" s="62" t="s">
        <v>12930</v>
      </c>
      <c r="P1585" s="62" t="s">
        <v>12931</v>
      </c>
      <c r="Q1585" s="62">
        <v>55.79</v>
      </c>
      <c r="R1585" s="128">
        <v>0</v>
      </c>
      <c r="S1585" s="62">
        <v>2.2400000000000002</v>
      </c>
      <c r="T1585" s="62">
        <v>53.55</v>
      </c>
      <c r="U1585" s="128">
        <f t="shared" ref="U1585:U1603" si="103">R1585+S1585+T1585</f>
        <v>55.79</v>
      </c>
      <c r="V1585" s="438"/>
      <c r="W1585" s="61">
        <v>0</v>
      </c>
      <c r="X1585" s="462" t="s">
        <v>12876</v>
      </c>
      <c r="Y1585" s="62">
        <v>6</v>
      </c>
      <c r="Z1585" s="62">
        <v>4</v>
      </c>
      <c r="AA1585" s="62">
        <v>7</v>
      </c>
      <c r="AB1585" s="62">
        <v>4</v>
      </c>
      <c r="AC1585" s="62"/>
      <c r="AD1585" s="62">
        <v>53.55</v>
      </c>
      <c r="AE1585" s="62">
        <v>5</v>
      </c>
      <c r="AF1585" s="116">
        <v>18</v>
      </c>
      <c r="AG1585" s="30"/>
      <c r="AH1585" s="30"/>
      <c r="AI1585" s="116"/>
      <c r="AJ1585" s="30"/>
      <c r="AK1585" s="30"/>
      <c r="AL1585" s="116"/>
      <c r="AM1585" s="30"/>
      <c r="AN1585" s="30"/>
      <c r="AO1585" s="116"/>
      <c r="AP1585" s="30"/>
      <c r="AQ1585" s="30"/>
      <c r="AR1585" s="116"/>
      <c r="AS1585" s="30" t="s">
        <v>12641</v>
      </c>
      <c r="AT1585" s="30" t="s">
        <v>12654</v>
      </c>
      <c r="AU1585" s="116">
        <v>18</v>
      </c>
      <c r="AV1585" s="30"/>
      <c r="AW1585" s="30"/>
      <c r="AX1585" s="116"/>
      <c r="AY1585" s="62"/>
      <c r="AZ1585" s="62"/>
      <c r="BA1585" s="62"/>
      <c r="BB1585" s="32"/>
      <c r="BC1585" s="32"/>
      <c r="BD1585" s="32"/>
      <c r="BE1585" s="32"/>
      <c r="BF1585" s="32"/>
      <c r="BG1585" s="32"/>
      <c r="BH1585" s="32"/>
      <c r="BI1585" s="32"/>
      <c r="BJ1585" s="32"/>
      <c r="BK1585" s="32"/>
      <c r="BL1585" s="32"/>
      <c r="BM1585" s="32"/>
    </row>
    <row r="1586" spans="1:65" ht="120" customHeight="1" x14ac:dyDescent="0.25">
      <c r="A1586" s="126">
        <v>1613</v>
      </c>
      <c r="B1586" s="62" t="s">
        <v>12932</v>
      </c>
      <c r="C1586" s="62">
        <v>1</v>
      </c>
      <c r="D1586" s="127"/>
      <c r="E1586" s="62" t="s">
        <v>12933</v>
      </c>
      <c r="F1586" s="62" t="s">
        <v>12934</v>
      </c>
      <c r="G1586" s="62" t="s">
        <v>12935</v>
      </c>
      <c r="H1586" s="62">
        <v>2009</v>
      </c>
      <c r="I1586" s="62" t="s">
        <v>12935</v>
      </c>
      <c r="J1586" s="385">
        <v>33915</v>
      </c>
      <c r="K1586" s="62" t="s">
        <v>8014</v>
      </c>
      <c r="L1586" s="62" t="s">
        <v>12936</v>
      </c>
      <c r="M1586" s="62" t="s">
        <v>12937</v>
      </c>
      <c r="N1586" s="62" t="s">
        <v>12938</v>
      </c>
      <c r="O1586" s="62" t="s">
        <v>12939</v>
      </c>
      <c r="P1586" s="62">
        <v>9936</v>
      </c>
      <c r="Q1586" s="128">
        <f>U1586</f>
        <v>49.56</v>
      </c>
      <c r="R1586" s="128">
        <v>0</v>
      </c>
      <c r="S1586" s="128">
        <v>9.91</v>
      </c>
      <c r="T1586" s="128">
        <v>39.65</v>
      </c>
      <c r="U1586" s="128">
        <f t="shared" si="103"/>
        <v>49.56</v>
      </c>
      <c r="V1586" s="438">
        <v>100</v>
      </c>
      <c r="W1586" s="128">
        <v>100</v>
      </c>
      <c r="X1586" s="462" t="s">
        <v>12940</v>
      </c>
      <c r="Y1586" s="62">
        <v>3</v>
      </c>
      <c r="Z1586" s="62">
        <v>4</v>
      </c>
      <c r="AA1586" s="62">
        <v>6</v>
      </c>
      <c r="AB1586" s="62">
        <v>17</v>
      </c>
      <c r="AC1586" s="62"/>
      <c r="AD1586" s="62">
        <v>19.7</v>
      </c>
      <c r="AE1586" s="62">
        <v>5</v>
      </c>
      <c r="AF1586" s="126">
        <v>100</v>
      </c>
      <c r="AG1586" s="62" t="s">
        <v>12941</v>
      </c>
      <c r="AH1586" s="62" t="s">
        <v>12942</v>
      </c>
      <c r="AI1586" s="62">
        <v>100</v>
      </c>
      <c r="AJ1586" s="62"/>
      <c r="AK1586" s="62"/>
      <c r="AL1586" s="62"/>
      <c r="AM1586" s="62"/>
      <c r="AN1586" s="62"/>
      <c r="AO1586" s="62"/>
      <c r="AP1586" s="62"/>
      <c r="AQ1586" s="62"/>
      <c r="AR1586" s="62"/>
      <c r="AS1586" s="62"/>
      <c r="AT1586" s="62"/>
      <c r="AU1586" s="62"/>
      <c r="AV1586" s="62"/>
      <c r="AW1586" s="62"/>
      <c r="AX1586" s="62"/>
      <c r="AY1586" s="62"/>
      <c r="AZ1586" s="62"/>
      <c r="BA1586" s="62"/>
      <c r="BB1586" s="32"/>
      <c r="BC1586" s="32"/>
      <c r="BD1586" s="32"/>
      <c r="BE1586" s="32"/>
      <c r="BF1586" s="32"/>
      <c r="BG1586" s="32"/>
      <c r="BH1586" s="32"/>
      <c r="BI1586" s="32"/>
      <c r="BJ1586" s="32"/>
      <c r="BK1586" s="32"/>
      <c r="BL1586" s="32"/>
      <c r="BM1586" s="32"/>
    </row>
    <row r="1587" spans="1:65" ht="120" customHeight="1" x14ac:dyDescent="0.25">
      <c r="A1587" s="126">
        <v>1613</v>
      </c>
      <c r="B1587" s="62" t="s">
        <v>12932</v>
      </c>
      <c r="C1587" s="62">
        <v>1</v>
      </c>
      <c r="D1587" s="127"/>
      <c r="E1587" s="62" t="s">
        <v>12933</v>
      </c>
      <c r="F1587" s="62" t="s">
        <v>12934</v>
      </c>
      <c r="G1587" s="62" t="s">
        <v>12943</v>
      </c>
      <c r="H1587" s="62">
        <v>2007</v>
      </c>
      <c r="I1587" s="62" t="s">
        <v>12944</v>
      </c>
      <c r="J1587" s="385">
        <v>11761</v>
      </c>
      <c r="K1587" s="62" t="s">
        <v>8014</v>
      </c>
      <c r="L1587" s="62" t="s">
        <v>12936</v>
      </c>
      <c r="M1587" s="62" t="s">
        <v>12937</v>
      </c>
      <c r="N1587" s="62" t="s">
        <v>12938</v>
      </c>
      <c r="O1587" s="62" t="s">
        <v>12939</v>
      </c>
      <c r="P1587" s="62">
        <v>7730</v>
      </c>
      <c r="Q1587" s="62">
        <f t="shared" ref="Q1587:Q1594" si="104">U1587</f>
        <v>28.189999999999998</v>
      </c>
      <c r="R1587" s="128">
        <v>0</v>
      </c>
      <c r="S1587" s="128">
        <v>5.99</v>
      </c>
      <c r="T1587" s="128">
        <v>22.2</v>
      </c>
      <c r="U1587" s="128">
        <f t="shared" si="103"/>
        <v>28.189999999999998</v>
      </c>
      <c r="V1587" s="438">
        <v>100</v>
      </c>
      <c r="W1587" s="128">
        <v>100</v>
      </c>
      <c r="X1587" s="462" t="s">
        <v>12940</v>
      </c>
      <c r="Y1587" s="62">
        <v>2</v>
      </c>
      <c r="Z1587" s="62">
        <v>2</v>
      </c>
      <c r="AA1587" s="62">
        <v>1</v>
      </c>
      <c r="AB1587" s="62">
        <v>17</v>
      </c>
      <c r="AC1587" s="62" t="s">
        <v>12945</v>
      </c>
      <c r="AD1587" s="62">
        <v>22.2</v>
      </c>
      <c r="AE1587" s="62">
        <v>5</v>
      </c>
      <c r="AF1587" s="126">
        <v>100</v>
      </c>
      <c r="AG1587" s="62" t="s">
        <v>12941</v>
      </c>
      <c r="AH1587" s="62" t="s">
        <v>12942</v>
      </c>
      <c r="AI1587" s="62">
        <v>60</v>
      </c>
      <c r="AJ1587" s="62" t="s">
        <v>4928</v>
      </c>
      <c r="AK1587" s="62" t="s">
        <v>12946</v>
      </c>
      <c r="AL1587" s="62">
        <v>20</v>
      </c>
      <c r="AM1587" s="62" t="s">
        <v>12947</v>
      </c>
      <c r="AN1587" s="62" t="s">
        <v>12933</v>
      </c>
      <c r="AO1587" s="62">
        <v>20</v>
      </c>
      <c r="AP1587" s="62"/>
      <c r="AQ1587" s="62"/>
      <c r="AR1587" s="62"/>
      <c r="AS1587" s="62"/>
      <c r="AT1587" s="62"/>
      <c r="AU1587" s="62"/>
      <c r="AV1587" s="62"/>
      <c r="AW1587" s="62"/>
      <c r="AX1587" s="62"/>
      <c r="AY1587" s="62"/>
      <c r="AZ1587" s="62"/>
      <c r="BA1587" s="62"/>
      <c r="BB1587" s="32"/>
      <c r="BC1587" s="32"/>
      <c r="BD1587" s="32"/>
      <c r="BE1587" s="32"/>
      <c r="BF1587" s="32"/>
      <c r="BG1587" s="32"/>
      <c r="BH1587" s="32"/>
      <c r="BI1587" s="32"/>
      <c r="BJ1587" s="32"/>
      <c r="BK1587" s="32"/>
      <c r="BL1587" s="32"/>
      <c r="BM1587" s="32"/>
    </row>
    <row r="1588" spans="1:65" ht="120" customHeight="1" x14ac:dyDescent="0.25">
      <c r="A1588" s="126">
        <v>1613</v>
      </c>
      <c r="B1588" s="62" t="s">
        <v>12932</v>
      </c>
      <c r="C1588" s="62">
        <v>1</v>
      </c>
      <c r="D1588" s="127"/>
      <c r="E1588" s="62" t="s">
        <v>12933</v>
      </c>
      <c r="F1588" s="62" t="s">
        <v>12934</v>
      </c>
      <c r="G1588" s="62" t="s">
        <v>12943</v>
      </c>
      <c r="H1588" s="62">
        <v>2007</v>
      </c>
      <c r="I1588" s="62" t="s">
        <v>12948</v>
      </c>
      <c r="J1588" s="385">
        <v>45120</v>
      </c>
      <c r="K1588" s="62" t="s">
        <v>8014</v>
      </c>
      <c r="L1588" s="62" t="s">
        <v>12936</v>
      </c>
      <c r="M1588" s="62" t="s">
        <v>12937</v>
      </c>
      <c r="N1588" s="62" t="s">
        <v>12938</v>
      </c>
      <c r="O1588" s="62" t="s">
        <v>12939</v>
      </c>
      <c r="P1588" s="62">
        <v>7777</v>
      </c>
      <c r="Q1588" s="62">
        <f t="shared" si="104"/>
        <v>45.339999999999996</v>
      </c>
      <c r="R1588" s="128">
        <v>0</v>
      </c>
      <c r="S1588" s="128">
        <v>29.4</v>
      </c>
      <c r="T1588" s="128">
        <v>15.94</v>
      </c>
      <c r="U1588" s="128">
        <f t="shared" si="103"/>
        <v>45.339999999999996</v>
      </c>
      <c r="V1588" s="438">
        <v>100</v>
      </c>
      <c r="W1588" s="128">
        <v>100</v>
      </c>
      <c r="X1588" s="462" t="s">
        <v>12940</v>
      </c>
      <c r="Y1588" s="62">
        <v>4</v>
      </c>
      <c r="Z1588" s="62">
        <v>6</v>
      </c>
      <c r="AA1588" s="62">
        <v>2</v>
      </c>
      <c r="AB1588" s="62">
        <v>17</v>
      </c>
      <c r="AC1588" s="62" t="s">
        <v>12945</v>
      </c>
      <c r="AD1588" s="62">
        <v>15.94</v>
      </c>
      <c r="AE1588" s="62">
        <v>5</v>
      </c>
      <c r="AF1588" s="126">
        <v>100</v>
      </c>
      <c r="AG1588" s="62" t="s">
        <v>12941</v>
      </c>
      <c r="AH1588" s="62" t="s">
        <v>12942</v>
      </c>
      <c r="AI1588" s="62">
        <v>40</v>
      </c>
      <c r="AJ1588" s="62" t="s">
        <v>4928</v>
      </c>
      <c r="AK1588" s="62" t="s">
        <v>12946</v>
      </c>
      <c r="AL1588" s="62">
        <v>20</v>
      </c>
      <c r="AM1588" s="62" t="s">
        <v>12947</v>
      </c>
      <c r="AN1588" s="62" t="s">
        <v>12933</v>
      </c>
      <c r="AO1588" s="62">
        <v>20</v>
      </c>
      <c r="AP1588" s="62" t="s">
        <v>12949</v>
      </c>
      <c r="AQ1588" s="62" t="s">
        <v>12950</v>
      </c>
      <c r="AR1588" s="62">
        <v>20</v>
      </c>
      <c r="AS1588" s="62"/>
      <c r="AT1588" s="62"/>
      <c r="AU1588" s="62"/>
      <c r="AV1588" s="62"/>
      <c r="AW1588" s="62"/>
      <c r="AX1588" s="62"/>
      <c r="AY1588" s="62"/>
      <c r="AZ1588" s="62"/>
      <c r="BA1588" s="62"/>
      <c r="BB1588" s="32"/>
      <c r="BC1588" s="32"/>
      <c r="BD1588" s="32"/>
      <c r="BE1588" s="32"/>
      <c r="BF1588" s="32"/>
      <c r="BG1588" s="32"/>
      <c r="BH1588" s="32"/>
      <c r="BI1588" s="32"/>
      <c r="BJ1588" s="32"/>
      <c r="BK1588" s="32"/>
      <c r="BL1588" s="32"/>
      <c r="BM1588" s="32"/>
    </row>
    <row r="1589" spans="1:65" ht="120" customHeight="1" x14ac:dyDescent="0.25">
      <c r="A1589" s="126">
        <v>1613</v>
      </c>
      <c r="B1589" s="62" t="s">
        <v>12932</v>
      </c>
      <c r="C1589" s="62">
        <v>1</v>
      </c>
      <c r="D1589" s="127"/>
      <c r="E1589" s="62" t="s">
        <v>12933</v>
      </c>
      <c r="F1589" s="62" t="s">
        <v>12934</v>
      </c>
      <c r="G1589" s="62" t="s">
        <v>12951</v>
      </c>
      <c r="H1589" s="62">
        <v>2008</v>
      </c>
      <c r="I1589" s="62" t="s">
        <v>12952</v>
      </c>
      <c r="J1589" s="385">
        <v>26800</v>
      </c>
      <c r="K1589" s="62" t="s">
        <v>8014</v>
      </c>
      <c r="L1589" s="62" t="s">
        <v>12936</v>
      </c>
      <c r="M1589" s="62" t="s">
        <v>12937</v>
      </c>
      <c r="N1589" s="62" t="s">
        <v>12938</v>
      </c>
      <c r="O1589" s="62" t="s">
        <v>12939</v>
      </c>
      <c r="P1589" s="62">
        <v>9018</v>
      </c>
      <c r="Q1589" s="62">
        <f t="shared" si="104"/>
        <v>47.76</v>
      </c>
      <c r="R1589" s="128">
        <v>0</v>
      </c>
      <c r="S1589" s="128">
        <v>9.85</v>
      </c>
      <c r="T1589" s="128">
        <v>37.909999999999997</v>
      </c>
      <c r="U1589" s="128">
        <f t="shared" si="103"/>
        <v>47.76</v>
      </c>
      <c r="V1589" s="438">
        <v>100</v>
      </c>
      <c r="W1589" s="128">
        <v>10</v>
      </c>
      <c r="X1589" s="462" t="s">
        <v>12940</v>
      </c>
      <c r="Y1589" s="62">
        <v>3</v>
      </c>
      <c r="Z1589" s="62">
        <v>4</v>
      </c>
      <c r="AA1589" s="62">
        <v>6</v>
      </c>
      <c r="AB1589" s="62">
        <v>11</v>
      </c>
      <c r="AC1589" s="62" t="s">
        <v>12945</v>
      </c>
      <c r="AD1589" s="62">
        <v>37.909999999999997</v>
      </c>
      <c r="AE1589" s="62">
        <v>5</v>
      </c>
      <c r="AF1589" s="126">
        <v>100</v>
      </c>
      <c r="AG1589" s="62" t="s">
        <v>12941</v>
      </c>
      <c r="AH1589" s="62" t="s">
        <v>12942</v>
      </c>
      <c r="AI1589" s="62">
        <v>70</v>
      </c>
      <c r="AJ1589" s="62"/>
      <c r="AK1589" s="62"/>
      <c r="AL1589" s="62"/>
      <c r="AM1589" s="62" t="s">
        <v>12947</v>
      </c>
      <c r="AN1589" s="62" t="s">
        <v>12933</v>
      </c>
      <c r="AO1589" s="62">
        <v>10</v>
      </c>
      <c r="AP1589" s="62" t="s">
        <v>12953</v>
      </c>
      <c r="AQ1589" s="62" t="s">
        <v>12954</v>
      </c>
      <c r="AR1589" s="62">
        <v>20</v>
      </c>
      <c r="AS1589" s="62"/>
      <c r="AT1589" s="62"/>
      <c r="AU1589" s="62"/>
      <c r="AV1589" s="62"/>
      <c r="AW1589" s="62"/>
      <c r="AX1589" s="62"/>
      <c r="AY1589" s="62"/>
      <c r="AZ1589" s="62"/>
      <c r="BA1589" s="62"/>
      <c r="BB1589" s="32"/>
      <c r="BC1589" s="32"/>
      <c r="BD1589" s="32"/>
      <c r="BE1589" s="32"/>
      <c r="BF1589" s="32"/>
      <c r="BG1589" s="32"/>
      <c r="BH1589" s="32"/>
      <c r="BI1589" s="32"/>
      <c r="BJ1589" s="32"/>
      <c r="BK1589" s="32"/>
      <c r="BL1589" s="32"/>
      <c r="BM1589" s="32"/>
    </row>
    <row r="1590" spans="1:65" ht="120" customHeight="1" x14ac:dyDescent="0.25">
      <c r="A1590" s="126">
        <v>1613</v>
      </c>
      <c r="B1590" s="62" t="s">
        <v>12932</v>
      </c>
      <c r="C1590" s="62">
        <v>1</v>
      </c>
      <c r="D1590" s="127"/>
      <c r="E1590" s="62" t="s">
        <v>12933</v>
      </c>
      <c r="F1590" s="62">
        <v>22807</v>
      </c>
      <c r="G1590" s="62" t="s">
        <v>12955</v>
      </c>
      <c r="H1590" s="62">
        <v>2015</v>
      </c>
      <c r="I1590" s="62" t="s">
        <v>12956</v>
      </c>
      <c r="J1590" s="385">
        <v>117934</v>
      </c>
      <c r="K1590" s="62" t="s">
        <v>8014</v>
      </c>
      <c r="L1590" s="62" t="s">
        <v>12936</v>
      </c>
      <c r="M1590" s="62" t="s">
        <v>12937</v>
      </c>
      <c r="N1590" s="62" t="s">
        <v>12938</v>
      </c>
      <c r="O1590" s="62" t="s">
        <v>12939</v>
      </c>
      <c r="P1590" s="62">
        <v>13668</v>
      </c>
      <c r="Q1590" s="62">
        <f t="shared" si="104"/>
        <v>36.61</v>
      </c>
      <c r="R1590" s="128">
        <v>0</v>
      </c>
      <c r="S1590" s="128">
        <v>8.68</v>
      </c>
      <c r="T1590" s="128">
        <v>27.93</v>
      </c>
      <c r="U1590" s="128">
        <f t="shared" si="103"/>
        <v>36.61</v>
      </c>
      <c r="V1590" s="438">
        <v>100</v>
      </c>
      <c r="W1590" s="128">
        <v>100</v>
      </c>
      <c r="X1590" s="462" t="s">
        <v>12940</v>
      </c>
      <c r="Y1590" s="62">
        <v>4</v>
      </c>
      <c r="Z1590" s="62">
        <v>6</v>
      </c>
      <c r="AA1590" s="62">
        <v>2</v>
      </c>
      <c r="AB1590" s="62">
        <v>17</v>
      </c>
      <c r="AC1590" s="62" t="s">
        <v>12957</v>
      </c>
      <c r="AD1590" s="62">
        <v>27.93</v>
      </c>
      <c r="AE1590" s="62">
        <v>5</v>
      </c>
      <c r="AF1590" s="126">
        <v>100</v>
      </c>
      <c r="AG1590" s="62" t="s">
        <v>12941</v>
      </c>
      <c r="AH1590" s="62" t="s">
        <v>12942</v>
      </c>
      <c r="AI1590" s="62">
        <v>40</v>
      </c>
      <c r="AJ1590" s="62" t="s">
        <v>4928</v>
      </c>
      <c r="AK1590" s="62" t="s">
        <v>12946</v>
      </c>
      <c r="AL1590" s="62">
        <v>20</v>
      </c>
      <c r="AM1590" s="62" t="s">
        <v>12947</v>
      </c>
      <c r="AN1590" s="62" t="s">
        <v>12933</v>
      </c>
      <c r="AO1590" s="62">
        <v>20</v>
      </c>
      <c r="AP1590" s="62" t="s">
        <v>12958</v>
      </c>
      <c r="AQ1590" s="62" t="s">
        <v>12959</v>
      </c>
      <c r="AR1590" s="62">
        <v>20</v>
      </c>
      <c r="AS1590" s="62"/>
      <c r="AT1590" s="62"/>
      <c r="AU1590" s="62"/>
      <c r="AV1590" s="62"/>
      <c r="AW1590" s="62"/>
      <c r="AX1590" s="62"/>
      <c r="AY1590" s="62"/>
      <c r="AZ1590" s="62"/>
      <c r="BA1590" s="62"/>
      <c r="BB1590" s="32"/>
      <c r="BC1590" s="32"/>
      <c r="BD1590" s="32"/>
      <c r="BE1590" s="32"/>
      <c r="BF1590" s="32"/>
      <c r="BG1590" s="32"/>
      <c r="BH1590" s="32"/>
      <c r="BI1590" s="32"/>
      <c r="BJ1590" s="32"/>
      <c r="BK1590" s="32"/>
      <c r="BL1590" s="32"/>
      <c r="BM1590" s="32"/>
    </row>
    <row r="1591" spans="1:65" ht="120" customHeight="1" x14ac:dyDescent="0.25">
      <c r="A1591" s="126">
        <v>1613</v>
      </c>
      <c r="B1591" s="62" t="s">
        <v>12932</v>
      </c>
      <c r="C1591" s="62">
        <v>1</v>
      </c>
      <c r="D1591" s="127"/>
      <c r="E1591" s="62" t="s">
        <v>12933</v>
      </c>
      <c r="F1591" s="62">
        <v>22807</v>
      </c>
      <c r="G1591" s="62" t="s">
        <v>12960</v>
      </c>
      <c r="H1591" s="62">
        <v>2022</v>
      </c>
      <c r="I1591" s="62" t="s">
        <v>12961</v>
      </c>
      <c r="J1591" s="385">
        <v>147882</v>
      </c>
      <c r="K1591" s="62" t="s">
        <v>8014</v>
      </c>
      <c r="L1591" s="62" t="s">
        <v>12936</v>
      </c>
      <c r="M1591" s="62" t="s">
        <v>12937</v>
      </c>
      <c r="N1591" s="62" t="s">
        <v>12938</v>
      </c>
      <c r="O1591" s="62" t="s">
        <v>12939</v>
      </c>
      <c r="P1591" s="62">
        <v>17431</v>
      </c>
      <c r="Q1591" s="62">
        <f t="shared" si="104"/>
        <v>65.63</v>
      </c>
      <c r="R1591" s="128">
        <v>14</v>
      </c>
      <c r="S1591" s="128">
        <v>29.4</v>
      </c>
      <c r="T1591" s="128">
        <v>22.23</v>
      </c>
      <c r="U1591" s="128">
        <f t="shared" si="103"/>
        <v>65.63</v>
      </c>
      <c r="V1591" s="438">
        <v>100</v>
      </c>
      <c r="W1591" s="128">
        <v>75</v>
      </c>
      <c r="X1591" s="462" t="s">
        <v>12940</v>
      </c>
      <c r="Y1591" s="62">
        <v>4</v>
      </c>
      <c r="Z1591" s="62">
        <v>6</v>
      </c>
      <c r="AA1591" s="62">
        <v>2</v>
      </c>
      <c r="AB1591" s="62">
        <v>35</v>
      </c>
      <c r="AC1591" s="62" t="s">
        <v>12962</v>
      </c>
      <c r="AD1591" s="62">
        <v>22.23</v>
      </c>
      <c r="AE1591" s="62">
        <v>5</v>
      </c>
      <c r="AF1591" s="126">
        <v>100</v>
      </c>
      <c r="AG1591" s="62" t="s">
        <v>12941</v>
      </c>
      <c r="AH1591" s="62" t="s">
        <v>12942</v>
      </c>
      <c r="AI1591" s="62">
        <v>40</v>
      </c>
      <c r="AJ1591" s="62" t="s">
        <v>4928</v>
      </c>
      <c r="AK1591" s="62" t="s">
        <v>12946</v>
      </c>
      <c r="AL1591" s="62">
        <v>20</v>
      </c>
      <c r="AM1591" s="62" t="s">
        <v>12947</v>
      </c>
      <c r="AN1591" s="62" t="s">
        <v>12933</v>
      </c>
      <c r="AO1591" s="62">
        <v>20</v>
      </c>
      <c r="AP1591" s="62" t="s">
        <v>12958</v>
      </c>
      <c r="AQ1591" s="62" t="s">
        <v>12959</v>
      </c>
      <c r="AR1591" s="62">
        <v>20</v>
      </c>
      <c r="AS1591" s="62"/>
      <c r="AT1591" s="62"/>
      <c r="AU1591" s="62"/>
      <c r="AV1591" s="62"/>
      <c r="AW1591" s="62"/>
      <c r="AX1591" s="62"/>
      <c r="AY1591" s="62"/>
      <c r="AZ1591" s="62"/>
      <c r="BA1591" s="62"/>
      <c r="BB1591" s="32"/>
      <c r="BC1591" s="32"/>
      <c r="BD1591" s="32"/>
      <c r="BE1591" s="32"/>
      <c r="BF1591" s="32"/>
      <c r="BG1591" s="32"/>
      <c r="BH1591" s="32"/>
      <c r="BI1591" s="32"/>
      <c r="BJ1591" s="32"/>
      <c r="BK1591" s="32"/>
      <c r="BL1591" s="32"/>
      <c r="BM1591" s="32"/>
    </row>
    <row r="1592" spans="1:65" ht="120" customHeight="1" x14ac:dyDescent="0.25">
      <c r="A1592" s="126">
        <v>1613</v>
      </c>
      <c r="B1592" s="62" t="s">
        <v>12932</v>
      </c>
      <c r="C1592" s="62">
        <v>1</v>
      </c>
      <c r="D1592" s="127"/>
      <c r="E1592" s="62" t="s">
        <v>12933</v>
      </c>
      <c r="F1592" s="62">
        <v>22807</v>
      </c>
      <c r="G1592" s="62" t="s">
        <v>12963</v>
      </c>
      <c r="H1592" s="62">
        <v>2023</v>
      </c>
      <c r="I1592" s="62" t="s">
        <v>12964</v>
      </c>
      <c r="J1592" s="385">
        <v>76483</v>
      </c>
      <c r="K1592" s="62" t="s">
        <v>8014</v>
      </c>
      <c r="L1592" s="62" t="s">
        <v>12936</v>
      </c>
      <c r="M1592" s="62" t="s">
        <v>12937</v>
      </c>
      <c r="N1592" s="62" t="s">
        <v>12938</v>
      </c>
      <c r="O1592" s="62" t="s">
        <v>12939</v>
      </c>
      <c r="P1592" s="62">
        <v>18158</v>
      </c>
      <c r="Q1592" s="62">
        <f t="shared" si="104"/>
        <v>37.79</v>
      </c>
      <c r="R1592" s="128">
        <v>7.24</v>
      </c>
      <c r="S1592" s="128">
        <v>11.08</v>
      </c>
      <c r="T1592" s="128">
        <v>19.47</v>
      </c>
      <c r="U1592" s="128">
        <f t="shared" si="103"/>
        <v>37.79</v>
      </c>
      <c r="V1592" s="438">
        <v>100</v>
      </c>
      <c r="W1592" s="128">
        <v>46.67</v>
      </c>
      <c r="X1592" s="462" t="s">
        <v>12940</v>
      </c>
      <c r="Y1592" s="62">
        <v>4</v>
      </c>
      <c r="Z1592" s="62">
        <v>6</v>
      </c>
      <c r="AA1592" s="62">
        <v>2</v>
      </c>
      <c r="AB1592" s="62">
        <v>17</v>
      </c>
      <c r="AC1592" s="62" t="s">
        <v>12965</v>
      </c>
      <c r="AD1592" s="62">
        <v>19.47</v>
      </c>
      <c r="AE1592" s="62">
        <v>5</v>
      </c>
      <c r="AF1592" s="126">
        <v>100</v>
      </c>
      <c r="AG1592" s="62" t="s">
        <v>12941</v>
      </c>
      <c r="AH1592" s="62" t="s">
        <v>12942</v>
      </c>
      <c r="AI1592" s="62">
        <v>40</v>
      </c>
      <c r="AJ1592" s="62" t="s">
        <v>4928</v>
      </c>
      <c r="AK1592" s="62" t="s">
        <v>12946</v>
      </c>
      <c r="AL1592" s="62">
        <v>20</v>
      </c>
      <c r="AM1592" s="62" t="s">
        <v>12947</v>
      </c>
      <c r="AN1592" s="62" t="s">
        <v>12933</v>
      </c>
      <c r="AO1592" s="62">
        <v>20</v>
      </c>
      <c r="AP1592" s="62" t="s">
        <v>12958</v>
      </c>
      <c r="AQ1592" s="62" t="s">
        <v>12959</v>
      </c>
      <c r="AR1592" s="62">
        <v>20</v>
      </c>
      <c r="AS1592" s="62"/>
      <c r="AT1592" s="62"/>
      <c r="AU1592" s="62"/>
      <c r="AV1592" s="62"/>
      <c r="AW1592" s="62"/>
      <c r="AX1592" s="62"/>
      <c r="AY1592" s="62"/>
      <c r="AZ1592" s="62"/>
      <c r="BA1592" s="62"/>
      <c r="BB1592" s="32"/>
      <c r="BC1592" s="32"/>
      <c r="BD1592" s="32"/>
      <c r="BE1592" s="32"/>
      <c r="BF1592" s="32"/>
      <c r="BG1592" s="32"/>
      <c r="BH1592" s="32"/>
      <c r="BI1592" s="32"/>
      <c r="BJ1592" s="32"/>
      <c r="BK1592" s="32"/>
      <c r="BL1592" s="32"/>
      <c r="BM1592" s="32"/>
    </row>
    <row r="1593" spans="1:65" ht="120" customHeight="1" x14ac:dyDescent="0.25">
      <c r="A1593" s="126">
        <v>1613</v>
      </c>
      <c r="B1593" s="62" t="s">
        <v>12932</v>
      </c>
      <c r="C1593" s="62">
        <v>1</v>
      </c>
      <c r="D1593" s="127"/>
      <c r="E1593" s="62" t="s">
        <v>12933</v>
      </c>
      <c r="F1593" s="62">
        <v>22807</v>
      </c>
      <c r="G1593" s="62" t="s">
        <v>12966</v>
      </c>
      <c r="H1593" s="62">
        <v>2023</v>
      </c>
      <c r="I1593" s="62" t="s">
        <v>12967</v>
      </c>
      <c r="J1593" s="385">
        <v>37372</v>
      </c>
      <c r="K1593" s="62" t="s">
        <v>8014</v>
      </c>
      <c r="L1593" s="62" t="s">
        <v>12936</v>
      </c>
      <c r="M1593" s="62" t="s">
        <v>12937</v>
      </c>
      <c r="N1593" s="62" t="s">
        <v>12938</v>
      </c>
      <c r="O1593" s="62" t="s">
        <v>12939</v>
      </c>
      <c r="P1593" s="62">
        <v>18149</v>
      </c>
      <c r="Q1593" s="62">
        <f t="shared" si="104"/>
        <v>37.200000000000003</v>
      </c>
      <c r="R1593" s="128">
        <v>3.53</v>
      </c>
      <c r="S1593" s="128">
        <v>14.2</v>
      </c>
      <c r="T1593" s="128">
        <v>19.47</v>
      </c>
      <c r="U1593" s="128">
        <f t="shared" si="103"/>
        <v>37.200000000000003</v>
      </c>
      <c r="V1593" s="438">
        <v>100</v>
      </c>
      <c r="W1593" s="128">
        <v>48.33</v>
      </c>
      <c r="X1593" s="462" t="s">
        <v>12940</v>
      </c>
      <c r="Y1593" s="62">
        <v>4</v>
      </c>
      <c r="Z1593" s="62">
        <v>6</v>
      </c>
      <c r="AA1593" s="62">
        <v>2</v>
      </c>
      <c r="AB1593" s="62">
        <v>17</v>
      </c>
      <c r="AC1593" s="62" t="s">
        <v>12965</v>
      </c>
      <c r="AD1593" s="62">
        <v>19.47</v>
      </c>
      <c r="AE1593" s="62">
        <v>5</v>
      </c>
      <c r="AF1593" s="126">
        <v>100</v>
      </c>
      <c r="AG1593" s="62" t="s">
        <v>12941</v>
      </c>
      <c r="AH1593" s="62" t="s">
        <v>12942</v>
      </c>
      <c r="AI1593" s="62">
        <v>40</v>
      </c>
      <c r="AJ1593" s="62" t="s">
        <v>4928</v>
      </c>
      <c r="AK1593" s="62" t="s">
        <v>12946</v>
      </c>
      <c r="AL1593" s="62">
        <v>20</v>
      </c>
      <c r="AM1593" s="62" t="s">
        <v>12947</v>
      </c>
      <c r="AN1593" s="62" t="s">
        <v>12933</v>
      </c>
      <c r="AO1593" s="62">
        <v>20</v>
      </c>
      <c r="AP1593" s="62" t="s">
        <v>12958</v>
      </c>
      <c r="AQ1593" s="62" t="s">
        <v>12959</v>
      </c>
      <c r="AR1593" s="62">
        <v>20</v>
      </c>
      <c r="AS1593" s="62"/>
      <c r="AT1593" s="62"/>
      <c r="AU1593" s="62"/>
      <c r="AV1593" s="62"/>
      <c r="AW1593" s="62"/>
      <c r="AX1593" s="62"/>
      <c r="AY1593" s="62"/>
      <c r="AZ1593" s="62"/>
      <c r="BA1593" s="62"/>
      <c r="BB1593" s="32"/>
      <c r="BC1593" s="32"/>
      <c r="BD1593" s="32"/>
      <c r="BE1593" s="32"/>
      <c r="BF1593" s="32"/>
      <c r="BG1593" s="32"/>
      <c r="BH1593" s="32"/>
      <c r="BI1593" s="32"/>
      <c r="BJ1593" s="32"/>
      <c r="BK1593" s="32"/>
      <c r="BL1593" s="32"/>
      <c r="BM1593" s="32"/>
    </row>
    <row r="1594" spans="1:65" ht="120" customHeight="1" x14ac:dyDescent="0.25">
      <c r="A1594" s="126">
        <v>1613</v>
      </c>
      <c r="B1594" s="62" t="s">
        <v>12932</v>
      </c>
      <c r="C1594" s="62">
        <v>1</v>
      </c>
      <c r="D1594" s="127"/>
      <c r="E1594" s="62" t="s">
        <v>12968</v>
      </c>
      <c r="F1594" s="62">
        <v>15710</v>
      </c>
      <c r="G1594" s="62" t="s">
        <v>12969</v>
      </c>
      <c r="H1594" s="62">
        <v>2023</v>
      </c>
      <c r="I1594" s="62" t="s">
        <v>12970</v>
      </c>
      <c r="J1594" s="385">
        <v>8379</v>
      </c>
      <c r="K1594" s="62" t="s">
        <v>8014</v>
      </c>
      <c r="L1594" s="62" t="s">
        <v>12936</v>
      </c>
      <c r="M1594" s="62" t="s">
        <v>12937</v>
      </c>
      <c r="N1594" s="62" t="s">
        <v>12938</v>
      </c>
      <c r="O1594" s="62" t="s">
        <v>12939</v>
      </c>
      <c r="P1594" s="62">
        <v>18199</v>
      </c>
      <c r="Q1594" s="62">
        <f t="shared" si="104"/>
        <v>48.99</v>
      </c>
      <c r="R1594" s="128">
        <v>0.79</v>
      </c>
      <c r="S1594" s="128">
        <v>19.940000000000001</v>
      </c>
      <c r="T1594" s="128">
        <v>28.26</v>
      </c>
      <c r="U1594" s="128">
        <f t="shared" si="103"/>
        <v>48.99</v>
      </c>
      <c r="V1594" s="438">
        <v>100</v>
      </c>
      <c r="W1594" s="128">
        <v>43.33</v>
      </c>
      <c r="X1594" s="462" t="s">
        <v>12940</v>
      </c>
      <c r="Y1594" s="62">
        <v>2</v>
      </c>
      <c r="Z1594" s="62">
        <v>5</v>
      </c>
      <c r="AA1594" s="62">
        <v>6</v>
      </c>
      <c r="AB1594" s="62">
        <v>17</v>
      </c>
      <c r="AC1594" s="62" t="s">
        <v>12965</v>
      </c>
      <c r="AD1594" s="62">
        <v>28.26</v>
      </c>
      <c r="AE1594" s="62">
        <v>5</v>
      </c>
      <c r="AF1594" s="126">
        <v>100</v>
      </c>
      <c r="AG1594" s="62" t="s">
        <v>12941</v>
      </c>
      <c r="AH1594" s="62" t="s">
        <v>12942</v>
      </c>
      <c r="AI1594" s="62">
        <v>80</v>
      </c>
      <c r="AJ1594" s="62"/>
      <c r="AK1594" s="62"/>
      <c r="AL1594" s="62"/>
      <c r="AM1594" s="62"/>
      <c r="AN1594" s="62"/>
      <c r="AO1594" s="62"/>
      <c r="AP1594" s="62" t="s">
        <v>12971</v>
      </c>
      <c r="AQ1594" s="62" t="s">
        <v>12972</v>
      </c>
      <c r="AR1594" s="62">
        <v>20</v>
      </c>
      <c r="AS1594" s="62"/>
      <c r="AT1594" s="62"/>
      <c r="AU1594" s="62"/>
      <c r="AV1594" s="62"/>
      <c r="AW1594" s="62"/>
      <c r="AX1594" s="62"/>
      <c r="AY1594" s="62"/>
      <c r="AZ1594" s="62"/>
      <c r="BA1594" s="62"/>
      <c r="BB1594" s="32"/>
      <c r="BC1594" s="32"/>
      <c r="BD1594" s="32"/>
      <c r="BE1594" s="32"/>
      <c r="BF1594" s="32"/>
      <c r="BG1594" s="32"/>
      <c r="BH1594" s="32"/>
      <c r="BI1594" s="32"/>
      <c r="BJ1594" s="32"/>
      <c r="BK1594" s="32"/>
      <c r="BL1594" s="32"/>
      <c r="BM1594" s="32"/>
    </row>
    <row r="1595" spans="1:65" ht="120" customHeight="1" x14ac:dyDescent="0.25">
      <c r="A1595" s="126">
        <v>1669</v>
      </c>
      <c r="B1595" s="62" t="s">
        <v>12973</v>
      </c>
      <c r="C1595" s="62">
        <v>1</v>
      </c>
      <c r="D1595" s="127" t="s">
        <v>12974</v>
      </c>
      <c r="E1595" s="62" t="s">
        <v>12975</v>
      </c>
      <c r="F1595" s="62">
        <v>1941</v>
      </c>
      <c r="G1595" s="62" t="s">
        <v>12976</v>
      </c>
      <c r="H1595" s="62">
        <v>2007</v>
      </c>
      <c r="I1595" s="62" t="s">
        <v>12977</v>
      </c>
      <c r="J1595" s="385">
        <v>52168.59</v>
      </c>
      <c r="K1595" s="62" t="s">
        <v>8014</v>
      </c>
      <c r="L1595" s="62" t="s">
        <v>12978</v>
      </c>
      <c r="M1595" s="62" t="s">
        <v>12979</v>
      </c>
      <c r="N1595" s="62" t="s">
        <v>12980</v>
      </c>
      <c r="O1595" s="62" t="s">
        <v>12981</v>
      </c>
      <c r="P1595" s="62" t="s">
        <v>12982</v>
      </c>
      <c r="Q1595" s="62">
        <v>52.46</v>
      </c>
      <c r="R1595" s="128">
        <v>0</v>
      </c>
      <c r="S1595" s="128">
        <v>1.0900000000000001</v>
      </c>
      <c r="T1595" s="128">
        <v>59.48</v>
      </c>
      <c r="U1595" s="128">
        <f t="shared" si="103"/>
        <v>60.57</v>
      </c>
      <c r="V1595" s="438">
        <v>300</v>
      </c>
      <c r="W1595" s="128">
        <v>100</v>
      </c>
      <c r="X1595" s="462" t="s">
        <v>12983</v>
      </c>
      <c r="Y1595" s="62">
        <v>6</v>
      </c>
      <c r="Z1595" s="62">
        <v>4</v>
      </c>
      <c r="AA1595" s="62">
        <v>8</v>
      </c>
      <c r="AB1595" s="62">
        <v>32</v>
      </c>
      <c r="AC1595" s="62"/>
      <c r="AD1595" s="62"/>
      <c r="AE1595" s="62">
        <v>9</v>
      </c>
      <c r="AF1595" s="126">
        <v>300</v>
      </c>
      <c r="AG1595" s="62"/>
      <c r="AH1595" s="62"/>
      <c r="AI1595" s="62"/>
      <c r="AJ1595" s="62"/>
      <c r="AK1595" s="62"/>
      <c r="AL1595" s="62"/>
      <c r="AM1595" s="62"/>
      <c r="AN1595" s="62"/>
      <c r="AO1595" s="62"/>
      <c r="AP1595" s="62"/>
      <c r="AQ1595" s="62"/>
      <c r="AR1595" s="62"/>
      <c r="AS1595" s="62" t="s">
        <v>12984</v>
      </c>
      <c r="AT1595" s="62" t="s">
        <v>12985</v>
      </c>
      <c r="AU1595" s="62"/>
      <c r="AV1595" s="62"/>
      <c r="AW1595" s="62"/>
      <c r="AX1595" s="62"/>
      <c r="AY1595" s="62"/>
      <c r="AZ1595" s="62"/>
      <c r="BA1595" s="62"/>
      <c r="BB1595" s="32"/>
      <c r="BC1595" s="32"/>
      <c r="BD1595" s="32"/>
      <c r="BE1595" s="32"/>
      <c r="BF1595" s="32"/>
      <c r="BG1595" s="32"/>
      <c r="BH1595" s="32"/>
      <c r="BI1595" s="32"/>
      <c r="BJ1595" s="32"/>
      <c r="BK1595" s="32"/>
      <c r="BL1595" s="32"/>
      <c r="BM1595" s="32"/>
    </row>
    <row r="1596" spans="1:65" ht="120" customHeight="1" x14ac:dyDescent="0.25">
      <c r="A1596" s="126">
        <v>1683</v>
      </c>
      <c r="B1596" s="62" t="s">
        <v>12986</v>
      </c>
      <c r="C1596" s="62">
        <v>1</v>
      </c>
      <c r="D1596" s="127" t="s">
        <v>5474</v>
      </c>
      <c r="E1596" s="62" t="s">
        <v>5046</v>
      </c>
      <c r="F1596" s="62" t="s">
        <v>12987</v>
      </c>
      <c r="G1596" s="62" t="s">
        <v>12988</v>
      </c>
      <c r="H1596" s="62">
        <v>2011</v>
      </c>
      <c r="I1596" s="62" t="s">
        <v>12989</v>
      </c>
      <c r="J1596" s="385">
        <v>27931.5</v>
      </c>
      <c r="K1596" s="62" t="s">
        <v>8014</v>
      </c>
      <c r="L1596" s="62" t="s">
        <v>5145</v>
      </c>
      <c r="M1596" s="62" t="s">
        <v>5146</v>
      </c>
      <c r="N1596" s="62" t="s">
        <v>5266</v>
      </c>
      <c r="O1596" s="62" t="s">
        <v>5267</v>
      </c>
      <c r="P1596" s="62">
        <v>186</v>
      </c>
      <c r="Q1596" s="62">
        <v>30</v>
      </c>
      <c r="R1596" s="128">
        <v>3.2</v>
      </c>
      <c r="S1596" s="128">
        <v>3.4</v>
      </c>
      <c r="T1596" s="128">
        <v>25</v>
      </c>
      <c r="U1596" s="128">
        <f t="shared" si="103"/>
        <v>31.6</v>
      </c>
      <c r="V1596" s="438">
        <v>100</v>
      </c>
      <c r="W1596" s="128">
        <v>100</v>
      </c>
      <c r="X1596" s="462" t="s">
        <v>12990</v>
      </c>
      <c r="Y1596" s="62">
        <v>4</v>
      </c>
      <c r="Z1596" s="62">
        <v>5</v>
      </c>
      <c r="AA1596" s="62">
        <v>5</v>
      </c>
      <c r="AB1596" s="62">
        <v>10</v>
      </c>
      <c r="AC1596" s="62"/>
      <c r="AD1596" s="62">
        <v>25</v>
      </c>
      <c r="AE1596" s="62">
        <v>5</v>
      </c>
      <c r="AF1596" s="126">
        <v>100</v>
      </c>
      <c r="AG1596" s="62" t="s">
        <v>5474</v>
      </c>
      <c r="AH1596" s="62" t="s">
        <v>12991</v>
      </c>
      <c r="AI1596" s="62">
        <v>50</v>
      </c>
      <c r="AJ1596" s="62" t="s">
        <v>12992</v>
      </c>
      <c r="AK1596" s="62" t="s">
        <v>12991</v>
      </c>
      <c r="AL1596" s="62">
        <v>10</v>
      </c>
      <c r="AM1596" s="62" t="s">
        <v>12993</v>
      </c>
      <c r="AN1596" s="62" t="s">
        <v>12991</v>
      </c>
      <c r="AO1596" s="62">
        <v>5</v>
      </c>
      <c r="AP1596" s="62" t="s">
        <v>12994</v>
      </c>
      <c r="AQ1596" s="62" t="s">
        <v>12991</v>
      </c>
      <c r="AR1596" s="62">
        <v>10</v>
      </c>
      <c r="AS1596" s="62" t="s">
        <v>12995</v>
      </c>
      <c r="AT1596" s="62" t="s">
        <v>12991</v>
      </c>
      <c r="AU1596" s="62">
        <v>10</v>
      </c>
      <c r="AV1596" s="62" t="s">
        <v>12996</v>
      </c>
      <c r="AW1596" s="62" t="s">
        <v>12991</v>
      </c>
      <c r="AX1596" s="62">
        <v>15</v>
      </c>
      <c r="AY1596" s="62"/>
      <c r="AZ1596" s="62"/>
      <c r="BA1596" s="62"/>
      <c r="BB1596" s="32"/>
      <c r="BC1596" s="32"/>
      <c r="BD1596" s="32"/>
      <c r="BE1596" s="32"/>
      <c r="BF1596" s="32"/>
      <c r="BG1596" s="32"/>
      <c r="BH1596" s="32"/>
      <c r="BI1596" s="32"/>
      <c r="BJ1596" s="32"/>
      <c r="BK1596" s="32"/>
      <c r="BL1596" s="32"/>
      <c r="BM1596" s="32"/>
    </row>
    <row r="1597" spans="1:65" ht="120" customHeight="1" x14ac:dyDescent="0.25">
      <c r="A1597" s="126">
        <v>1683</v>
      </c>
      <c r="B1597" s="62" t="s">
        <v>12986</v>
      </c>
      <c r="C1597" s="62">
        <v>2</v>
      </c>
      <c r="D1597" s="127" t="s">
        <v>5474</v>
      </c>
      <c r="E1597" s="62" t="s">
        <v>5046</v>
      </c>
      <c r="F1597" s="62" t="s">
        <v>12987</v>
      </c>
      <c r="G1597" s="62" t="s">
        <v>12997</v>
      </c>
      <c r="H1597" s="62">
        <v>2011</v>
      </c>
      <c r="I1597" s="62" t="s">
        <v>12998</v>
      </c>
      <c r="J1597" s="385">
        <v>43817.25</v>
      </c>
      <c r="K1597" s="62" t="s">
        <v>8014</v>
      </c>
      <c r="L1597" s="62" t="s">
        <v>5145</v>
      </c>
      <c r="M1597" s="62" t="s">
        <v>5146</v>
      </c>
      <c r="N1597" s="62" t="s">
        <v>5266</v>
      </c>
      <c r="O1597" s="62" t="s">
        <v>5267</v>
      </c>
      <c r="P1597" s="62">
        <v>187</v>
      </c>
      <c r="Q1597" s="62">
        <v>30</v>
      </c>
      <c r="R1597" s="128">
        <v>5.05</v>
      </c>
      <c r="S1597" s="128">
        <v>3.4</v>
      </c>
      <c r="T1597" s="128">
        <v>25</v>
      </c>
      <c r="U1597" s="128">
        <f t="shared" si="103"/>
        <v>33.450000000000003</v>
      </c>
      <c r="V1597" s="438">
        <v>100</v>
      </c>
      <c r="W1597" s="128">
        <v>100</v>
      </c>
      <c r="X1597" s="462" t="s">
        <v>12990</v>
      </c>
      <c r="Y1597" s="62">
        <v>4</v>
      </c>
      <c r="Z1597" s="62">
        <v>5</v>
      </c>
      <c r="AA1597" s="62">
        <v>5</v>
      </c>
      <c r="AB1597" s="62">
        <v>10</v>
      </c>
      <c r="AC1597" s="62"/>
      <c r="AD1597" s="62">
        <v>25</v>
      </c>
      <c r="AE1597" s="62">
        <v>5</v>
      </c>
      <c r="AF1597" s="126">
        <v>100</v>
      </c>
      <c r="AG1597" s="62" t="s">
        <v>5474</v>
      </c>
      <c r="AH1597" s="62" t="s">
        <v>12991</v>
      </c>
      <c r="AI1597" s="62">
        <v>50</v>
      </c>
      <c r="AJ1597" s="62" t="s">
        <v>12992</v>
      </c>
      <c r="AK1597" s="62" t="s">
        <v>12991</v>
      </c>
      <c r="AL1597" s="62">
        <v>10</v>
      </c>
      <c r="AM1597" s="62" t="s">
        <v>12993</v>
      </c>
      <c r="AN1597" s="62" t="s">
        <v>12991</v>
      </c>
      <c r="AO1597" s="62">
        <v>5</v>
      </c>
      <c r="AP1597" s="62" t="s">
        <v>12994</v>
      </c>
      <c r="AQ1597" s="62" t="s">
        <v>12991</v>
      </c>
      <c r="AR1597" s="62">
        <v>10</v>
      </c>
      <c r="AS1597" s="62" t="s">
        <v>12995</v>
      </c>
      <c r="AT1597" s="62" t="s">
        <v>12991</v>
      </c>
      <c r="AU1597" s="62">
        <v>10</v>
      </c>
      <c r="AV1597" s="62" t="s">
        <v>12996</v>
      </c>
      <c r="AW1597" s="62" t="s">
        <v>12991</v>
      </c>
      <c r="AX1597" s="62">
        <v>15</v>
      </c>
      <c r="AY1597" s="62"/>
      <c r="AZ1597" s="62"/>
      <c r="BA1597" s="62"/>
      <c r="BB1597" s="32"/>
      <c r="BC1597" s="32"/>
      <c r="BD1597" s="32"/>
      <c r="BE1597" s="32"/>
      <c r="BF1597" s="32"/>
      <c r="BG1597" s="32"/>
      <c r="BH1597" s="32"/>
      <c r="BI1597" s="32"/>
      <c r="BJ1597" s="32"/>
      <c r="BK1597" s="32"/>
      <c r="BL1597" s="32"/>
      <c r="BM1597" s="32"/>
    </row>
    <row r="1598" spans="1:65" ht="120" customHeight="1" x14ac:dyDescent="0.25">
      <c r="A1598" s="126">
        <v>1683</v>
      </c>
      <c r="B1598" s="62" t="s">
        <v>12986</v>
      </c>
      <c r="C1598" s="62">
        <v>3</v>
      </c>
      <c r="D1598" s="127" t="s">
        <v>5474</v>
      </c>
      <c r="E1598" s="62" t="s">
        <v>5046</v>
      </c>
      <c r="F1598" s="62" t="s">
        <v>12987</v>
      </c>
      <c r="G1598" s="62" t="s">
        <v>12999</v>
      </c>
      <c r="H1598" s="62">
        <v>2011</v>
      </c>
      <c r="I1598" s="62" t="s">
        <v>13000</v>
      </c>
      <c r="J1598" s="385">
        <v>21658.89</v>
      </c>
      <c r="K1598" s="62" t="s">
        <v>8014</v>
      </c>
      <c r="L1598" s="62" t="s">
        <v>5145</v>
      </c>
      <c r="M1598" s="62" t="s">
        <v>5146</v>
      </c>
      <c r="N1598" s="62" t="s">
        <v>5266</v>
      </c>
      <c r="O1598" s="62" t="s">
        <v>5267</v>
      </c>
      <c r="P1598" s="62">
        <v>177</v>
      </c>
      <c r="Q1598" s="62">
        <v>30</v>
      </c>
      <c r="R1598" s="128">
        <v>2.5</v>
      </c>
      <c r="S1598" s="128">
        <v>3.4</v>
      </c>
      <c r="T1598" s="128">
        <v>25</v>
      </c>
      <c r="U1598" s="128">
        <f t="shared" si="103"/>
        <v>30.9</v>
      </c>
      <c r="V1598" s="438">
        <v>100</v>
      </c>
      <c r="W1598" s="128">
        <v>100</v>
      </c>
      <c r="X1598" s="462" t="s">
        <v>12990</v>
      </c>
      <c r="Y1598" s="62">
        <v>4</v>
      </c>
      <c r="Z1598" s="62">
        <v>5</v>
      </c>
      <c r="AA1598" s="62">
        <v>5</v>
      </c>
      <c r="AB1598" s="62">
        <v>10</v>
      </c>
      <c r="AC1598" s="62"/>
      <c r="AD1598" s="62">
        <v>25</v>
      </c>
      <c r="AE1598" s="62">
        <v>5</v>
      </c>
      <c r="AF1598" s="126">
        <v>100</v>
      </c>
      <c r="AG1598" s="62" t="s">
        <v>5474</v>
      </c>
      <c r="AH1598" s="62" t="s">
        <v>12991</v>
      </c>
      <c r="AI1598" s="62">
        <v>50</v>
      </c>
      <c r="AJ1598" s="62" t="s">
        <v>12992</v>
      </c>
      <c r="AK1598" s="62" t="s">
        <v>12991</v>
      </c>
      <c r="AL1598" s="62">
        <v>10</v>
      </c>
      <c r="AM1598" s="62" t="s">
        <v>12993</v>
      </c>
      <c r="AN1598" s="62" t="s">
        <v>12991</v>
      </c>
      <c r="AO1598" s="62">
        <v>5</v>
      </c>
      <c r="AP1598" s="62" t="s">
        <v>12994</v>
      </c>
      <c r="AQ1598" s="62" t="s">
        <v>12991</v>
      </c>
      <c r="AR1598" s="62">
        <v>10</v>
      </c>
      <c r="AS1598" s="62" t="s">
        <v>12995</v>
      </c>
      <c r="AT1598" s="62" t="s">
        <v>12991</v>
      </c>
      <c r="AU1598" s="62">
        <v>10</v>
      </c>
      <c r="AV1598" s="62" t="s">
        <v>12996</v>
      </c>
      <c r="AW1598" s="62" t="s">
        <v>12991</v>
      </c>
      <c r="AX1598" s="62">
        <v>15</v>
      </c>
      <c r="AY1598" s="62"/>
      <c r="AZ1598" s="62"/>
      <c r="BA1598" s="62"/>
      <c r="BB1598" s="32"/>
      <c r="BC1598" s="32"/>
      <c r="BD1598" s="32"/>
      <c r="BE1598" s="32"/>
      <c r="BF1598" s="32"/>
      <c r="BG1598" s="32"/>
      <c r="BH1598" s="32"/>
      <c r="BI1598" s="32"/>
      <c r="BJ1598" s="32"/>
      <c r="BK1598" s="32"/>
      <c r="BL1598" s="32"/>
      <c r="BM1598" s="32"/>
    </row>
    <row r="1599" spans="1:65" ht="120" customHeight="1" x14ac:dyDescent="0.25">
      <c r="A1599" s="126">
        <v>1683</v>
      </c>
      <c r="B1599" s="62" t="s">
        <v>12986</v>
      </c>
      <c r="C1599" s="62">
        <v>4</v>
      </c>
      <c r="D1599" s="127" t="s">
        <v>5474</v>
      </c>
      <c r="E1599" s="62" t="s">
        <v>5046</v>
      </c>
      <c r="F1599" s="62" t="s">
        <v>12987</v>
      </c>
      <c r="G1599" s="62" t="s">
        <v>13001</v>
      </c>
      <c r="H1599" s="62">
        <v>2016</v>
      </c>
      <c r="I1599" s="62" t="s">
        <v>13002</v>
      </c>
      <c r="J1599" s="385">
        <v>66687.460000000006</v>
      </c>
      <c r="K1599" s="62" t="s">
        <v>8014</v>
      </c>
      <c r="L1599" s="62" t="s">
        <v>5145</v>
      </c>
      <c r="M1599" s="62" t="s">
        <v>5146</v>
      </c>
      <c r="N1599" s="62" t="s">
        <v>5266</v>
      </c>
      <c r="O1599" s="62" t="s">
        <v>5267</v>
      </c>
      <c r="P1599" s="62">
        <v>280</v>
      </c>
      <c r="Q1599" s="62">
        <v>30</v>
      </c>
      <c r="R1599" s="128">
        <v>7.64</v>
      </c>
      <c r="S1599" s="128">
        <v>3.4</v>
      </c>
      <c r="T1599" s="128">
        <v>25</v>
      </c>
      <c r="U1599" s="128">
        <f t="shared" si="103"/>
        <v>36.04</v>
      </c>
      <c r="V1599" s="438">
        <v>100</v>
      </c>
      <c r="W1599" s="128">
        <v>100</v>
      </c>
      <c r="X1599" s="462" t="s">
        <v>12990</v>
      </c>
      <c r="Y1599" s="62">
        <v>4</v>
      </c>
      <c r="Z1599" s="62">
        <v>5</v>
      </c>
      <c r="AA1599" s="62">
        <v>5</v>
      </c>
      <c r="AB1599" s="62">
        <v>10</v>
      </c>
      <c r="AC1599" s="62"/>
      <c r="AD1599" s="62">
        <v>25</v>
      </c>
      <c r="AE1599" s="62">
        <v>5</v>
      </c>
      <c r="AF1599" s="126">
        <v>100</v>
      </c>
      <c r="AG1599" s="62" t="s">
        <v>5474</v>
      </c>
      <c r="AH1599" s="62" t="s">
        <v>12991</v>
      </c>
      <c r="AI1599" s="62">
        <v>50</v>
      </c>
      <c r="AJ1599" s="62" t="s">
        <v>12992</v>
      </c>
      <c r="AK1599" s="62" t="s">
        <v>12991</v>
      </c>
      <c r="AL1599" s="62">
        <v>10</v>
      </c>
      <c r="AM1599" s="62" t="s">
        <v>12993</v>
      </c>
      <c r="AN1599" s="62" t="s">
        <v>12991</v>
      </c>
      <c r="AO1599" s="62">
        <v>5</v>
      </c>
      <c r="AP1599" s="62" t="s">
        <v>12994</v>
      </c>
      <c r="AQ1599" s="62" t="s">
        <v>12991</v>
      </c>
      <c r="AR1599" s="62">
        <v>10</v>
      </c>
      <c r="AS1599" s="62" t="s">
        <v>12995</v>
      </c>
      <c r="AT1599" s="62" t="s">
        <v>12991</v>
      </c>
      <c r="AU1599" s="62">
        <v>10</v>
      </c>
      <c r="AV1599" s="62" t="s">
        <v>12996</v>
      </c>
      <c r="AW1599" s="62" t="s">
        <v>12991</v>
      </c>
      <c r="AX1599" s="62">
        <v>15</v>
      </c>
      <c r="AY1599" s="62"/>
      <c r="AZ1599" s="62"/>
      <c r="BA1599" s="62"/>
      <c r="BB1599" s="32"/>
      <c r="BC1599" s="32"/>
      <c r="BD1599" s="32"/>
      <c r="BE1599" s="32"/>
      <c r="BF1599" s="32"/>
      <c r="BG1599" s="32"/>
      <c r="BH1599" s="32"/>
      <c r="BI1599" s="32"/>
      <c r="BJ1599" s="32"/>
      <c r="BK1599" s="32"/>
      <c r="BL1599" s="32"/>
      <c r="BM1599" s="32"/>
    </row>
    <row r="1600" spans="1:65" ht="120" customHeight="1" x14ac:dyDescent="0.25">
      <c r="A1600" s="126">
        <v>1683</v>
      </c>
      <c r="B1600" s="62" t="s">
        <v>12986</v>
      </c>
      <c r="C1600" s="62">
        <v>5</v>
      </c>
      <c r="D1600" s="127" t="s">
        <v>5474</v>
      </c>
      <c r="E1600" s="62" t="s">
        <v>5046</v>
      </c>
      <c r="F1600" s="62" t="s">
        <v>12987</v>
      </c>
      <c r="G1600" s="62" t="s">
        <v>13003</v>
      </c>
      <c r="H1600" s="62">
        <v>2020</v>
      </c>
      <c r="I1600" s="62" t="s">
        <v>13004</v>
      </c>
      <c r="J1600" s="385">
        <v>105168.75</v>
      </c>
      <c r="K1600" s="62" t="s">
        <v>8014</v>
      </c>
      <c r="L1600" s="62" t="s">
        <v>5145</v>
      </c>
      <c r="M1600" s="62" t="s">
        <v>5146</v>
      </c>
      <c r="N1600" s="62" t="s">
        <v>5266</v>
      </c>
      <c r="O1600" s="62" t="s">
        <v>5267</v>
      </c>
      <c r="P1600" s="62">
        <v>302</v>
      </c>
      <c r="Q1600" s="62">
        <v>30</v>
      </c>
      <c r="R1600" s="128">
        <v>12.37</v>
      </c>
      <c r="S1600" s="128">
        <v>3.4</v>
      </c>
      <c r="T1600" s="128">
        <v>25</v>
      </c>
      <c r="U1600" s="128">
        <f t="shared" si="103"/>
        <v>40.769999999999996</v>
      </c>
      <c r="V1600" s="438">
        <v>100</v>
      </c>
      <c r="W1600" s="128">
        <v>100</v>
      </c>
      <c r="X1600" s="462" t="s">
        <v>12990</v>
      </c>
      <c r="Y1600" s="62">
        <v>4</v>
      </c>
      <c r="Z1600" s="62">
        <v>5</v>
      </c>
      <c r="AA1600" s="62">
        <v>5</v>
      </c>
      <c r="AB1600" s="62">
        <v>10</v>
      </c>
      <c r="AC1600" s="62"/>
      <c r="AD1600" s="62">
        <v>25</v>
      </c>
      <c r="AE1600" s="62">
        <v>5</v>
      </c>
      <c r="AF1600" s="126">
        <v>100</v>
      </c>
      <c r="AG1600" s="62" t="s">
        <v>5474</v>
      </c>
      <c r="AH1600" s="62" t="s">
        <v>12991</v>
      </c>
      <c r="AI1600" s="62">
        <v>50</v>
      </c>
      <c r="AJ1600" s="62" t="s">
        <v>12992</v>
      </c>
      <c r="AK1600" s="62" t="s">
        <v>12991</v>
      </c>
      <c r="AL1600" s="62">
        <v>10</v>
      </c>
      <c r="AM1600" s="62" t="s">
        <v>12993</v>
      </c>
      <c r="AN1600" s="62" t="s">
        <v>12991</v>
      </c>
      <c r="AO1600" s="62">
        <v>5</v>
      </c>
      <c r="AP1600" s="62" t="s">
        <v>12994</v>
      </c>
      <c r="AQ1600" s="62" t="s">
        <v>12991</v>
      </c>
      <c r="AR1600" s="62">
        <v>10</v>
      </c>
      <c r="AS1600" s="62" t="s">
        <v>12995</v>
      </c>
      <c r="AT1600" s="62" t="s">
        <v>12991</v>
      </c>
      <c r="AU1600" s="62">
        <v>10</v>
      </c>
      <c r="AV1600" s="62" t="s">
        <v>12996</v>
      </c>
      <c r="AW1600" s="62" t="s">
        <v>12991</v>
      </c>
      <c r="AX1600" s="62">
        <v>15</v>
      </c>
      <c r="AY1600" s="62"/>
      <c r="AZ1600" s="62"/>
      <c r="BA1600" s="62"/>
      <c r="BB1600" s="32"/>
      <c r="BC1600" s="32"/>
      <c r="BD1600" s="32"/>
      <c r="BE1600" s="32"/>
      <c r="BF1600" s="32"/>
      <c r="BG1600" s="32"/>
      <c r="BH1600" s="32"/>
      <c r="BI1600" s="32"/>
      <c r="BJ1600" s="32"/>
      <c r="BK1600" s="32"/>
      <c r="BL1600" s="32"/>
      <c r="BM1600" s="32"/>
    </row>
    <row r="1601" spans="1:65" ht="120" customHeight="1" x14ac:dyDescent="0.25">
      <c r="A1601" s="126">
        <v>1683</v>
      </c>
      <c r="B1601" s="62" t="s">
        <v>12986</v>
      </c>
      <c r="C1601" s="62">
        <v>6</v>
      </c>
      <c r="D1601" s="127"/>
      <c r="E1601" s="62" t="s">
        <v>5046</v>
      </c>
      <c r="F1601" s="62" t="s">
        <v>12987</v>
      </c>
      <c r="G1601" s="62" t="s">
        <v>13005</v>
      </c>
      <c r="H1601" s="62">
        <v>2021</v>
      </c>
      <c r="I1601" s="62" t="s">
        <v>13006</v>
      </c>
      <c r="J1601" s="385">
        <v>28768.34</v>
      </c>
      <c r="K1601" s="62" t="s">
        <v>8014</v>
      </c>
      <c r="L1601" s="62" t="s">
        <v>5145</v>
      </c>
      <c r="M1601" s="62" t="s">
        <v>5146</v>
      </c>
      <c r="N1601" s="62" t="s">
        <v>5266</v>
      </c>
      <c r="O1601" s="62" t="s">
        <v>5267</v>
      </c>
      <c r="P1601" s="62">
        <v>307</v>
      </c>
      <c r="Q1601" s="62">
        <v>30</v>
      </c>
      <c r="R1601" s="128">
        <v>12.37</v>
      </c>
      <c r="S1601" s="128">
        <v>3.4</v>
      </c>
      <c r="T1601" s="128">
        <v>25</v>
      </c>
      <c r="U1601" s="128">
        <f t="shared" si="103"/>
        <v>40.769999999999996</v>
      </c>
      <c r="V1601" s="438">
        <v>100</v>
      </c>
      <c r="W1601" s="128">
        <v>100</v>
      </c>
      <c r="X1601" s="462" t="s">
        <v>12990</v>
      </c>
      <c r="Y1601" s="62">
        <v>4</v>
      </c>
      <c r="Z1601" s="62">
        <v>5</v>
      </c>
      <c r="AA1601" s="62">
        <v>5</v>
      </c>
      <c r="AB1601" s="62">
        <v>10</v>
      </c>
      <c r="AC1601" s="62"/>
      <c r="AD1601" s="62">
        <v>25</v>
      </c>
      <c r="AE1601" s="62">
        <v>3.33</v>
      </c>
      <c r="AF1601" s="126">
        <v>100</v>
      </c>
      <c r="AG1601" s="62" t="s">
        <v>5474</v>
      </c>
      <c r="AH1601" s="62" t="s">
        <v>12991</v>
      </c>
      <c r="AI1601" s="62">
        <v>50</v>
      </c>
      <c r="AJ1601" s="62" t="s">
        <v>12992</v>
      </c>
      <c r="AK1601" s="62" t="s">
        <v>12991</v>
      </c>
      <c r="AL1601" s="62">
        <v>10</v>
      </c>
      <c r="AM1601" s="62" t="s">
        <v>12993</v>
      </c>
      <c r="AN1601" s="62" t="s">
        <v>12991</v>
      </c>
      <c r="AO1601" s="62">
        <v>5</v>
      </c>
      <c r="AP1601" s="62" t="s">
        <v>12994</v>
      </c>
      <c r="AQ1601" s="62" t="s">
        <v>12991</v>
      </c>
      <c r="AR1601" s="62">
        <v>10</v>
      </c>
      <c r="AS1601" s="62" t="s">
        <v>12995</v>
      </c>
      <c r="AT1601" s="62" t="s">
        <v>12991</v>
      </c>
      <c r="AU1601" s="62">
        <v>10</v>
      </c>
      <c r="AV1601" s="62" t="s">
        <v>12996</v>
      </c>
      <c r="AW1601" s="62" t="s">
        <v>12991</v>
      </c>
      <c r="AX1601" s="62">
        <v>15</v>
      </c>
      <c r="AY1601" s="62"/>
      <c r="AZ1601" s="62"/>
      <c r="BA1601" s="62"/>
      <c r="BB1601" s="32"/>
      <c r="BC1601" s="32"/>
      <c r="BD1601" s="32"/>
      <c r="BE1601" s="32"/>
      <c r="BF1601" s="32"/>
      <c r="BG1601" s="32"/>
      <c r="BH1601" s="32"/>
      <c r="BI1601" s="32"/>
      <c r="BJ1601" s="32"/>
      <c r="BK1601" s="32"/>
      <c r="BL1601" s="32"/>
      <c r="BM1601" s="32"/>
    </row>
    <row r="1602" spans="1:65" ht="120" customHeight="1" x14ac:dyDescent="0.25">
      <c r="A1602" s="126">
        <v>1683</v>
      </c>
      <c r="B1602" s="62" t="s">
        <v>12986</v>
      </c>
      <c r="C1602" s="62">
        <v>7</v>
      </c>
      <c r="D1602" s="127"/>
      <c r="E1602" s="62" t="s">
        <v>5046</v>
      </c>
      <c r="F1602" s="62" t="s">
        <v>12987</v>
      </c>
      <c r="G1602" s="62" t="s">
        <v>13007</v>
      </c>
      <c r="H1602" s="62">
        <v>2023</v>
      </c>
      <c r="I1602" s="62" t="s">
        <v>13007</v>
      </c>
      <c r="J1602" s="385">
        <v>52812.56</v>
      </c>
      <c r="K1602" s="62" t="s">
        <v>8014</v>
      </c>
      <c r="L1602" s="62" t="s">
        <v>5145</v>
      </c>
      <c r="M1602" s="62" t="s">
        <v>5146</v>
      </c>
      <c r="N1602" s="62" t="s">
        <v>5266</v>
      </c>
      <c r="O1602" s="62" t="s">
        <v>5267</v>
      </c>
      <c r="P1602" s="62">
        <v>312</v>
      </c>
      <c r="Q1602" s="62">
        <v>30</v>
      </c>
      <c r="R1602" s="128">
        <v>12.37</v>
      </c>
      <c r="S1602" s="128">
        <v>3.4</v>
      </c>
      <c r="T1602" s="128">
        <v>25</v>
      </c>
      <c r="U1602" s="128">
        <f t="shared" si="103"/>
        <v>40.769999999999996</v>
      </c>
      <c r="V1602" s="438">
        <v>100</v>
      </c>
      <c r="W1602" s="128">
        <v>45</v>
      </c>
      <c r="X1602" s="462" t="s">
        <v>12990</v>
      </c>
      <c r="Y1602" s="62">
        <v>4</v>
      </c>
      <c r="Z1602" s="62">
        <v>5</v>
      </c>
      <c r="AA1602" s="62">
        <v>5</v>
      </c>
      <c r="AB1602" s="62">
        <v>10</v>
      </c>
      <c r="AC1602" s="62"/>
      <c r="AD1602" s="62">
        <v>25</v>
      </c>
      <c r="AE1602" s="62">
        <v>5</v>
      </c>
      <c r="AF1602" s="126">
        <v>100</v>
      </c>
      <c r="AG1602" s="62" t="s">
        <v>5474</v>
      </c>
      <c r="AH1602" s="62" t="s">
        <v>12991</v>
      </c>
      <c r="AI1602" s="62">
        <v>50</v>
      </c>
      <c r="AJ1602" s="62" t="s">
        <v>12992</v>
      </c>
      <c r="AK1602" s="62" t="s">
        <v>12991</v>
      </c>
      <c r="AL1602" s="62">
        <v>10</v>
      </c>
      <c r="AM1602" s="62" t="s">
        <v>12993</v>
      </c>
      <c r="AN1602" s="62" t="s">
        <v>12991</v>
      </c>
      <c r="AO1602" s="62">
        <v>5</v>
      </c>
      <c r="AP1602" s="62" t="s">
        <v>12994</v>
      </c>
      <c r="AQ1602" s="62" t="s">
        <v>12991</v>
      </c>
      <c r="AR1602" s="62">
        <v>10</v>
      </c>
      <c r="AS1602" s="62" t="s">
        <v>12995</v>
      </c>
      <c r="AT1602" s="62" t="s">
        <v>12991</v>
      </c>
      <c r="AU1602" s="62">
        <v>10</v>
      </c>
      <c r="AV1602" s="62" t="s">
        <v>12996</v>
      </c>
      <c r="AW1602" s="62" t="s">
        <v>12991</v>
      </c>
      <c r="AX1602" s="62">
        <v>15</v>
      </c>
      <c r="AY1602" s="62"/>
      <c r="AZ1602" s="62"/>
      <c r="BA1602" s="62"/>
      <c r="BB1602" s="32"/>
      <c r="BC1602" s="32"/>
      <c r="BD1602" s="32"/>
      <c r="BE1602" s="32"/>
      <c r="BF1602" s="32"/>
      <c r="BG1602" s="32"/>
      <c r="BH1602" s="32"/>
      <c r="BI1602" s="32"/>
      <c r="BJ1602" s="32"/>
      <c r="BK1602" s="32"/>
      <c r="BL1602" s="32"/>
      <c r="BM1602" s="32"/>
    </row>
    <row r="1603" spans="1:65" ht="120" customHeight="1" x14ac:dyDescent="0.25">
      <c r="A1603" s="126">
        <v>1683</v>
      </c>
      <c r="B1603" s="62" t="s">
        <v>12986</v>
      </c>
      <c r="C1603" s="62">
        <v>8</v>
      </c>
      <c r="D1603" s="127"/>
      <c r="E1603" s="62" t="s">
        <v>5046</v>
      </c>
      <c r="F1603" s="62" t="s">
        <v>12987</v>
      </c>
      <c r="G1603" s="62" t="s">
        <v>13008</v>
      </c>
      <c r="H1603" s="62">
        <v>2025</v>
      </c>
      <c r="I1603" s="62" t="s">
        <v>13008</v>
      </c>
      <c r="J1603" s="385">
        <v>117500</v>
      </c>
      <c r="K1603" s="62" t="s">
        <v>8014</v>
      </c>
      <c r="L1603" s="62" t="s">
        <v>5145</v>
      </c>
      <c r="M1603" s="62" t="s">
        <v>5146</v>
      </c>
      <c r="N1603" s="62" t="s">
        <v>13009</v>
      </c>
      <c r="O1603" s="62" t="s">
        <v>13010</v>
      </c>
      <c r="P1603" s="62">
        <v>318</v>
      </c>
      <c r="Q1603" s="62">
        <v>30</v>
      </c>
      <c r="R1603" s="128">
        <v>12.37</v>
      </c>
      <c r="S1603" s="128">
        <v>3.4</v>
      </c>
      <c r="T1603" s="128">
        <v>25</v>
      </c>
      <c r="U1603" s="128">
        <f t="shared" si="103"/>
        <v>40.769999999999996</v>
      </c>
      <c r="V1603" s="438">
        <v>0</v>
      </c>
      <c r="W1603" s="128">
        <v>0</v>
      </c>
      <c r="X1603" s="462" t="s">
        <v>12990</v>
      </c>
      <c r="Y1603" s="62">
        <v>4</v>
      </c>
      <c r="Z1603" s="62">
        <v>5</v>
      </c>
      <c r="AA1603" s="62">
        <v>5</v>
      </c>
      <c r="AB1603" s="62">
        <v>10</v>
      </c>
      <c r="AC1603" s="62"/>
      <c r="AD1603" s="62">
        <v>25</v>
      </c>
      <c r="AE1603" s="62">
        <v>3.33</v>
      </c>
      <c r="AF1603" s="126">
        <v>0</v>
      </c>
      <c r="AG1603" s="62" t="s">
        <v>5474</v>
      </c>
      <c r="AH1603" s="62" t="s">
        <v>12991</v>
      </c>
      <c r="AI1603" s="62">
        <v>0</v>
      </c>
      <c r="AJ1603" s="62" t="s">
        <v>12992</v>
      </c>
      <c r="AK1603" s="62" t="s">
        <v>12991</v>
      </c>
      <c r="AL1603" s="62">
        <v>0</v>
      </c>
      <c r="AM1603" s="62" t="s">
        <v>12993</v>
      </c>
      <c r="AN1603" s="62" t="s">
        <v>12991</v>
      </c>
      <c r="AO1603" s="62">
        <v>0</v>
      </c>
      <c r="AP1603" s="62" t="s">
        <v>12994</v>
      </c>
      <c r="AQ1603" s="62" t="s">
        <v>12991</v>
      </c>
      <c r="AR1603" s="62">
        <v>0</v>
      </c>
      <c r="AS1603" s="62" t="s">
        <v>12995</v>
      </c>
      <c r="AT1603" s="62" t="s">
        <v>12991</v>
      </c>
      <c r="AU1603" s="62">
        <v>0</v>
      </c>
      <c r="AV1603" s="62" t="s">
        <v>12996</v>
      </c>
      <c r="AW1603" s="62" t="s">
        <v>12991</v>
      </c>
      <c r="AX1603" s="62">
        <v>0</v>
      </c>
      <c r="AY1603" s="62"/>
      <c r="AZ1603" s="62"/>
      <c r="BA1603" s="62"/>
      <c r="BB1603" s="32"/>
      <c r="BC1603" s="32"/>
      <c r="BD1603" s="32"/>
      <c r="BE1603" s="32"/>
      <c r="BF1603" s="32"/>
      <c r="BG1603" s="32"/>
      <c r="BH1603" s="32"/>
      <c r="BI1603" s="32"/>
      <c r="BJ1603" s="32"/>
      <c r="BK1603" s="32"/>
      <c r="BL1603" s="32"/>
      <c r="BM1603" s="32"/>
    </row>
    <row r="1604" spans="1:65" ht="120" customHeight="1" x14ac:dyDescent="0.25">
      <c r="A1604" s="126">
        <v>2294</v>
      </c>
      <c r="B1604" s="62" t="s">
        <v>13011</v>
      </c>
      <c r="C1604" s="62" t="s">
        <v>13012</v>
      </c>
      <c r="D1604" s="127"/>
      <c r="E1604" s="62" t="s">
        <v>13013</v>
      </c>
      <c r="F1604" s="62" t="s">
        <v>13014</v>
      </c>
      <c r="G1604" s="62" t="s">
        <v>13015</v>
      </c>
      <c r="H1604" s="62">
        <v>2009</v>
      </c>
      <c r="I1604" s="62" t="s">
        <v>13015</v>
      </c>
      <c r="J1604" s="385">
        <v>105355</v>
      </c>
      <c r="K1604" s="62" t="s">
        <v>8014</v>
      </c>
      <c r="L1604" s="62" t="s">
        <v>13016</v>
      </c>
      <c r="M1604" s="62" t="s">
        <v>13017</v>
      </c>
      <c r="N1604" s="62" t="s">
        <v>13018</v>
      </c>
      <c r="O1604" s="62" t="s">
        <v>13019</v>
      </c>
      <c r="P1604" s="62">
        <v>209</v>
      </c>
      <c r="Q1604" s="62"/>
      <c r="R1604" s="128"/>
      <c r="S1604" s="128"/>
      <c r="T1604" s="128"/>
      <c r="U1604" s="128"/>
      <c r="V1604" s="438"/>
      <c r="W1604" s="128">
        <v>100</v>
      </c>
      <c r="X1604" s="462" t="s">
        <v>13020</v>
      </c>
      <c r="Y1604" s="62">
        <v>6</v>
      </c>
      <c r="Z1604" s="62">
        <v>3</v>
      </c>
      <c r="AA1604" s="62">
        <v>1</v>
      </c>
      <c r="AB1604" s="62">
        <v>44</v>
      </c>
      <c r="AC1604" s="62"/>
      <c r="AD1604" s="62"/>
      <c r="AE1604" s="62">
        <v>5</v>
      </c>
      <c r="AF1604" s="126"/>
      <c r="AG1604" s="62"/>
      <c r="AH1604" s="62"/>
      <c r="AI1604" s="62"/>
      <c r="AJ1604" s="62"/>
      <c r="AK1604" s="62"/>
      <c r="AL1604" s="62"/>
      <c r="AM1604" s="62"/>
      <c r="AN1604" s="62"/>
      <c r="AO1604" s="62"/>
      <c r="AP1604" s="62"/>
      <c r="AQ1604" s="62"/>
      <c r="AR1604" s="62"/>
      <c r="AS1604" s="62"/>
      <c r="AT1604" s="62"/>
      <c r="AU1604" s="62"/>
      <c r="AV1604" s="62"/>
      <c r="AW1604" s="62"/>
      <c r="AX1604" s="62"/>
      <c r="AY1604" s="62"/>
      <c r="AZ1604" s="62"/>
      <c r="BA1604" s="62"/>
      <c r="BB1604" s="32"/>
      <c r="BC1604" s="32"/>
      <c r="BD1604" s="32"/>
      <c r="BE1604" s="32"/>
      <c r="BF1604" s="32"/>
      <c r="BG1604" s="32"/>
      <c r="BH1604" s="32"/>
      <c r="BI1604" s="32"/>
      <c r="BJ1604" s="32"/>
      <c r="BK1604" s="32"/>
      <c r="BL1604" s="32"/>
      <c r="BM1604" s="32"/>
    </row>
    <row r="1605" spans="1:65" ht="120" customHeight="1" x14ac:dyDescent="0.25">
      <c r="A1605" s="126">
        <v>2316</v>
      </c>
      <c r="B1605" s="62" t="s">
        <v>13021</v>
      </c>
      <c r="C1605" s="62">
        <v>1</v>
      </c>
      <c r="D1605" s="127" t="s">
        <v>13022</v>
      </c>
      <c r="E1605" s="62" t="s">
        <v>13023</v>
      </c>
      <c r="F1605" s="62">
        <v>28079</v>
      </c>
      <c r="G1605" s="62" t="s">
        <v>13024</v>
      </c>
      <c r="H1605" s="62">
        <v>2008</v>
      </c>
      <c r="I1605" s="62" t="s">
        <v>13025</v>
      </c>
      <c r="J1605" s="385">
        <v>205835.45</v>
      </c>
      <c r="K1605" s="62" t="s">
        <v>109</v>
      </c>
      <c r="L1605" s="62" t="s">
        <v>13026</v>
      </c>
      <c r="M1605" s="62" t="s">
        <v>13027</v>
      </c>
      <c r="N1605" s="62" t="s">
        <v>13028</v>
      </c>
      <c r="O1605" s="62"/>
      <c r="P1605" s="62"/>
      <c r="Q1605" s="62"/>
      <c r="R1605" s="128"/>
      <c r="S1605" s="128"/>
      <c r="T1605" s="128"/>
      <c r="U1605" s="128"/>
      <c r="V1605" s="438">
        <v>20</v>
      </c>
      <c r="W1605" s="128">
        <v>100</v>
      </c>
      <c r="X1605" s="462" t="s">
        <v>13029</v>
      </c>
      <c r="Y1605" s="62">
        <v>3</v>
      </c>
      <c r="Z1605" s="62">
        <v>1</v>
      </c>
      <c r="AA1605" s="62">
        <v>1</v>
      </c>
      <c r="AB1605" s="62">
        <v>60</v>
      </c>
      <c r="AC1605" s="62"/>
      <c r="AD1605" s="62">
        <v>0</v>
      </c>
      <c r="AE1605" s="62">
        <v>5</v>
      </c>
      <c r="AF1605" s="126">
        <v>10</v>
      </c>
      <c r="AG1605" s="62" t="s">
        <v>13030</v>
      </c>
      <c r="AH1605" s="62" t="s">
        <v>13031</v>
      </c>
      <c r="AI1605" s="62">
        <v>10</v>
      </c>
      <c r="AJ1605" s="62"/>
      <c r="AK1605" s="62"/>
      <c r="AL1605" s="62"/>
      <c r="AM1605" s="62"/>
      <c r="AN1605" s="62"/>
      <c r="AO1605" s="62"/>
      <c r="AP1605" s="62"/>
      <c r="AQ1605" s="62"/>
      <c r="AR1605" s="62"/>
      <c r="AS1605" s="62"/>
      <c r="AT1605" s="62"/>
      <c r="AU1605" s="62"/>
      <c r="AV1605" s="62"/>
      <c r="AW1605" s="62"/>
      <c r="AX1605" s="62"/>
      <c r="AY1605" s="62"/>
      <c r="AZ1605" s="62"/>
      <c r="BA1605" s="62"/>
      <c r="BB1605" s="32"/>
      <c r="BC1605" s="32"/>
      <c r="BD1605" s="32"/>
      <c r="BE1605" s="32"/>
      <c r="BF1605" s="32"/>
      <c r="BG1605" s="32"/>
      <c r="BH1605" s="32"/>
      <c r="BI1605" s="32"/>
      <c r="BJ1605" s="32"/>
      <c r="BK1605" s="32"/>
      <c r="BL1605" s="32"/>
      <c r="BM1605" s="32"/>
    </row>
    <row r="1606" spans="1:65" ht="120" customHeight="1" x14ac:dyDescent="0.25">
      <c r="A1606" s="126">
        <v>2316</v>
      </c>
      <c r="B1606" s="62" t="s">
        <v>13021</v>
      </c>
      <c r="C1606" s="62">
        <v>1</v>
      </c>
      <c r="D1606" s="127" t="s">
        <v>13022</v>
      </c>
      <c r="E1606" s="62" t="s">
        <v>13023</v>
      </c>
      <c r="F1606" s="62">
        <v>28079</v>
      </c>
      <c r="G1606" s="62" t="s">
        <v>13032</v>
      </c>
      <c r="H1606" s="62">
        <v>2008</v>
      </c>
      <c r="I1606" s="62" t="s">
        <v>13025</v>
      </c>
      <c r="J1606" s="385">
        <v>84134.7</v>
      </c>
      <c r="K1606" s="62" t="s">
        <v>109</v>
      </c>
      <c r="L1606" s="62" t="s">
        <v>13026</v>
      </c>
      <c r="M1606" s="62" t="s">
        <v>13027</v>
      </c>
      <c r="N1606" s="62" t="s">
        <v>13028</v>
      </c>
      <c r="O1606" s="62"/>
      <c r="P1606" s="62"/>
      <c r="Q1606" s="62"/>
      <c r="R1606" s="128"/>
      <c r="S1606" s="128"/>
      <c r="T1606" s="128"/>
      <c r="U1606" s="128"/>
      <c r="V1606" s="438">
        <v>20</v>
      </c>
      <c r="W1606" s="128">
        <v>100</v>
      </c>
      <c r="X1606" s="462" t="s">
        <v>13029</v>
      </c>
      <c r="Y1606" s="62">
        <v>3</v>
      </c>
      <c r="Z1606" s="62">
        <v>1</v>
      </c>
      <c r="AA1606" s="62">
        <v>2</v>
      </c>
      <c r="AB1606" s="62">
        <v>60</v>
      </c>
      <c r="AC1606" s="62"/>
      <c r="AD1606" s="62">
        <v>0</v>
      </c>
      <c r="AE1606" s="62">
        <v>5</v>
      </c>
      <c r="AF1606" s="126">
        <v>20</v>
      </c>
      <c r="AG1606" s="62" t="s">
        <v>13030</v>
      </c>
      <c r="AH1606" s="62" t="s">
        <v>13031</v>
      </c>
      <c r="AI1606" s="62">
        <v>20</v>
      </c>
      <c r="AJ1606" s="62"/>
      <c r="AK1606" s="62"/>
      <c r="AL1606" s="62"/>
      <c r="AM1606" s="62"/>
      <c r="AN1606" s="62"/>
      <c r="AO1606" s="62"/>
      <c r="AP1606" s="62"/>
      <c r="AQ1606" s="62"/>
      <c r="AR1606" s="62"/>
      <c r="AS1606" s="62"/>
      <c r="AT1606" s="62"/>
      <c r="AU1606" s="62"/>
      <c r="AV1606" s="62"/>
      <c r="AW1606" s="62"/>
      <c r="AX1606" s="62"/>
      <c r="AY1606" s="62"/>
      <c r="AZ1606" s="62"/>
      <c r="BA1606" s="62"/>
      <c r="BB1606" s="32"/>
      <c r="BC1606" s="32"/>
      <c r="BD1606" s="32"/>
      <c r="BE1606" s="32"/>
      <c r="BF1606" s="32"/>
      <c r="BG1606" s="32"/>
      <c r="BH1606" s="32"/>
      <c r="BI1606" s="32"/>
      <c r="BJ1606" s="32"/>
      <c r="BK1606" s="32"/>
      <c r="BL1606" s="32"/>
      <c r="BM1606" s="32"/>
    </row>
    <row r="1607" spans="1:65" ht="120" customHeight="1" x14ac:dyDescent="0.25">
      <c r="A1607" s="126">
        <v>2334</v>
      </c>
      <c r="B1607" s="62" t="s">
        <v>13033</v>
      </c>
      <c r="C1607" s="62">
        <v>3</v>
      </c>
      <c r="D1607" s="127" t="s">
        <v>5474</v>
      </c>
      <c r="E1607" s="62" t="s">
        <v>13034</v>
      </c>
      <c r="F1607" s="62">
        <v>12266</v>
      </c>
      <c r="G1607" s="62" t="s">
        <v>13035</v>
      </c>
      <c r="H1607" s="62">
        <v>2008</v>
      </c>
      <c r="I1607" s="62" t="s">
        <v>13036</v>
      </c>
      <c r="J1607" s="385">
        <v>131417</v>
      </c>
      <c r="K1607" s="62" t="s">
        <v>10364</v>
      </c>
      <c r="L1607" s="62" t="s">
        <v>13037</v>
      </c>
      <c r="M1607" s="62" t="s">
        <v>13038</v>
      </c>
      <c r="N1607" s="62" t="s">
        <v>13039</v>
      </c>
      <c r="O1607" s="62" t="s">
        <v>13040</v>
      </c>
      <c r="P1607" s="62" t="s">
        <v>13041</v>
      </c>
      <c r="Q1607" s="62">
        <v>38.1</v>
      </c>
      <c r="R1607" s="128">
        <v>0</v>
      </c>
      <c r="S1607" s="128"/>
      <c r="T1607" s="128">
        <v>38.1</v>
      </c>
      <c r="U1607" s="128">
        <f t="shared" ref="U1607:U1662" si="105">R1607+S1607+T1607</f>
        <v>38.1</v>
      </c>
      <c r="V1607" s="438">
        <v>90</v>
      </c>
      <c r="W1607" s="128">
        <v>100</v>
      </c>
      <c r="X1607" s="462" t="s">
        <v>13042</v>
      </c>
      <c r="Y1607" s="62">
        <v>3</v>
      </c>
      <c r="Z1607" s="62">
        <v>4</v>
      </c>
      <c r="AA1607" s="62">
        <v>1</v>
      </c>
      <c r="AB1607" s="62">
        <v>60</v>
      </c>
      <c r="AC1607" s="62"/>
      <c r="AD1607" s="62">
        <v>38.1</v>
      </c>
      <c r="AE1607" s="62">
        <v>5</v>
      </c>
      <c r="AF1607" s="126">
        <v>90</v>
      </c>
      <c r="AG1607" s="62" t="s">
        <v>13043</v>
      </c>
      <c r="AH1607" s="62" t="s">
        <v>8145</v>
      </c>
      <c r="AI1607" s="62">
        <v>30</v>
      </c>
      <c r="AJ1607" s="62" t="s">
        <v>13044</v>
      </c>
      <c r="AK1607" s="62" t="s">
        <v>8145</v>
      </c>
      <c r="AL1607" s="62">
        <v>30</v>
      </c>
      <c r="AM1607" s="62" t="s">
        <v>13045</v>
      </c>
      <c r="AN1607" s="62" t="s">
        <v>8146</v>
      </c>
      <c r="AO1607" s="62">
        <v>30</v>
      </c>
      <c r="AP1607" s="62"/>
      <c r="AQ1607" s="62"/>
      <c r="AR1607" s="62"/>
      <c r="AS1607" s="62"/>
      <c r="AT1607" s="62"/>
      <c r="AU1607" s="62"/>
      <c r="AV1607" s="62"/>
      <c r="AW1607" s="62"/>
      <c r="AX1607" s="62"/>
      <c r="AY1607" s="62"/>
      <c r="AZ1607" s="62"/>
      <c r="BA1607" s="62"/>
      <c r="BB1607" s="32"/>
      <c r="BC1607" s="32"/>
      <c r="BD1607" s="32"/>
      <c r="BE1607" s="32"/>
      <c r="BF1607" s="32"/>
      <c r="BG1607" s="32"/>
      <c r="BH1607" s="32"/>
      <c r="BI1607" s="32"/>
      <c r="BJ1607" s="32"/>
      <c r="BK1607" s="32"/>
      <c r="BL1607" s="32"/>
      <c r="BM1607" s="32"/>
    </row>
    <row r="1608" spans="1:65" ht="120" customHeight="1" x14ac:dyDescent="0.25">
      <c r="A1608" s="126">
        <v>2334</v>
      </c>
      <c r="B1608" s="62" t="s">
        <v>13033</v>
      </c>
      <c r="C1608" s="62">
        <v>3</v>
      </c>
      <c r="D1608" s="127" t="s">
        <v>5474</v>
      </c>
      <c r="E1608" s="62" t="s">
        <v>13034</v>
      </c>
      <c r="F1608" s="62">
        <v>12266</v>
      </c>
      <c r="G1608" s="62" t="s">
        <v>13046</v>
      </c>
      <c r="H1608" s="62">
        <v>2010</v>
      </c>
      <c r="I1608" s="62" t="s">
        <v>13047</v>
      </c>
      <c r="J1608" s="385">
        <v>585556</v>
      </c>
      <c r="K1608" s="62" t="s">
        <v>109</v>
      </c>
      <c r="L1608" s="62" t="s">
        <v>13037</v>
      </c>
      <c r="M1608" s="62" t="s">
        <v>13038</v>
      </c>
      <c r="N1608" s="62" t="s">
        <v>13048</v>
      </c>
      <c r="O1608" s="62" t="s">
        <v>13049</v>
      </c>
      <c r="P1608" s="62" t="s">
        <v>13050</v>
      </c>
      <c r="Q1608" s="128">
        <f>U1608</f>
        <v>38.1</v>
      </c>
      <c r="R1608" s="128">
        <v>0</v>
      </c>
      <c r="S1608" s="128"/>
      <c r="T1608" s="128">
        <v>38.1</v>
      </c>
      <c r="U1608" s="128">
        <f t="shared" si="105"/>
        <v>38.1</v>
      </c>
      <c r="V1608" s="438">
        <v>90</v>
      </c>
      <c r="W1608" s="128">
        <v>100</v>
      </c>
      <c r="X1608" s="462" t="s">
        <v>13042</v>
      </c>
      <c r="Y1608" s="62">
        <v>3</v>
      </c>
      <c r="Z1608" s="62">
        <v>4</v>
      </c>
      <c r="AA1608" s="62">
        <v>1</v>
      </c>
      <c r="AB1608" s="62">
        <v>60</v>
      </c>
      <c r="AC1608" s="62" t="s">
        <v>109</v>
      </c>
      <c r="AD1608" s="62">
        <v>38.1</v>
      </c>
      <c r="AE1608" s="62">
        <v>5</v>
      </c>
      <c r="AF1608" s="126">
        <v>90</v>
      </c>
      <c r="AG1608" s="62" t="s">
        <v>13043</v>
      </c>
      <c r="AH1608" s="62" t="s">
        <v>8145</v>
      </c>
      <c r="AI1608" s="62">
        <v>30</v>
      </c>
      <c r="AJ1608" s="62" t="s">
        <v>13044</v>
      </c>
      <c r="AK1608" s="62" t="s">
        <v>8145</v>
      </c>
      <c r="AL1608" s="62">
        <v>30</v>
      </c>
      <c r="AM1608" s="62" t="s">
        <v>13045</v>
      </c>
      <c r="AN1608" s="62" t="s">
        <v>8146</v>
      </c>
      <c r="AO1608" s="62">
        <v>30</v>
      </c>
      <c r="AP1608" s="62"/>
      <c r="AQ1608" s="62"/>
      <c r="AR1608" s="62"/>
      <c r="AS1608" s="62"/>
      <c r="AT1608" s="62"/>
      <c r="AU1608" s="62"/>
      <c r="AV1608" s="62"/>
      <c r="AW1608" s="62"/>
      <c r="AX1608" s="62"/>
      <c r="AY1608" s="62"/>
      <c r="AZ1608" s="62"/>
      <c r="BA1608" s="62"/>
      <c r="BB1608" s="32"/>
      <c r="BC1608" s="32"/>
      <c r="BD1608" s="32"/>
      <c r="BE1608" s="32"/>
      <c r="BF1608" s="32"/>
      <c r="BG1608" s="32"/>
      <c r="BH1608" s="32"/>
      <c r="BI1608" s="32"/>
      <c r="BJ1608" s="32"/>
      <c r="BK1608" s="32"/>
      <c r="BL1608" s="32"/>
      <c r="BM1608" s="32"/>
    </row>
    <row r="1609" spans="1:65" ht="120" customHeight="1" x14ac:dyDescent="0.25">
      <c r="A1609" s="126">
        <v>2334</v>
      </c>
      <c r="B1609" s="62" t="s">
        <v>13033</v>
      </c>
      <c r="C1609" s="62">
        <v>1</v>
      </c>
      <c r="D1609" s="127" t="s">
        <v>4993</v>
      </c>
      <c r="E1609" s="62" t="s">
        <v>13051</v>
      </c>
      <c r="F1609" s="62">
        <v>30850</v>
      </c>
      <c r="G1609" s="62" t="s">
        <v>13052</v>
      </c>
      <c r="H1609" s="62">
        <v>2020</v>
      </c>
      <c r="I1609" s="62" t="s">
        <v>13053</v>
      </c>
      <c r="J1609" s="385">
        <v>23910.05</v>
      </c>
      <c r="K1609" s="62" t="s">
        <v>10009</v>
      </c>
      <c r="L1609" s="62" t="s">
        <v>13054</v>
      </c>
      <c r="M1609" s="62" t="s">
        <v>13055</v>
      </c>
      <c r="N1609" s="62" t="s">
        <v>13056</v>
      </c>
      <c r="O1609" s="62" t="s">
        <v>13057</v>
      </c>
      <c r="P1609" s="62">
        <v>8167</v>
      </c>
      <c r="Q1609" s="128">
        <f>U1609</f>
        <v>38.49</v>
      </c>
      <c r="R1609" s="128">
        <v>0.39</v>
      </c>
      <c r="S1609" s="128">
        <v>0</v>
      </c>
      <c r="T1609" s="128">
        <v>38.1</v>
      </c>
      <c r="U1609" s="128">
        <f t="shared" si="105"/>
        <v>38.49</v>
      </c>
      <c r="V1609" s="438">
        <v>100</v>
      </c>
      <c r="W1609" s="128">
        <v>100</v>
      </c>
      <c r="X1609" s="462" t="s">
        <v>13058</v>
      </c>
      <c r="Y1609" s="62">
        <v>6</v>
      </c>
      <c r="Z1609" s="62">
        <v>4</v>
      </c>
      <c r="AA1609" s="62">
        <v>2</v>
      </c>
      <c r="AB1609" s="62">
        <v>11</v>
      </c>
      <c r="AC1609" s="62" t="s">
        <v>596</v>
      </c>
      <c r="AD1609" s="62">
        <v>38.1</v>
      </c>
      <c r="AE1609" s="62">
        <v>5</v>
      </c>
      <c r="AF1609" s="126">
        <v>100</v>
      </c>
      <c r="AG1609" s="62" t="s">
        <v>13059</v>
      </c>
      <c r="AH1609" s="62" t="s">
        <v>13060</v>
      </c>
      <c r="AI1609" s="62"/>
      <c r="AJ1609" s="62"/>
      <c r="AK1609" s="62"/>
      <c r="AL1609" s="62"/>
      <c r="AM1609" s="62"/>
      <c r="AN1609" s="62"/>
      <c r="AO1609" s="62"/>
      <c r="AP1609" s="62"/>
      <c r="AQ1609" s="62"/>
      <c r="AR1609" s="62"/>
      <c r="AS1609" s="62"/>
      <c r="AT1609" s="62"/>
      <c r="AU1609" s="62"/>
      <c r="AV1609" s="62"/>
      <c r="AW1609" s="62"/>
      <c r="AX1609" s="62"/>
      <c r="AY1609" s="62"/>
      <c r="AZ1609" s="62"/>
      <c r="BA1609" s="62"/>
      <c r="BB1609" s="32"/>
      <c r="BC1609" s="32"/>
      <c r="BD1609" s="32"/>
      <c r="BE1609" s="32"/>
      <c r="BF1609" s="32"/>
      <c r="BG1609" s="32"/>
      <c r="BH1609" s="32"/>
      <c r="BI1609" s="32"/>
      <c r="BJ1609" s="32"/>
      <c r="BK1609" s="32"/>
      <c r="BL1609" s="32"/>
      <c r="BM1609" s="32"/>
    </row>
    <row r="1610" spans="1:65" ht="120" customHeight="1" x14ac:dyDescent="0.25">
      <c r="A1610" s="126">
        <v>2334</v>
      </c>
      <c r="B1610" s="62" t="s">
        <v>13033</v>
      </c>
      <c r="C1610" s="62">
        <v>1</v>
      </c>
      <c r="D1610" s="127" t="s">
        <v>4993</v>
      </c>
      <c r="E1610" s="62" t="s">
        <v>13051</v>
      </c>
      <c r="F1610" s="62">
        <v>30850</v>
      </c>
      <c r="G1610" s="62" t="s">
        <v>13061</v>
      </c>
      <c r="H1610" s="62">
        <v>2021</v>
      </c>
      <c r="I1610" s="62" t="s">
        <v>13062</v>
      </c>
      <c r="J1610" s="385">
        <v>28545.82</v>
      </c>
      <c r="K1610" s="62" t="s">
        <v>312</v>
      </c>
      <c r="L1610" s="62" t="s">
        <v>13054</v>
      </c>
      <c r="M1610" s="62" t="s">
        <v>13055</v>
      </c>
      <c r="N1610" s="62" t="s">
        <v>13063</v>
      </c>
      <c r="O1610" s="62" t="s">
        <v>13064</v>
      </c>
      <c r="P1610" s="62">
        <v>8255</v>
      </c>
      <c r="Q1610" s="128">
        <f>U1610</f>
        <v>40.200000000000003</v>
      </c>
      <c r="R1610" s="128">
        <v>2.1</v>
      </c>
      <c r="S1610" s="128"/>
      <c r="T1610" s="128">
        <v>38.1</v>
      </c>
      <c r="U1610" s="128">
        <f t="shared" si="105"/>
        <v>40.200000000000003</v>
      </c>
      <c r="V1610" s="438">
        <v>80</v>
      </c>
      <c r="W1610" s="128">
        <v>93</v>
      </c>
      <c r="X1610" s="462" t="s">
        <v>13058</v>
      </c>
      <c r="Y1610" s="62">
        <v>2</v>
      </c>
      <c r="Z1610" s="62">
        <v>5</v>
      </c>
      <c r="AA1610" s="62">
        <v>6</v>
      </c>
      <c r="AB1610" s="62">
        <v>11</v>
      </c>
      <c r="AC1610" s="62" t="s">
        <v>312</v>
      </c>
      <c r="AD1610" s="62">
        <v>38.1</v>
      </c>
      <c r="AE1610" s="62">
        <v>5</v>
      </c>
      <c r="AF1610" s="126">
        <v>80</v>
      </c>
      <c r="AG1610" s="62" t="s">
        <v>13059</v>
      </c>
      <c r="AH1610" s="62" t="s">
        <v>13060</v>
      </c>
      <c r="AI1610" s="62"/>
      <c r="AJ1610" s="62"/>
      <c r="AK1610" s="62"/>
      <c r="AL1610" s="62"/>
      <c r="AM1610" s="62"/>
      <c r="AN1610" s="62"/>
      <c r="AO1610" s="62"/>
      <c r="AP1610" s="62"/>
      <c r="AQ1610" s="62"/>
      <c r="AR1610" s="62"/>
      <c r="AS1610" s="62"/>
      <c r="AT1610" s="62"/>
      <c r="AU1610" s="62"/>
      <c r="AV1610" s="62"/>
      <c r="AW1610" s="62"/>
      <c r="AX1610" s="62"/>
      <c r="AY1610" s="62"/>
      <c r="AZ1610" s="62"/>
      <c r="BA1610" s="62"/>
      <c r="BB1610" s="32"/>
      <c r="BC1610" s="32"/>
      <c r="BD1610" s="32"/>
      <c r="BE1610" s="32"/>
      <c r="BF1610" s="32"/>
      <c r="BG1610" s="32"/>
      <c r="BH1610" s="32"/>
      <c r="BI1610" s="32"/>
      <c r="BJ1610" s="32"/>
      <c r="BK1610" s="32"/>
      <c r="BL1610" s="32"/>
      <c r="BM1610" s="32"/>
    </row>
    <row r="1611" spans="1:65" ht="120" customHeight="1" x14ac:dyDescent="0.25">
      <c r="A1611" s="126">
        <v>2334</v>
      </c>
      <c r="B1611" s="62" t="s">
        <v>13033</v>
      </c>
      <c r="C1611" s="62">
        <v>1</v>
      </c>
      <c r="D1611" s="127" t="s">
        <v>4993</v>
      </c>
      <c r="E1611" s="62" t="s">
        <v>13051</v>
      </c>
      <c r="F1611" s="62">
        <v>30850</v>
      </c>
      <c r="G1611" s="62" t="s">
        <v>13065</v>
      </c>
      <c r="H1611" s="62">
        <v>2021</v>
      </c>
      <c r="I1611" s="62" t="s">
        <v>13066</v>
      </c>
      <c r="J1611" s="385">
        <v>28053.81</v>
      </c>
      <c r="K1611" s="62" t="s">
        <v>312</v>
      </c>
      <c r="L1611" s="62" t="s">
        <v>13054</v>
      </c>
      <c r="M1611" s="62" t="s">
        <v>13055</v>
      </c>
      <c r="N1611" s="62" t="s">
        <v>13067</v>
      </c>
      <c r="O1611" s="62" t="s">
        <v>13068</v>
      </c>
      <c r="P1611" s="62">
        <v>8261</v>
      </c>
      <c r="Q1611" s="128">
        <f>U1611</f>
        <v>38.620000000000005</v>
      </c>
      <c r="R1611" s="128">
        <v>0.52</v>
      </c>
      <c r="S1611" s="128"/>
      <c r="T1611" s="128">
        <v>38.1</v>
      </c>
      <c r="U1611" s="128">
        <f t="shared" si="105"/>
        <v>38.620000000000005</v>
      </c>
      <c r="V1611" s="438">
        <v>80</v>
      </c>
      <c r="W1611" s="128">
        <v>93</v>
      </c>
      <c r="X1611" s="462" t="s">
        <v>13058</v>
      </c>
      <c r="Y1611" s="62">
        <v>2</v>
      </c>
      <c r="Z1611" s="62">
        <v>3</v>
      </c>
      <c r="AA1611" s="62">
        <v>2</v>
      </c>
      <c r="AB1611" s="62">
        <v>11</v>
      </c>
      <c r="AC1611" s="62" t="s">
        <v>312</v>
      </c>
      <c r="AD1611" s="62">
        <v>38.1</v>
      </c>
      <c r="AE1611" s="62">
        <v>5</v>
      </c>
      <c r="AF1611" s="126">
        <v>80</v>
      </c>
      <c r="AG1611" s="62" t="s">
        <v>13059</v>
      </c>
      <c r="AH1611" s="62" t="s">
        <v>13060</v>
      </c>
      <c r="AI1611" s="62"/>
      <c r="AJ1611" s="62"/>
      <c r="AK1611" s="62"/>
      <c r="AL1611" s="62"/>
      <c r="AM1611" s="62"/>
      <c r="AN1611" s="62"/>
      <c r="AO1611" s="62"/>
      <c r="AP1611" s="62"/>
      <c r="AQ1611" s="62"/>
      <c r="AR1611" s="62"/>
      <c r="AS1611" s="62"/>
      <c r="AT1611" s="62"/>
      <c r="AU1611" s="62"/>
      <c r="AV1611" s="62"/>
      <c r="AW1611" s="62"/>
      <c r="AX1611" s="62"/>
      <c r="AY1611" s="62"/>
      <c r="AZ1611" s="62"/>
      <c r="BA1611" s="62"/>
      <c r="BB1611" s="32"/>
      <c r="BC1611" s="32"/>
      <c r="BD1611" s="32"/>
      <c r="BE1611" s="32"/>
      <c r="BF1611" s="32"/>
      <c r="BG1611" s="32"/>
      <c r="BH1611" s="32"/>
      <c r="BI1611" s="32"/>
      <c r="BJ1611" s="32"/>
      <c r="BK1611" s="32"/>
      <c r="BL1611" s="32"/>
      <c r="BM1611" s="32"/>
    </row>
    <row r="1612" spans="1:65" ht="120" customHeight="1" x14ac:dyDescent="0.25">
      <c r="A1612" s="126">
        <v>2334</v>
      </c>
      <c r="B1612" s="62" t="s">
        <v>13033</v>
      </c>
      <c r="C1612" s="62">
        <v>1</v>
      </c>
      <c r="D1612" s="127" t="s">
        <v>4993</v>
      </c>
      <c r="E1612" s="62" t="s">
        <v>13069</v>
      </c>
      <c r="F1612" s="62">
        <v>50121</v>
      </c>
      <c r="G1612" s="62" t="s">
        <v>13070</v>
      </c>
      <c r="H1612" s="62">
        <v>2022</v>
      </c>
      <c r="I1612" s="62" t="s">
        <v>13071</v>
      </c>
      <c r="J1612" s="385">
        <v>55357.440000000002</v>
      </c>
      <c r="K1612" s="62" t="s">
        <v>330</v>
      </c>
      <c r="L1612" s="62" t="s">
        <v>13072</v>
      </c>
      <c r="M1612" s="62" t="s">
        <v>13073</v>
      </c>
      <c r="N1612" s="62" t="s">
        <v>13074</v>
      </c>
      <c r="O1612" s="62" t="s">
        <v>13075</v>
      </c>
      <c r="P1612" s="62">
        <v>8500</v>
      </c>
      <c r="Q1612" s="62">
        <v>25.95</v>
      </c>
      <c r="R1612" s="128">
        <v>0</v>
      </c>
      <c r="S1612" s="128">
        <v>0</v>
      </c>
      <c r="T1612" s="128">
        <v>25.95</v>
      </c>
      <c r="U1612" s="128">
        <f t="shared" si="105"/>
        <v>25.95</v>
      </c>
      <c r="V1612" s="438">
        <v>100</v>
      </c>
      <c r="W1612" s="128">
        <v>70</v>
      </c>
      <c r="X1612" s="462" t="s">
        <v>13058</v>
      </c>
      <c r="Y1612" s="62">
        <v>3</v>
      </c>
      <c r="Z1612" s="62">
        <v>4</v>
      </c>
      <c r="AA1612" s="62">
        <v>7</v>
      </c>
      <c r="AB1612" s="62">
        <v>11</v>
      </c>
      <c r="AC1612" s="62" t="s">
        <v>13076</v>
      </c>
      <c r="AD1612" s="62">
        <v>25.95</v>
      </c>
      <c r="AE1612" s="62">
        <v>5</v>
      </c>
      <c r="AF1612" s="126">
        <v>100</v>
      </c>
      <c r="AG1612" s="62" t="s">
        <v>13059</v>
      </c>
      <c r="AH1612" s="62" t="s">
        <v>13060</v>
      </c>
      <c r="AI1612" s="62"/>
      <c r="AJ1612" s="62"/>
      <c r="AK1612" s="62"/>
      <c r="AL1612" s="62"/>
      <c r="AM1612" s="62"/>
      <c r="AN1612" s="62"/>
      <c r="AO1612" s="62"/>
      <c r="AP1612" s="62"/>
      <c r="AQ1612" s="62"/>
      <c r="AR1612" s="62"/>
      <c r="AS1612" s="62"/>
      <c r="AT1612" s="62"/>
      <c r="AU1612" s="62"/>
      <c r="AV1612" s="62"/>
      <c r="AW1612" s="62"/>
      <c r="AX1612" s="62"/>
      <c r="AY1612" s="62"/>
      <c r="AZ1612" s="62"/>
      <c r="BA1612" s="62"/>
      <c r="BB1612" s="32"/>
      <c r="BC1612" s="32"/>
      <c r="BD1612" s="32"/>
      <c r="BE1612" s="32"/>
      <c r="BF1612" s="32"/>
      <c r="BG1612" s="32"/>
      <c r="BH1612" s="32"/>
      <c r="BI1612" s="32"/>
      <c r="BJ1612" s="32"/>
      <c r="BK1612" s="32"/>
      <c r="BL1612" s="32"/>
      <c r="BM1612" s="32"/>
    </row>
    <row r="1613" spans="1:65" ht="120" customHeight="1" x14ac:dyDescent="0.25">
      <c r="A1613" s="126">
        <v>2334</v>
      </c>
      <c r="B1613" s="62" t="s">
        <v>13033</v>
      </c>
      <c r="C1613" s="62">
        <v>3</v>
      </c>
      <c r="D1613" s="127" t="s">
        <v>13045</v>
      </c>
      <c r="E1613" s="62" t="s">
        <v>13077</v>
      </c>
      <c r="F1613" s="62">
        <v>32132</v>
      </c>
      <c r="G1613" s="62" t="s">
        <v>13078</v>
      </c>
      <c r="H1613" s="62">
        <v>2022</v>
      </c>
      <c r="I1613" s="62" t="s">
        <v>13079</v>
      </c>
      <c r="J1613" s="385">
        <v>91983.48</v>
      </c>
      <c r="K1613" s="62" t="s">
        <v>10009</v>
      </c>
      <c r="L1613" s="62" t="s">
        <v>13080</v>
      </c>
      <c r="M1613" s="62" t="s">
        <v>13081</v>
      </c>
      <c r="N1613" s="62" t="s">
        <v>13082</v>
      </c>
      <c r="O1613" s="62" t="s">
        <v>13083</v>
      </c>
      <c r="P1613" s="62">
        <v>8418</v>
      </c>
      <c r="Q1613" s="128">
        <f>U1613</f>
        <v>41.19</v>
      </c>
      <c r="R1613" s="128">
        <v>3.09</v>
      </c>
      <c r="S1613" s="128">
        <v>0</v>
      </c>
      <c r="T1613" s="128">
        <v>38.1</v>
      </c>
      <c r="U1613" s="128">
        <f t="shared" si="105"/>
        <v>41.19</v>
      </c>
      <c r="V1613" s="438">
        <v>90</v>
      </c>
      <c r="W1613" s="128">
        <v>77</v>
      </c>
      <c r="X1613" s="462" t="s">
        <v>13042</v>
      </c>
      <c r="Y1613" s="62">
        <v>3</v>
      </c>
      <c r="Z1613" s="62">
        <v>4</v>
      </c>
      <c r="AA1613" s="62">
        <v>7</v>
      </c>
      <c r="AB1613" s="62">
        <v>60</v>
      </c>
      <c r="AC1613" s="62"/>
      <c r="AD1613" s="62">
        <v>38.1</v>
      </c>
      <c r="AE1613" s="62">
        <v>5</v>
      </c>
      <c r="AF1613" s="126">
        <v>90</v>
      </c>
      <c r="AG1613" s="62" t="s">
        <v>13043</v>
      </c>
      <c r="AH1613" s="62" t="s">
        <v>8145</v>
      </c>
      <c r="AI1613" s="62">
        <v>30</v>
      </c>
      <c r="AJ1613" s="62" t="s">
        <v>13044</v>
      </c>
      <c r="AK1613" s="62" t="s">
        <v>8145</v>
      </c>
      <c r="AL1613" s="62">
        <v>30</v>
      </c>
      <c r="AM1613" s="62" t="s">
        <v>13045</v>
      </c>
      <c r="AN1613" s="62" t="s">
        <v>8146</v>
      </c>
      <c r="AO1613" s="62">
        <v>30</v>
      </c>
      <c r="AP1613" s="62"/>
      <c r="AQ1613" s="62"/>
      <c r="AR1613" s="62"/>
      <c r="AS1613" s="62"/>
      <c r="AT1613" s="62"/>
      <c r="AU1613" s="62"/>
      <c r="AV1613" s="62"/>
      <c r="AW1613" s="62"/>
      <c r="AX1613" s="62"/>
      <c r="AY1613" s="62"/>
      <c r="AZ1613" s="62"/>
      <c r="BA1613" s="62"/>
      <c r="BB1613" s="32"/>
      <c r="BC1613" s="32"/>
      <c r="BD1613" s="32"/>
      <c r="BE1613" s="32"/>
      <c r="BF1613" s="32"/>
      <c r="BG1613" s="32"/>
      <c r="BH1613" s="32"/>
      <c r="BI1613" s="32"/>
      <c r="BJ1613" s="32"/>
      <c r="BK1613" s="32"/>
      <c r="BL1613" s="32"/>
      <c r="BM1613" s="32"/>
    </row>
    <row r="1614" spans="1:65" ht="120" customHeight="1" x14ac:dyDescent="0.25">
      <c r="A1614" s="126">
        <v>2334</v>
      </c>
      <c r="B1614" s="62" t="s">
        <v>13033</v>
      </c>
      <c r="C1614" s="62">
        <v>3</v>
      </c>
      <c r="D1614" s="127" t="s">
        <v>13045</v>
      </c>
      <c r="E1614" s="62" t="s">
        <v>13077</v>
      </c>
      <c r="F1614" s="62">
        <v>32132</v>
      </c>
      <c r="G1614" s="62" t="s">
        <v>13084</v>
      </c>
      <c r="H1614" s="62">
        <v>2021</v>
      </c>
      <c r="I1614" s="62" t="s">
        <v>13085</v>
      </c>
      <c r="J1614" s="385">
        <v>37039.760000000002</v>
      </c>
      <c r="K1614" s="62" t="s">
        <v>4891</v>
      </c>
      <c r="L1614" s="62" t="s">
        <v>13080</v>
      </c>
      <c r="M1614" s="62" t="s">
        <v>13081</v>
      </c>
      <c r="N1614" s="62" t="s">
        <v>13086</v>
      </c>
      <c r="O1614" s="62" t="s">
        <v>13087</v>
      </c>
      <c r="P1614" s="62">
        <v>8383</v>
      </c>
      <c r="Q1614" s="128">
        <f>T1614</f>
        <v>38.1</v>
      </c>
      <c r="R1614" s="128">
        <v>0</v>
      </c>
      <c r="S1614" s="128"/>
      <c r="T1614" s="128">
        <v>38.1</v>
      </c>
      <c r="U1614" s="128">
        <f t="shared" si="105"/>
        <v>38.1</v>
      </c>
      <c r="V1614" s="438">
        <v>90</v>
      </c>
      <c r="W1614" s="128">
        <v>80</v>
      </c>
      <c r="X1614" s="462" t="s">
        <v>13042</v>
      </c>
      <c r="Y1614" s="62">
        <v>3</v>
      </c>
      <c r="Z1614" s="62">
        <v>4</v>
      </c>
      <c r="AA1614" s="62">
        <v>3</v>
      </c>
      <c r="AB1614" s="62">
        <v>60</v>
      </c>
      <c r="AC1614" s="62"/>
      <c r="AD1614" s="62">
        <v>38.1</v>
      </c>
      <c r="AE1614" s="62">
        <v>5</v>
      </c>
      <c r="AF1614" s="126">
        <v>90</v>
      </c>
      <c r="AG1614" s="62" t="s">
        <v>13043</v>
      </c>
      <c r="AH1614" s="62" t="s">
        <v>8145</v>
      </c>
      <c r="AI1614" s="62">
        <v>30</v>
      </c>
      <c r="AJ1614" s="62" t="s">
        <v>13044</v>
      </c>
      <c r="AK1614" s="62" t="s">
        <v>8145</v>
      </c>
      <c r="AL1614" s="62">
        <v>30</v>
      </c>
      <c r="AM1614" s="62" t="s">
        <v>13045</v>
      </c>
      <c r="AN1614" s="62" t="s">
        <v>8146</v>
      </c>
      <c r="AO1614" s="62">
        <v>30</v>
      </c>
      <c r="AP1614" s="62"/>
      <c r="AQ1614" s="62"/>
      <c r="AR1614" s="62"/>
      <c r="AS1614" s="62"/>
      <c r="AT1614" s="62"/>
      <c r="AU1614" s="62"/>
      <c r="AV1614" s="62"/>
      <c r="AW1614" s="62"/>
      <c r="AX1614" s="62"/>
      <c r="AY1614" s="62"/>
      <c r="AZ1614" s="62"/>
      <c r="BA1614" s="62"/>
      <c r="BB1614" s="32"/>
      <c r="BC1614" s="32"/>
      <c r="BD1614" s="32"/>
      <c r="BE1614" s="32"/>
      <c r="BF1614" s="32"/>
      <c r="BG1614" s="32"/>
      <c r="BH1614" s="32"/>
      <c r="BI1614" s="32"/>
      <c r="BJ1614" s="32"/>
      <c r="BK1614" s="32"/>
      <c r="BL1614" s="32"/>
      <c r="BM1614" s="32"/>
    </row>
    <row r="1615" spans="1:65" ht="120" customHeight="1" x14ac:dyDescent="0.25">
      <c r="A1615" s="126">
        <v>2334</v>
      </c>
      <c r="B1615" s="62" t="s">
        <v>13033</v>
      </c>
      <c r="C1615" s="62">
        <v>1</v>
      </c>
      <c r="D1615" s="127" t="s">
        <v>4993</v>
      </c>
      <c r="E1615" s="62" t="s">
        <v>13051</v>
      </c>
      <c r="F1615" s="62">
        <v>30850</v>
      </c>
      <c r="G1615" s="62" t="s">
        <v>13088</v>
      </c>
      <c r="H1615" s="62">
        <v>2023</v>
      </c>
      <c r="I1615" s="62" t="s">
        <v>13089</v>
      </c>
      <c r="J1615" s="385">
        <v>144435.6</v>
      </c>
      <c r="K1615" s="62" t="s">
        <v>8014</v>
      </c>
      <c r="L1615" s="62" t="s">
        <v>13090</v>
      </c>
      <c r="M1615" s="62" t="s">
        <v>13091</v>
      </c>
      <c r="N1615" s="62" t="s">
        <v>13092</v>
      </c>
      <c r="O1615" s="62" t="s">
        <v>13093</v>
      </c>
      <c r="P1615" s="62">
        <v>8652</v>
      </c>
      <c r="Q1615" s="128">
        <f>U1615</f>
        <v>44.14</v>
      </c>
      <c r="R1615" s="128">
        <v>6.04</v>
      </c>
      <c r="S1615" s="128"/>
      <c r="T1615" s="128">
        <v>38.1</v>
      </c>
      <c r="U1615" s="128">
        <f t="shared" si="105"/>
        <v>44.14</v>
      </c>
      <c r="V1615" s="438">
        <v>80</v>
      </c>
      <c r="W1615" s="128">
        <v>52</v>
      </c>
      <c r="X1615" s="462" t="s">
        <v>13058</v>
      </c>
      <c r="Y1615" s="62">
        <v>6</v>
      </c>
      <c r="Z1615" s="62">
        <v>4</v>
      </c>
      <c r="AA1615" s="62">
        <v>2</v>
      </c>
      <c r="AB1615" s="62">
        <v>11</v>
      </c>
      <c r="AC1615" s="62" t="s">
        <v>596</v>
      </c>
      <c r="AD1615" s="62">
        <v>38.1</v>
      </c>
      <c r="AE1615" s="62">
        <v>5</v>
      </c>
      <c r="AF1615" s="126">
        <v>80</v>
      </c>
      <c r="AG1615" s="62" t="s">
        <v>13059</v>
      </c>
      <c r="AH1615" s="62" t="s">
        <v>13060</v>
      </c>
      <c r="AI1615" s="62"/>
      <c r="AJ1615" s="62"/>
      <c r="AK1615" s="62"/>
      <c r="AL1615" s="62"/>
      <c r="AM1615" s="62"/>
      <c r="AN1615" s="62"/>
      <c r="AO1615" s="62"/>
      <c r="AP1615" s="62"/>
      <c r="AQ1615" s="62"/>
      <c r="AR1615" s="62"/>
      <c r="AS1615" s="62"/>
      <c r="AT1615" s="62"/>
      <c r="AU1615" s="62"/>
      <c r="AV1615" s="62"/>
      <c r="AW1615" s="62"/>
      <c r="AX1615" s="62"/>
      <c r="AY1615" s="62"/>
      <c r="AZ1615" s="62"/>
      <c r="BA1615" s="62"/>
      <c r="BB1615" s="32"/>
      <c r="BC1615" s="32"/>
      <c r="BD1615" s="32"/>
      <c r="BE1615" s="32"/>
      <c r="BF1615" s="32"/>
      <c r="BG1615" s="32"/>
      <c r="BH1615" s="32"/>
      <c r="BI1615" s="32"/>
      <c r="BJ1615" s="32"/>
      <c r="BK1615" s="32"/>
      <c r="BL1615" s="32"/>
      <c r="BM1615" s="32"/>
    </row>
    <row r="1616" spans="1:65" ht="120" customHeight="1" x14ac:dyDescent="0.25">
      <c r="A1616" s="126">
        <v>2334</v>
      </c>
      <c r="B1616" s="62" t="s">
        <v>13033</v>
      </c>
      <c r="C1616" s="62">
        <v>1</v>
      </c>
      <c r="D1616" s="127"/>
      <c r="E1616" s="62" t="s">
        <v>13094</v>
      </c>
      <c r="F1616" s="62">
        <v>50675</v>
      </c>
      <c r="G1616" s="62" t="s">
        <v>13095</v>
      </c>
      <c r="H1616" s="62">
        <v>2025</v>
      </c>
      <c r="I1616" s="62" t="s">
        <v>13096</v>
      </c>
      <c r="J1616" s="385">
        <v>89743.28</v>
      </c>
      <c r="K1616" s="62" t="s">
        <v>13097</v>
      </c>
      <c r="L1616" s="62" t="s">
        <v>13090</v>
      </c>
      <c r="M1616" s="62" t="s">
        <v>13091</v>
      </c>
      <c r="N1616" s="62" t="s">
        <v>13098</v>
      </c>
      <c r="O1616" s="62" t="s">
        <v>13099</v>
      </c>
      <c r="P1616" s="62">
        <v>8896</v>
      </c>
      <c r="Q1616" s="128">
        <f>U1616</f>
        <v>38.1</v>
      </c>
      <c r="R1616" s="128">
        <v>0</v>
      </c>
      <c r="S1616" s="62">
        <v>0</v>
      </c>
      <c r="T1616" s="62">
        <v>38.1</v>
      </c>
      <c r="U1616" s="128">
        <f t="shared" si="105"/>
        <v>38.1</v>
      </c>
      <c r="V1616" s="438">
        <v>100</v>
      </c>
      <c r="W1616" s="128">
        <v>5</v>
      </c>
      <c r="X1616" s="462" t="s">
        <v>13058</v>
      </c>
      <c r="Y1616" s="62">
        <v>3</v>
      </c>
      <c r="Z1616" s="62">
        <v>11</v>
      </c>
      <c r="AA1616" s="62">
        <v>5</v>
      </c>
      <c r="AB1616" s="62">
        <v>11</v>
      </c>
      <c r="AC1616" s="62" t="s">
        <v>534</v>
      </c>
      <c r="AD1616" s="62">
        <v>38.1</v>
      </c>
      <c r="AE1616" s="62">
        <v>5</v>
      </c>
      <c r="AF1616" s="126">
        <v>100</v>
      </c>
      <c r="AG1616" s="62" t="s">
        <v>13059</v>
      </c>
      <c r="AH1616" s="62" t="s">
        <v>13060</v>
      </c>
      <c r="AI1616" s="62"/>
      <c r="AJ1616" s="62"/>
      <c r="AK1616" s="62"/>
      <c r="AL1616" s="62"/>
      <c r="AM1616" s="62"/>
      <c r="AN1616" s="62"/>
      <c r="AO1616" s="62"/>
      <c r="AP1616" s="62"/>
      <c r="AQ1616" s="62"/>
      <c r="AR1616" s="62"/>
      <c r="AS1616" s="62"/>
      <c r="AT1616" s="62"/>
      <c r="AU1616" s="62"/>
      <c r="AV1616" s="62"/>
      <c r="AW1616" s="62"/>
      <c r="AX1616" s="62"/>
      <c r="AY1616" s="62"/>
      <c r="AZ1616" s="62"/>
      <c r="BA1616" s="62"/>
      <c r="BB1616" s="32"/>
      <c r="BC1616" s="32"/>
      <c r="BD1616" s="32"/>
      <c r="BE1616" s="32"/>
      <c r="BF1616" s="32"/>
      <c r="BG1616" s="32"/>
      <c r="BH1616" s="32"/>
      <c r="BI1616" s="32"/>
      <c r="BJ1616" s="32"/>
      <c r="BK1616" s="32"/>
      <c r="BL1616" s="32"/>
      <c r="BM1616" s="32"/>
    </row>
    <row r="1617" spans="1:65" ht="120" customHeight="1" x14ac:dyDescent="0.25">
      <c r="A1617" s="126">
        <v>2413</v>
      </c>
      <c r="B1617" s="62" t="s">
        <v>13100</v>
      </c>
      <c r="C1617" s="62" t="s">
        <v>13101</v>
      </c>
      <c r="D1617" s="127" t="s">
        <v>13102</v>
      </c>
      <c r="E1617" s="62" t="s">
        <v>13103</v>
      </c>
      <c r="F1617" s="62">
        <v>35374</v>
      </c>
      <c r="G1617" s="62" t="s">
        <v>13104</v>
      </c>
      <c r="H1617" s="62">
        <v>2016</v>
      </c>
      <c r="I1617" s="62" t="s">
        <v>13105</v>
      </c>
      <c r="J1617" s="385">
        <v>29742.62</v>
      </c>
      <c r="K1617" s="62" t="s">
        <v>244</v>
      </c>
      <c r="L1617" s="62" t="s">
        <v>13106</v>
      </c>
      <c r="M1617" s="62" t="s">
        <v>13107</v>
      </c>
      <c r="N1617" s="62" t="s">
        <v>13108</v>
      </c>
      <c r="O1617" s="62" t="s">
        <v>13109</v>
      </c>
      <c r="P1617" s="62">
        <v>1601520</v>
      </c>
      <c r="Q1617" s="62">
        <v>0</v>
      </c>
      <c r="R1617" s="128">
        <v>0</v>
      </c>
      <c r="S1617" s="128">
        <v>0</v>
      </c>
      <c r="T1617" s="128">
        <v>0</v>
      </c>
      <c r="U1617" s="128">
        <f t="shared" si="105"/>
        <v>0</v>
      </c>
      <c r="V1617" s="438">
        <v>0</v>
      </c>
      <c r="W1617" s="128">
        <v>100</v>
      </c>
      <c r="X1617" s="462" t="s">
        <v>13110</v>
      </c>
      <c r="Y1617" s="62">
        <v>2</v>
      </c>
      <c r="Z1617" s="62">
        <v>1</v>
      </c>
      <c r="AA1617" s="62">
        <v>3</v>
      </c>
      <c r="AB1617" s="62">
        <v>11</v>
      </c>
      <c r="AC1617" s="62" t="s">
        <v>13111</v>
      </c>
      <c r="AD1617" s="62">
        <v>0</v>
      </c>
      <c r="AE1617" s="62">
        <v>5</v>
      </c>
      <c r="AF1617" s="126">
        <v>0</v>
      </c>
      <c r="AG1617" s="62"/>
      <c r="AH1617" s="62"/>
      <c r="AI1617" s="62"/>
      <c r="AJ1617" s="62"/>
      <c r="AK1617" s="62"/>
      <c r="AL1617" s="62"/>
      <c r="AM1617" s="62"/>
      <c r="AN1617" s="62"/>
      <c r="AO1617" s="62"/>
      <c r="AP1617" s="62"/>
      <c r="AQ1617" s="62"/>
      <c r="AR1617" s="62"/>
      <c r="AS1617" s="62"/>
      <c r="AT1617" s="62"/>
      <c r="AU1617" s="62"/>
      <c r="AV1617" s="62"/>
      <c r="AW1617" s="62"/>
      <c r="AX1617" s="62"/>
      <c r="AY1617" s="62"/>
      <c r="AZ1617" s="62"/>
      <c r="BA1617" s="62"/>
      <c r="BB1617" s="32"/>
      <c r="BC1617" s="32"/>
      <c r="BD1617" s="32"/>
      <c r="BE1617" s="32"/>
      <c r="BF1617" s="32"/>
      <c r="BG1617" s="32"/>
      <c r="BH1617" s="32"/>
      <c r="BI1617" s="32"/>
      <c r="BJ1617" s="32"/>
      <c r="BK1617" s="32"/>
      <c r="BL1617" s="32"/>
      <c r="BM1617" s="32"/>
    </row>
    <row r="1618" spans="1:65" ht="120" customHeight="1" x14ac:dyDescent="0.25">
      <c r="A1618" s="126">
        <v>2413</v>
      </c>
      <c r="B1618" s="62" t="s">
        <v>13100</v>
      </c>
      <c r="C1618" s="62" t="s">
        <v>13101</v>
      </c>
      <c r="D1618" s="127" t="s">
        <v>3759</v>
      </c>
      <c r="E1618" s="62" t="s">
        <v>13112</v>
      </c>
      <c r="F1618" s="62">
        <v>21495</v>
      </c>
      <c r="G1618" s="62" t="s">
        <v>13113</v>
      </c>
      <c r="H1618" s="62">
        <v>2020</v>
      </c>
      <c r="I1618" s="62" t="s">
        <v>13114</v>
      </c>
      <c r="J1618" s="385">
        <v>80091.66</v>
      </c>
      <c r="K1618" s="62" t="s">
        <v>306</v>
      </c>
      <c r="L1618" s="62" t="s">
        <v>13115</v>
      </c>
      <c r="M1618" s="62" t="s">
        <v>13116</v>
      </c>
      <c r="N1618" s="62" t="s">
        <v>13117</v>
      </c>
      <c r="O1618" s="62" t="s">
        <v>13118</v>
      </c>
      <c r="P1618" s="62">
        <v>1602906</v>
      </c>
      <c r="Q1618" s="62">
        <v>0</v>
      </c>
      <c r="R1618" s="128">
        <v>0</v>
      </c>
      <c r="S1618" s="128">
        <v>0</v>
      </c>
      <c r="T1618" s="128">
        <v>0</v>
      </c>
      <c r="U1618" s="128">
        <f t="shared" si="105"/>
        <v>0</v>
      </c>
      <c r="V1618" s="438">
        <v>20</v>
      </c>
      <c r="W1618" s="128">
        <v>100</v>
      </c>
      <c r="X1618" s="462" t="s">
        <v>13110</v>
      </c>
      <c r="Y1618" s="62">
        <v>3</v>
      </c>
      <c r="Z1618" s="62">
        <v>3</v>
      </c>
      <c r="AA1618" s="62">
        <v>4</v>
      </c>
      <c r="AB1618" s="62">
        <v>10</v>
      </c>
      <c r="AC1618" s="62" t="s">
        <v>13119</v>
      </c>
      <c r="AD1618" s="62">
        <v>0</v>
      </c>
      <c r="AE1618" s="62">
        <v>5</v>
      </c>
      <c r="AF1618" s="126">
        <v>0</v>
      </c>
      <c r="AG1618" s="62"/>
      <c r="AH1618" s="62"/>
      <c r="AI1618" s="62"/>
      <c r="AJ1618" s="62"/>
      <c r="AK1618" s="62"/>
      <c r="AL1618" s="62"/>
      <c r="AM1618" s="62"/>
      <c r="AN1618" s="62"/>
      <c r="AO1618" s="62"/>
      <c r="AP1618" s="62"/>
      <c r="AQ1618" s="62"/>
      <c r="AR1618" s="62"/>
      <c r="AS1618" s="62"/>
      <c r="AT1618" s="62"/>
      <c r="AU1618" s="62"/>
      <c r="AV1618" s="62"/>
      <c r="AW1618" s="62"/>
      <c r="AX1618" s="62"/>
      <c r="AY1618" s="62"/>
      <c r="AZ1618" s="62"/>
      <c r="BA1618" s="62"/>
      <c r="BB1618" s="32"/>
      <c r="BC1618" s="32"/>
      <c r="BD1618" s="32"/>
      <c r="BE1618" s="32"/>
      <c r="BF1618" s="32"/>
      <c r="BG1618" s="32"/>
      <c r="BH1618" s="32"/>
      <c r="BI1618" s="32"/>
      <c r="BJ1618" s="32"/>
      <c r="BK1618" s="32"/>
      <c r="BL1618" s="32"/>
      <c r="BM1618" s="32"/>
    </row>
    <row r="1619" spans="1:65" ht="120" customHeight="1" x14ac:dyDescent="0.25">
      <c r="A1619" s="126">
        <v>2413</v>
      </c>
      <c r="B1619" s="62" t="s">
        <v>13100</v>
      </c>
      <c r="C1619" s="62" t="s">
        <v>13120</v>
      </c>
      <c r="D1619" s="127"/>
      <c r="E1619" s="62" t="s">
        <v>13121</v>
      </c>
      <c r="F1619" s="62">
        <v>57838</v>
      </c>
      <c r="G1619" s="62" t="s">
        <v>13122</v>
      </c>
      <c r="H1619" s="62">
        <v>2023</v>
      </c>
      <c r="I1619" s="62" t="s">
        <v>13123</v>
      </c>
      <c r="J1619" s="385">
        <v>22772.9</v>
      </c>
      <c r="K1619" s="62" t="s">
        <v>1050</v>
      </c>
      <c r="L1619" s="62" t="s">
        <v>13124</v>
      </c>
      <c r="M1619" s="62" t="s">
        <v>13125</v>
      </c>
      <c r="N1619" s="62" t="s">
        <v>13126</v>
      </c>
      <c r="O1619" s="62" t="s">
        <v>13127</v>
      </c>
      <c r="P1619" s="62">
        <v>1603938</v>
      </c>
      <c r="Q1619" s="62">
        <v>0</v>
      </c>
      <c r="R1619" s="128">
        <v>0</v>
      </c>
      <c r="S1619" s="62">
        <v>0</v>
      </c>
      <c r="T1619" s="62">
        <v>0</v>
      </c>
      <c r="U1619" s="128">
        <f t="shared" si="105"/>
        <v>0</v>
      </c>
      <c r="V1619" s="438">
        <v>0</v>
      </c>
      <c r="W1619" s="128">
        <v>51</v>
      </c>
      <c r="X1619" s="462" t="s">
        <v>13110</v>
      </c>
      <c r="Y1619" s="62">
        <v>4</v>
      </c>
      <c r="Z1619" s="62">
        <v>7</v>
      </c>
      <c r="AA1619" s="62">
        <v>2</v>
      </c>
      <c r="AB1619" s="62">
        <v>17</v>
      </c>
      <c r="AC1619" s="62" t="s">
        <v>596</v>
      </c>
      <c r="AD1619" s="62">
        <v>0</v>
      </c>
      <c r="AE1619" s="62">
        <v>5</v>
      </c>
      <c r="AF1619" s="126">
        <v>0</v>
      </c>
      <c r="AG1619" s="62"/>
      <c r="AH1619" s="62"/>
      <c r="AI1619" s="62"/>
      <c r="AJ1619" s="62"/>
      <c r="AK1619" s="62"/>
      <c r="AL1619" s="62"/>
      <c r="AM1619" s="62"/>
      <c r="AN1619" s="62"/>
      <c r="AO1619" s="62"/>
      <c r="AP1619" s="62"/>
      <c r="AQ1619" s="62"/>
      <c r="AR1619" s="62"/>
      <c r="AS1619" s="62"/>
      <c r="AT1619" s="62"/>
      <c r="AU1619" s="62"/>
      <c r="AV1619" s="62"/>
      <c r="AW1619" s="62"/>
      <c r="AX1619" s="62"/>
      <c r="AY1619" s="62"/>
      <c r="AZ1619" s="62"/>
      <c r="BA1619" s="62"/>
      <c r="BB1619" s="32"/>
      <c r="BC1619" s="32"/>
      <c r="BD1619" s="32"/>
      <c r="BE1619" s="32"/>
      <c r="BF1619" s="32"/>
      <c r="BG1619" s="32"/>
      <c r="BH1619" s="32"/>
      <c r="BI1619" s="32"/>
      <c r="BJ1619" s="32"/>
      <c r="BK1619" s="32"/>
      <c r="BL1619" s="32"/>
      <c r="BM1619" s="32"/>
    </row>
    <row r="1620" spans="1:65" ht="120" customHeight="1" x14ac:dyDescent="0.25">
      <c r="A1620" s="126">
        <v>2547</v>
      </c>
      <c r="B1620" s="62" t="s">
        <v>13128</v>
      </c>
      <c r="C1620" s="62" t="s">
        <v>13129</v>
      </c>
      <c r="D1620" s="127" t="s">
        <v>13130</v>
      </c>
      <c r="E1620" s="62" t="s">
        <v>13131</v>
      </c>
      <c r="F1620" s="62">
        <v>28407</v>
      </c>
      <c r="G1620" s="62" t="s">
        <v>13132</v>
      </c>
      <c r="H1620" s="62">
        <v>2023</v>
      </c>
      <c r="I1620" s="62" t="s">
        <v>13133</v>
      </c>
      <c r="J1620" s="385">
        <v>4625.37</v>
      </c>
      <c r="K1620" s="62" t="s">
        <v>373</v>
      </c>
      <c r="L1620" s="62" t="s">
        <v>13134</v>
      </c>
      <c r="M1620" s="62" t="s">
        <v>13135</v>
      </c>
      <c r="N1620" s="62" t="s">
        <v>13136</v>
      </c>
      <c r="O1620" s="62" t="s">
        <v>13137</v>
      </c>
      <c r="P1620" s="62">
        <v>17757</v>
      </c>
      <c r="Q1620" s="62">
        <v>9.07</v>
      </c>
      <c r="R1620" s="128">
        <v>1.42</v>
      </c>
      <c r="S1620" s="128">
        <v>1.17</v>
      </c>
      <c r="T1620" s="128">
        <v>6.48</v>
      </c>
      <c r="U1620" s="128">
        <f t="shared" si="105"/>
        <v>9.07</v>
      </c>
      <c r="V1620" s="438">
        <v>25</v>
      </c>
      <c r="W1620" s="128">
        <v>75</v>
      </c>
      <c r="X1620" s="462" t="s">
        <v>13138</v>
      </c>
      <c r="Y1620" s="62">
        <v>2</v>
      </c>
      <c r="Z1620" s="62">
        <v>4</v>
      </c>
      <c r="AA1620" s="62">
        <v>2</v>
      </c>
      <c r="AB1620" s="62">
        <v>4</v>
      </c>
      <c r="AC1620" s="62">
        <v>2370028</v>
      </c>
      <c r="AD1620" s="62">
        <v>0</v>
      </c>
      <c r="AE1620" s="62">
        <v>4</v>
      </c>
      <c r="AF1620" s="126">
        <v>100</v>
      </c>
      <c r="AG1620" s="62" t="s">
        <v>13129</v>
      </c>
      <c r="AH1620" s="62" t="s">
        <v>13139</v>
      </c>
      <c r="AI1620" s="62">
        <v>60</v>
      </c>
      <c r="AJ1620" s="62"/>
      <c r="AK1620" s="62"/>
      <c r="AL1620" s="62"/>
      <c r="AM1620" s="62"/>
      <c r="AN1620" s="62"/>
      <c r="AO1620" s="62"/>
      <c r="AP1620" s="62"/>
      <c r="AQ1620" s="62"/>
      <c r="AR1620" s="62"/>
      <c r="AS1620" s="62"/>
      <c r="AT1620" s="62"/>
      <c r="AU1620" s="62"/>
      <c r="AV1620" s="62" t="s">
        <v>13140</v>
      </c>
      <c r="AW1620" s="62" t="s">
        <v>13141</v>
      </c>
      <c r="AX1620" s="62">
        <v>40</v>
      </c>
      <c r="AY1620" s="62"/>
      <c r="AZ1620" s="62"/>
      <c r="BA1620" s="62"/>
      <c r="BB1620" s="32"/>
      <c r="BC1620" s="32"/>
      <c r="BD1620" s="32"/>
      <c r="BE1620" s="32"/>
      <c r="BF1620" s="32"/>
      <c r="BG1620" s="32"/>
      <c r="BH1620" s="32"/>
      <c r="BI1620" s="32"/>
      <c r="BJ1620" s="32"/>
      <c r="BK1620" s="32"/>
      <c r="BL1620" s="32"/>
      <c r="BM1620" s="32"/>
    </row>
    <row r="1621" spans="1:65" ht="120" customHeight="1" x14ac:dyDescent="0.25">
      <c r="A1621" s="126">
        <v>2547</v>
      </c>
      <c r="B1621" s="62" t="s">
        <v>13128</v>
      </c>
      <c r="C1621" s="62" t="s">
        <v>13129</v>
      </c>
      <c r="D1621" s="127" t="s">
        <v>13130</v>
      </c>
      <c r="E1621" s="62" t="s">
        <v>13142</v>
      </c>
      <c r="F1621" s="62">
        <v>36395</v>
      </c>
      <c r="G1621" s="62" t="s">
        <v>13143</v>
      </c>
      <c r="H1621" s="62">
        <v>2023</v>
      </c>
      <c r="I1621" s="62" t="s">
        <v>13144</v>
      </c>
      <c r="J1621" s="385">
        <v>2263.2950000000001</v>
      </c>
      <c r="K1621" s="62" t="s">
        <v>373</v>
      </c>
      <c r="L1621" s="62" t="s">
        <v>13145</v>
      </c>
      <c r="M1621" s="62" t="s">
        <v>13146</v>
      </c>
      <c r="N1621" s="62" t="s">
        <v>13147</v>
      </c>
      <c r="O1621" s="62" t="s">
        <v>13148</v>
      </c>
      <c r="P1621" s="62" t="s">
        <v>13149</v>
      </c>
      <c r="Q1621" s="62">
        <v>2.2189166666666669</v>
      </c>
      <c r="R1621" s="128">
        <v>0.31</v>
      </c>
      <c r="S1621" s="128">
        <v>0.28999999999999998</v>
      </c>
      <c r="T1621" s="128">
        <v>1.62</v>
      </c>
      <c r="U1621" s="128">
        <f t="shared" si="105"/>
        <v>2.2200000000000002</v>
      </c>
      <c r="V1621" s="438">
        <v>25</v>
      </c>
      <c r="W1621" s="128">
        <v>75</v>
      </c>
      <c r="X1621" s="462" t="s">
        <v>13138</v>
      </c>
      <c r="Y1621" s="62">
        <v>3</v>
      </c>
      <c r="Z1621" s="62">
        <v>4</v>
      </c>
      <c r="AA1621" s="62">
        <v>8</v>
      </c>
      <c r="AB1621" s="62">
        <v>4</v>
      </c>
      <c r="AC1621" s="62">
        <v>2370015</v>
      </c>
      <c r="AD1621" s="62">
        <v>0</v>
      </c>
      <c r="AE1621" s="62">
        <v>4</v>
      </c>
      <c r="AF1621" s="126">
        <v>100</v>
      </c>
      <c r="AG1621" s="62" t="s">
        <v>13129</v>
      </c>
      <c r="AH1621" s="62" t="s">
        <v>13139</v>
      </c>
      <c r="AI1621" s="62">
        <v>60</v>
      </c>
      <c r="AJ1621" s="62"/>
      <c r="AK1621" s="62"/>
      <c r="AL1621" s="62"/>
      <c r="AM1621" s="62"/>
      <c r="AN1621" s="62"/>
      <c r="AO1621" s="62"/>
      <c r="AP1621" s="62"/>
      <c r="AQ1621" s="62"/>
      <c r="AR1621" s="62"/>
      <c r="AS1621" s="62"/>
      <c r="AT1621" s="62"/>
      <c r="AU1621" s="62"/>
      <c r="AV1621" s="62" t="s">
        <v>13140</v>
      </c>
      <c r="AW1621" s="62" t="s">
        <v>13141</v>
      </c>
      <c r="AX1621" s="62">
        <v>40</v>
      </c>
      <c r="AY1621" s="62"/>
      <c r="AZ1621" s="62"/>
      <c r="BA1621" s="62"/>
      <c r="BB1621" s="32"/>
      <c r="BC1621" s="32"/>
      <c r="BD1621" s="32"/>
      <c r="BE1621" s="32"/>
      <c r="BF1621" s="32"/>
      <c r="BG1621" s="32"/>
      <c r="BH1621" s="32"/>
      <c r="BI1621" s="32"/>
      <c r="BJ1621" s="32"/>
      <c r="BK1621" s="32"/>
      <c r="BL1621" s="32"/>
      <c r="BM1621" s="32"/>
    </row>
    <row r="1622" spans="1:65" ht="120" customHeight="1" x14ac:dyDescent="0.25">
      <c r="A1622" s="126">
        <v>2547</v>
      </c>
      <c r="B1622" s="62" t="s">
        <v>13128</v>
      </c>
      <c r="C1622" s="62" t="s">
        <v>13129</v>
      </c>
      <c r="D1622" s="127" t="s">
        <v>13130</v>
      </c>
      <c r="E1622" s="62" t="s">
        <v>13142</v>
      </c>
      <c r="F1622" s="62">
        <v>34734</v>
      </c>
      <c r="G1622" s="62" t="s">
        <v>13150</v>
      </c>
      <c r="H1622" s="62">
        <v>2023</v>
      </c>
      <c r="I1622" s="62" t="s">
        <v>13151</v>
      </c>
      <c r="J1622" s="385">
        <v>1681.14</v>
      </c>
      <c r="K1622" s="62" t="s">
        <v>373</v>
      </c>
      <c r="L1622" s="62" t="s">
        <v>13152</v>
      </c>
      <c r="M1622" s="62" t="s">
        <v>13153</v>
      </c>
      <c r="N1622" s="62" t="s">
        <v>13154</v>
      </c>
      <c r="O1622" s="62" t="s">
        <v>13155</v>
      </c>
      <c r="P1622" s="62" t="s">
        <v>13156</v>
      </c>
      <c r="Q1622" s="62">
        <v>1.6481764705882354</v>
      </c>
      <c r="R1622" s="128">
        <v>0.52</v>
      </c>
      <c r="S1622" s="128">
        <v>0.49</v>
      </c>
      <c r="T1622" s="128">
        <v>0.64</v>
      </c>
      <c r="U1622" s="128">
        <f t="shared" si="105"/>
        <v>1.65</v>
      </c>
      <c r="V1622" s="438">
        <v>25</v>
      </c>
      <c r="W1622" s="128">
        <v>75</v>
      </c>
      <c r="X1622" s="462" t="s">
        <v>13138</v>
      </c>
      <c r="Y1622" s="62">
        <v>3</v>
      </c>
      <c r="Z1622" s="62">
        <v>4</v>
      </c>
      <c r="AA1622" s="62">
        <v>1</v>
      </c>
      <c r="AB1622" s="62">
        <v>4</v>
      </c>
      <c r="AC1622" s="62">
        <v>2370016</v>
      </c>
      <c r="AD1622" s="62">
        <v>0</v>
      </c>
      <c r="AE1622" s="62">
        <v>4</v>
      </c>
      <c r="AF1622" s="126">
        <v>100</v>
      </c>
      <c r="AG1622" s="62" t="s">
        <v>13129</v>
      </c>
      <c r="AH1622" s="62" t="s">
        <v>13139</v>
      </c>
      <c r="AI1622" s="62">
        <v>60</v>
      </c>
      <c r="AJ1622" s="62"/>
      <c r="AK1622" s="62"/>
      <c r="AL1622" s="62"/>
      <c r="AM1622" s="62"/>
      <c r="AN1622" s="62"/>
      <c r="AO1622" s="62"/>
      <c r="AP1622" s="62"/>
      <c r="AQ1622" s="62"/>
      <c r="AR1622" s="62"/>
      <c r="AS1622" s="62"/>
      <c r="AT1622" s="62"/>
      <c r="AU1622" s="62"/>
      <c r="AV1622" s="62" t="s">
        <v>13140</v>
      </c>
      <c r="AW1622" s="62" t="s">
        <v>13141</v>
      </c>
      <c r="AX1622" s="62">
        <v>40</v>
      </c>
      <c r="AY1622" s="62"/>
      <c r="AZ1622" s="62"/>
      <c r="BA1622" s="62"/>
      <c r="BB1622" s="32"/>
      <c r="BC1622" s="32"/>
      <c r="BD1622" s="32"/>
      <c r="BE1622" s="32"/>
      <c r="BF1622" s="32"/>
      <c r="BG1622" s="32"/>
      <c r="BH1622" s="32"/>
      <c r="BI1622" s="32"/>
      <c r="BJ1622" s="32"/>
      <c r="BK1622" s="32"/>
      <c r="BL1622" s="32"/>
      <c r="BM1622" s="32"/>
    </row>
    <row r="1623" spans="1:65" ht="120" customHeight="1" x14ac:dyDescent="0.25">
      <c r="A1623" s="126">
        <v>2547</v>
      </c>
      <c r="B1623" s="62" t="s">
        <v>13128</v>
      </c>
      <c r="C1623" s="62" t="s">
        <v>13129</v>
      </c>
      <c r="D1623" s="127" t="s">
        <v>13130</v>
      </c>
      <c r="E1623" s="62" t="s">
        <v>13157</v>
      </c>
      <c r="F1623" s="62">
        <v>55380</v>
      </c>
      <c r="G1623" s="62" t="s">
        <v>13158</v>
      </c>
      <c r="H1623" s="62">
        <v>2023</v>
      </c>
      <c r="I1623" s="62" t="s">
        <v>13159</v>
      </c>
      <c r="J1623" s="385">
        <v>14470.88</v>
      </c>
      <c r="K1623" s="62" t="s">
        <v>373</v>
      </c>
      <c r="L1623" s="62" t="s">
        <v>13160</v>
      </c>
      <c r="M1623" s="62" t="s">
        <v>13161</v>
      </c>
      <c r="N1623" s="62" t="s">
        <v>13162</v>
      </c>
      <c r="O1623" s="62" t="s">
        <v>13163</v>
      </c>
      <c r="P1623" s="62">
        <v>17753</v>
      </c>
      <c r="Q1623" s="62">
        <v>15.073833333333333</v>
      </c>
      <c r="R1623" s="128">
        <v>3.55</v>
      </c>
      <c r="S1623" s="128">
        <v>2.96</v>
      </c>
      <c r="T1623" s="128">
        <v>8.56</v>
      </c>
      <c r="U1623" s="128">
        <f t="shared" si="105"/>
        <v>15.07</v>
      </c>
      <c r="V1623" s="438">
        <v>25</v>
      </c>
      <c r="W1623" s="128">
        <v>75</v>
      </c>
      <c r="X1623" s="462" t="s">
        <v>13138</v>
      </c>
      <c r="Y1623" s="62">
        <v>6</v>
      </c>
      <c r="Z1623" s="62">
        <v>4</v>
      </c>
      <c r="AA1623" s="62">
        <v>1</v>
      </c>
      <c r="AB1623" s="62">
        <v>4</v>
      </c>
      <c r="AC1623" s="62">
        <v>2370026</v>
      </c>
      <c r="AD1623" s="62">
        <v>0</v>
      </c>
      <c r="AE1623" s="62">
        <v>4</v>
      </c>
      <c r="AF1623" s="126">
        <v>100</v>
      </c>
      <c r="AG1623" s="62" t="s">
        <v>13129</v>
      </c>
      <c r="AH1623" s="62" t="s">
        <v>13139</v>
      </c>
      <c r="AI1623" s="62">
        <v>60</v>
      </c>
      <c r="AJ1623" s="62"/>
      <c r="AK1623" s="62"/>
      <c r="AL1623" s="62"/>
      <c r="AM1623" s="62"/>
      <c r="AN1623" s="62"/>
      <c r="AO1623" s="62"/>
      <c r="AP1623" s="62"/>
      <c r="AQ1623" s="62"/>
      <c r="AR1623" s="62"/>
      <c r="AS1623" s="62"/>
      <c r="AT1623" s="62"/>
      <c r="AU1623" s="62"/>
      <c r="AV1623" s="62" t="s">
        <v>13140</v>
      </c>
      <c r="AW1623" s="62" t="s">
        <v>13141</v>
      </c>
      <c r="AX1623" s="62">
        <v>40</v>
      </c>
      <c r="AY1623" s="62"/>
      <c r="AZ1623" s="62"/>
      <c r="BA1623" s="62"/>
      <c r="BB1623" s="32"/>
      <c r="BC1623" s="32"/>
      <c r="BD1623" s="32"/>
      <c r="BE1623" s="32"/>
      <c r="BF1623" s="32"/>
      <c r="BG1623" s="32"/>
      <c r="BH1623" s="32"/>
      <c r="BI1623" s="32"/>
      <c r="BJ1623" s="32"/>
      <c r="BK1623" s="32"/>
      <c r="BL1623" s="32"/>
      <c r="BM1623" s="32"/>
    </row>
    <row r="1624" spans="1:65" ht="120" customHeight="1" x14ac:dyDescent="0.25">
      <c r="A1624" s="126">
        <v>2547</v>
      </c>
      <c r="B1624" s="62" t="s">
        <v>13128</v>
      </c>
      <c r="C1624" s="62" t="s">
        <v>13129</v>
      </c>
      <c r="D1624" s="127" t="s">
        <v>13130</v>
      </c>
      <c r="E1624" s="62" t="s">
        <v>13157</v>
      </c>
      <c r="F1624" s="62">
        <v>55380</v>
      </c>
      <c r="G1624" s="62" t="s">
        <v>13158</v>
      </c>
      <c r="H1624" s="62">
        <v>2023</v>
      </c>
      <c r="I1624" s="62" t="s">
        <v>13164</v>
      </c>
      <c r="J1624" s="385">
        <v>14470.88</v>
      </c>
      <c r="K1624" s="62" t="s">
        <v>373</v>
      </c>
      <c r="L1624" s="62" t="s">
        <v>13160</v>
      </c>
      <c r="M1624" s="62" t="s">
        <v>13161</v>
      </c>
      <c r="N1624" s="62" t="s">
        <v>13162</v>
      </c>
      <c r="O1624" s="62" t="s">
        <v>13163</v>
      </c>
      <c r="P1624" s="62">
        <v>17754</v>
      </c>
      <c r="Q1624" s="62">
        <v>15.073833333333333</v>
      </c>
      <c r="R1624" s="128">
        <v>3.55</v>
      </c>
      <c r="S1624" s="128">
        <v>2.96</v>
      </c>
      <c r="T1624" s="128">
        <v>8.56</v>
      </c>
      <c r="U1624" s="128">
        <f t="shared" si="105"/>
        <v>15.07</v>
      </c>
      <c r="V1624" s="438">
        <v>25</v>
      </c>
      <c r="W1624" s="128">
        <v>75</v>
      </c>
      <c r="X1624" s="462" t="s">
        <v>13138</v>
      </c>
      <c r="Y1624" s="62">
        <v>6</v>
      </c>
      <c r="Z1624" s="62">
        <v>4</v>
      </c>
      <c r="AA1624" s="62">
        <v>1</v>
      </c>
      <c r="AB1624" s="62">
        <v>4</v>
      </c>
      <c r="AC1624" s="62">
        <v>2370026</v>
      </c>
      <c r="AD1624" s="62">
        <v>0</v>
      </c>
      <c r="AE1624" s="62">
        <v>4</v>
      </c>
      <c r="AF1624" s="126">
        <v>100</v>
      </c>
      <c r="AG1624" s="62" t="s">
        <v>13129</v>
      </c>
      <c r="AH1624" s="62" t="s">
        <v>13139</v>
      </c>
      <c r="AI1624" s="62">
        <v>60</v>
      </c>
      <c r="AJ1624" s="62"/>
      <c r="AK1624" s="62"/>
      <c r="AL1624" s="62"/>
      <c r="AM1624" s="62"/>
      <c r="AN1624" s="62"/>
      <c r="AO1624" s="62"/>
      <c r="AP1624" s="62"/>
      <c r="AQ1624" s="62"/>
      <c r="AR1624" s="62"/>
      <c r="AS1624" s="62"/>
      <c r="AT1624" s="62"/>
      <c r="AU1624" s="62"/>
      <c r="AV1624" s="62" t="s">
        <v>13140</v>
      </c>
      <c r="AW1624" s="62" t="s">
        <v>13141</v>
      </c>
      <c r="AX1624" s="62">
        <v>40</v>
      </c>
      <c r="AY1624" s="62"/>
      <c r="AZ1624" s="62"/>
      <c r="BA1624" s="62"/>
      <c r="BB1624" s="32"/>
      <c r="BC1624" s="32"/>
      <c r="BD1624" s="32"/>
      <c r="BE1624" s="32"/>
      <c r="BF1624" s="32"/>
      <c r="BG1624" s="32"/>
      <c r="BH1624" s="32"/>
      <c r="BI1624" s="32"/>
      <c r="BJ1624" s="32"/>
      <c r="BK1624" s="32"/>
      <c r="BL1624" s="32"/>
      <c r="BM1624" s="32"/>
    </row>
    <row r="1625" spans="1:65" ht="120" customHeight="1" x14ac:dyDescent="0.25">
      <c r="A1625" s="126">
        <v>2547</v>
      </c>
      <c r="B1625" s="62" t="s">
        <v>13128</v>
      </c>
      <c r="C1625" s="62" t="s">
        <v>13129</v>
      </c>
      <c r="D1625" s="127" t="s">
        <v>13130</v>
      </c>
      <c r="E1625" s="62" t="s">
        <v>13165</v>
      </c>
      <c r="F1625" s="62">
        <v>30210</v>
      </c>
      <c r="G1625" s="62" t="s">
        <v>13166</v>
      </c>
      <c r="H1625" s="62">
        <v>2023</v>
      </c>
      <c r="I1625" s="62" t="s">
        <v>13167</v>
      </c>
      <c r="J1625" s="385">
        <v>835.44</v>
      </c>
      <c r="K1625" s="62" t="s">
        <v>373</v>
      </c>
      <c r="L1625" s="62" t="s">
        <v>13168</v>
      </c>
      <c r="M1625" s="62" t="s">
        <v>13169</v>
      </c>
      <c r="N1625" s="62" t="s">
        <v>13170</v>
      </c>
      <c r="O1625" s="62" t="s">
        <v>13171</v>
      </c>
      <c r="P1625" s="62">
        <v>17749</v>
      </c>
      <c r="Q1625" s="62">
        <v>2.14</v>
      </c>
      <c r="R1625" s="128">
        <v>0.11</v>
      </c>
      <c r="S1625" s="128">
        <v>0.12</v>
      </c>
      <c r="T1625" s="128">
        <v>1.91</v>
      </c>
      <c r="U1625" s="128">
        <f t="shared" si="105"/>
        <v>2.1399999999999997</v>
      </c>
      <c r="V1625" s="438">
        <v>25</v>
      </c>
      <c r="W1625" s="128">
        <v>75</v>
      </c>
      <c r="X1625" s="462" t="s">
        <v>13138</v>
      </c>
      <c r="Y1625" s="62">
        <v>4</v>
      </c>
      <c r="Z1625" s="62">
        <v>5</v>
      </c>
      <c r="AA1625" s="62">
        <v>5</v>
      </c>
      <c r="AB1625" s="62">
        <v>4</v>
      </c>
      <c r="AC1625" s="62">
        <v>2370022</v>
      </c>
      <c r="AD1625" s="62">
        <v>0</v>
      </c>
      <c r="AE1625" s="62">
        <v>4</v>
      </c>
      <c r="AF1625" s="126">
        <v>80</v>
      </c>
      <c r="AG1625" s="62" t="s">
        <v>13129</v>
      </c>
      <c r="AH1625" s="62" t="s">
        <v>13139</v>
      </c>
      <c r="AI1625" s="62">
        <v>40</v>
      </c>
      <c r="AJ1625" s="62"/>
      <c r="AK1625" s="62"/>
      <c r="AL1625" s="62"/>
      <c r="AM1625" s="62"/>
      <c r="AN1625" s="62"/>
      <c r="AO1625" s="62"/>
      <c r="AP1625" s="62"/>
      <c r="AQ1625" s="62"/>
      <c r="AR1625" s="62"/>
      <c r="AS1625" s="62"/>
      <c r="AT1625" s="62"/>
      <c r="AU1625" s="62"/>
      <c r="AV1625" s="62"/>
      <c r="AW1625" s="62" t="s">
        <v>13141</v>
      </c>
      <c r="AX1625" s="62">
        <v>40</v>
      </c>
      <c r="AY1625" s="62"/>
      <c r="AZ1625" s="62"/>
      <c r="BA1625" s="62"/>
      <c r="BB1625" s="32"/>
      <c r="BC1625" s="32"/>
      <c r="BD1625" s="32"/>
      <c r="BE1625" s="32"/>
      <c r="BF1625" s="32"/>
      <c r="BG1625" s="32"/>
      <c r="BH1625" s="32"/>
      <c r="BI1625" s="32"/>
      <c r="BJ1625" s="32"/>
      <c r="BK1625" s="32"/>
      <c r="BL1625" s="32"/>
      <c r="BM1625" s="32"/>
    </row>
    <row r="1626" spans="1:65" ht="120" customHeight="1" x14ac:dyDescent="0.25">
      <c r="A1626" s="126">
        <v>2565</v>
      </c>
      <c r="B1626" s="62" t="s">
        <v>13172</v>
      </c>
      <c r="C1626" s="62">
        <v>9</v>
      </c>
      <c r="D1626" s="127" t="s">
        <v>13173</v>
      </c>
      <c r="E1626" s="62" t="s">
        <v>13174</v>
      </c>
      <c r="F1626" s="62">
        <v>54046</v>
      </c>
      <c r="G1626" s="62" t="s">
        <v>13175</v>
      </c>
      <c r="H1626" s="62">
        <v>2021</v>
      </c>
      <c r="I1626" s="62" t="s">
        <v>13176</v>
      </c>
      <c r="J1626" s="385">
        <v>46507.199999999997</v>
      </c>
      <c r="K1626" s="62" t="s">
        <v>4891</v>
      </c>
      <c r="L1626" s="62" t="s">
        <v>13177</v>
      </c>
      <c r="M1626" s="62" t="s">
        <v>13178</v>
      </c>
      <c r="N1626" s="62" t="s">
        <v>13179</v>
      </c>
      <c r="O1626" s="62" t="s">
        <v>13180</v>
      </c>
      <c r="P1626" s="62">
        <v>17819</v>
      </c>
      <c r="Q1626" s="62"/>
      <c r="R1626" s="128">
        <v>0</v>
      </c>
      <c r="S1626" s="128">
        <v>2.2200000000000002</v>
      </c>
      <c r="T1626" s="128">
        <v>49.42</v>
      </c>
      <c r="U1626" s="128">
        <f t="shared" si="105"/>
        <v>51.64</v>
      </c>
      <c r="V1626" s="438">
        <v>90</v>
      </c>
      <c r="W1626" s="128">
        <v>100</v>
      </c>
      <c r="X1626" s="462" t="s">
        <v>13181</v>
      </c>
      <c r="Y1626" s="62">
        <v>4</v>
      </c>
      <c r="Z1626" s="62">
        <v>2</v>
      </c>
      <c r="AA1626" s="62">
        <v>4</v>
      </c>
      <c r="AB1626" s="62">
        <v>10</v>
      </c>
      <c r="AC1626" s="62"/>
      <c r="AD1626" s="62">
        <v>48.25</v>
      </c>
      <c r="AE1626" s="62">
        <v>6</v>
      </c>
      <c r="AF1626" s="126">
        <v>93</v>
      </c>
      <c r="AG1626" s="62" t="s">
        <v>13182</v>
      </c>
      <c r="AH1626" s="62" t="s">
        <v>117</v>
      </c>
      <c r="AI1626" s="62">
        <v>83</v>
      </c>
      <c r="AJ1626" s="62"/>
      <c r="AK1626" s="62"/>
      <c r="AL1626" s="62"/>
      <c r="AM1626" s="62"/>
      <c r="AN1626" s="62"/>
      <c r="AO1626" s="62"/>
      <c r="AP1626" s="62"/>
      <c r="AQ1626" s="62"/>
      <c r="AR1626" s="62"/>
      <c r="AS1626" s="62"/>
      <c r="AT1626" s="62"/>
      <c r="AU1626" s="62"/>
      <c r="AV1626" s="62" t="s">
        <v>13183</v>
      </c>
      <c r="AW1626" s="62" t="s">
        <v>13184</v>
      </c>
      <c r="AX1626" s="62">
        <v>10</v>
      </c>
      <c r="AY1626" s="62"/>
      <c r="AZ1626" s="62"/>
      <c r="BA1626" s="62"/>
      <c r="BB1626" s="32"/>
      <c r="BC1626" s="32"/>
      <c r="BD1626" s="32"/>
      <c r="BE1626" s="32"/>
      <c r="BF1626" s="32"/>
      <c r="BG1626" s="32"/>
      <c r="BH1626" s="32"/>
      <c r="BI1626" s="32"/>
      <c r="BJ1626" s="32"/>
      <c r="BK1626" s="32"/>
      <c r="BL1626" s="32"/>
      <c r="BM1626" s="32"/>
    </row>
    <row r="1627" spans="1:65" ht="120" customHeight="1" x14ac:dyDescent="0.25">
      <c r="A1627" s="126">
        <v>2735</v>
      </c>
      <c r="B1627" s="62" t="s">
        <v>13185</v>
      </c>
      <c r="C1627" s="62" t="s">
        <v>13186</v>
      </c>
      <c r="D1627" s="127"/>
      <c r="E1627" s="62" t="s">
        <v>13187</v>
      </c>
      <c r="F1627" s="62" t="s">
        <v>13188</v>
      </c>
      <c r="G1627" s="62" t="s">
        <v>13189</v>
      </c>
      <c r="H1627" s="62">
        <v>2015</v>
      </c>
      <c r="I1627" s="62" t="s">
        <v>13190</v>
      </c>
      <c r="J1627" s="385">
        <v>597065.85</v>
      </c>
      <c r="K1627" s="62" t="s">
        <v>1050</v>
      </c>
      <c r="L1627" s="62" t="s">
        <v>13191</v>
      </c>
      <c r="M1627" s="62" t="s">
        <v>13192</v>
      </c>
      <c r="N1627" s="62" t="s">
        <v>13193</v>
      </c>
      <c r="O1627" s="62" t="s">
        <v>13194</v>
      </c>
      <c r="P1627" s="62" t="s">
        <v>13195</v>
      </c>
      <c r="Q1627" s="62"/>
      <c r="R1627" s="128"/>
      <c r="S1627" s="128"/>
      <c r="T1627" s="128"/>
      <c r="U1627" s="128">
        <f t="shared" si="105"/>
        <v>0</v>
      </c>
      <c r="V1627" s="438"/>
      <c r="W1627" s="128">
        <v>100</v>
      </c>
      <c r="X1627" s="462"/>
      <c r="Y1627" s="62"/>
      <c r="Z1627" s="62"/>
      <c r="AA1627" s="62"/>
      <c r="AB1627" s="62">
        <v>31</v>
      </c>
      <c r="AC1627" s="62"/>
      <c r="AD1627" s="62"/>
      <c r="AE1627" s="62">
        <v>5</v>
      </c>
      <c r="AF1627" s="126"/>
      <c r="AG1627" s="62"/>
      <c r="AH1627" s="62"/>
      <c r="AI1627" s="62"/>
      <c r="AJ1627" s="62"/>
      <c r="AK1627" s="62"/>
      <c r="AL1627" s="62"/>
      <c r="AM1627" s="62"/>
      <c r="AN1627" s="62"/>
      <c r="AO1627" s="62"/>
      <c r="AP1627" s="62"/>
      <c r="AQ1627" s="62"/>
      <c r="AR1627" s="62"/>
      <c r="AS1627" s="62"/>
      <c r="AT1627" s="62"/>
      <c r="AU1627" s="62"/>
      <c r="AV1627" s="62"/>
      <c r="AW1627" s="62"/>
      <c r="AX1627" s="62"/>
      <c r="AY1627" s="62"/>
      <c r="AZ1627" s="62"/>
      <c r="BA1627" s="62"/>
      <c r="BB1627" s="32"/>
      <c r="BC1627" s="32"/>
      <c r="BD1627" s="32"/>
      <c r="BE1627" s="32"/>
      <c r="BF1627" s="32"/>
      <c r="BG1627" s="32"/>
      <c r="BH1627" s="32"/>
      <c r="BI1627" s="32"/>
      <c r="BJ1627" s="32"/>
      <c r="BK1627" s="32"/>
      <c r="BL1627" s="32"/>
      <c r="BM1627" s="32"/>
    </row>
    <row r="1628" spans="1:65" ht="120" customHeight="1" x14ac:dyDescent="0.25">
      <c r="A1628" s="126">
        <v>2735</v>
      </c>
      <c r="B1628" s="62" t="s">
        <v>13185</v>
      </c>
      <c r="C1628" s="62" t="s">
        <v>13186</v>
      </c>
      <c r="D1628" s="127"/>
      <c r="E1628" s="62" t="s">
        <v>13196</v>
      </c>
      <c r="F1628" s="62">
        <v>10129</v>
      </c>
      <c r="G1628" s="62" t="s">
        <v>13197</v>
      </c>
      <c r="H1628" s="62">
        <v>2015</v>
      </c>
      <c r="I1628" s="62" t="s">
        <v>13198</v>
      </c>
      <c r="J1628" s="385">
        <v>333230.63</v>
      </c>
      <c r="K1628" s="62" t="s">
        <v>1050</v>
      </c>
      <c r="L1628" s="62" t="s">
        <v>13199</v>
      </c>
      <c r="M1628" s="62" t="s">
        <v>13200</v>
      </c>
      <c r="N1628" s="62" t="s">
        <v>13201</v>
      </c>
      <c r="O1628" s="62" t="s">
        <v>13202</v>
      </c>
      <c r="P1628" s="62" t="s">
        <v>13203</v>
      </c>
      <c r="Q1628" s="62"/>
      <c r="R1628" s="128"/>
      <c r="S1628" s="128"/>
      <c r="T1628" s="128"/>
      <c r="U1628" s="128">
        <f t="shared" si="105"/>
        <v>0</v>
      </c>
      <c r="V1628" s="438"/>
      <c r="W1628" s="128">
        <v>100</v>
      </c>
      <c r="X1628" s="462"/>
      <c r="Y1628" s="62"/>
      <c r="Z1628" s="62"/>
      <c r="AA1628" s="62"/>
      <c r="AB1628" s="62">
        <v>31</v>
      </c>
      <c r="AC1628" s="62"/>
      <c r="AD1628" s="62"/>
      <c r="AE1628" s="62">
        <v>4</v>
      </c>
      <c r="AF1628" s="126"/>
      <c r="AG1628" s="62"/>
      <c r="AH1628" s="62"/>
      <c r="AI1628" s="62"/>
      <c r="AJ1628" s="62"/>
      <c r="AK1628" s="62"/>
      <c r="AL1628" s="62"/>
      <c r="AM1628" s="62"/>
      <c r="AN1628" s="62"/>
      <c r="AO1628" s="62"/>
      <c r="AP1628" s="62"/>
      <c r="AQ1628" s="62"/>
      <c r="AR1628" s="62"/>
      <c r="AS1628" s="62"/>
      <c r="AT1628" s="62"/>
      <c r="AU1628" s="62"/>
      <c r="AV1628" s="62"/>
      <c r="AW1628" s="62"/>
      <c r="AX1628" s="62"/>
      <c r="AY1628" s="62"/>
      <c r="AZ1628" s="62"/>
      <c r="BA1628" s="62"/>
      <c r="BB1628" s="32"/>
      <c r="BC1628" s="32"/>
      <c r="BD1628" s="32"/>
      <c r="BE1628" s="32"/>
      <c r="BF1628" s="32"/>
      <c r="BG1628" s="32"/>
      <c r="BH1628" s="32"/>
      <c r="BI1628" s="32"/>
      <c r="BJ1628" s="32"/>
      <c r="BK1628" s="32"/>
      <c r="BL1628" s="32"/>
      <c r="BM1628" s="32"/>
    </row>
    <row r="1629" spans="1:65" ht="120" customHeight="1" x14ac:dyDescent="0.25">
      <c r="A1629" s="126">
        <v>2735</v>
      </c>
      <c r="B1629" s="62" t="s">
        <v>13185</v>
      </c>
      <c r="C1629" s="62" t="s">
        <v>13186</v>
      </c>
      <c r="D1629" s="127"/>
      <c r="E1629" s="62" t="s">
        <v>13204</v>
      </c>
      <c r="F1629" s="62">
        <v>10827</v>
      </c>
      <c r="G1629" s="62" t="s">
        <v>13205</v>
      </c>
      <c r="H1629" s="62">
        <v>2015</v>
      </c>
      <c r="I1629" s="62" t="s">
        <v>13206</v>
      </c>
      <c r="J1629" s="385">
        <v>305835.89</v>
      </c>
      <c r="K1629" s="62" t="s">
        <v>1050</v>
      </c>
      <c r="L1629" s="62" t="s">
        <v>13207</v>
      </c>
      <c r="M1629" s="62" t="s">
        <v>13208</v>
      </c>
      <c r="N1629" s="62" t="s">
        <v>13209</v>
      </c>
      <c r="O1629" s="62" t="s">
        <v>13210</v>
      </c>
      <c r="P1629" s="62" t="s">
        <v>13211</v>
      </c>
      <c r="Q1629" s="62"/>
      <c r="R1629" s="128"/>
      <c r="S1629" s="128"/>
      <c r="T1629" s="128"/>
      <c r="U1629" s="128">
        <f t="shared" si="105"/>
        <v>0</v>
      </c>
      <c r="V1629" s="438"/>
      <c r="W1629" s="128">
        <v>100</v>
      </c>
      <c r="X1629" s="462"/>
      <c r="Y1629" s="62">
        <v>3</v>
      </c>
      <c r="Z1629" s="62">
        <v>11</v>
      </c>
      <c r="AA1629" s="62">
        <v>6</v>
      </c>
      <c r="AB1629" s="62">
        <v>31</v>
      </c>
      <c r="AC1629" s="62"/>
      <c r="AD1629" s="62"/>
      <c r="AE1629" s="62">
        <v>5</v>
      </c>
      <c r="AF1629" s="126"/>
      <c r="AG1629" s="62"/>
      <c r="AH1629" s="62"/>
      <c r="AI1629" s="62"/>
      <c r="AJ1629" s="62"/>
      <c r="AK1629" s="62"/>
      <c r="AL1629" s="62"/>
      <c r="AM1629" s="62"/>
      <c r="AN1629" s="62"/>
      <c r="AO1629" s="62"/>
      <c r="AP1629" s="62"/>
      <c r="AQ1629" s="62"/>
      <c r="AR1629" s="62"/>
      <c r="AS1629" s="62"/>
      <c r="AT1629" s="62"/>
      <c r="AU1629" s="62"/>
      <c r="AV1629" s="62"/>
      <c r="AW1629" s="62"/>
      <c r="AX1629" s="62"/>
      <c r="AY1629" s="62"/>
      <c r="AZ1629" s="62"/>
      <c r="BA1629" s="62"/>
      <c r="BB1629" s="32"/>
      <c r="BC1629" s="32"/>
      <c r="BD1629" s="32"/>
      <c r="BE1629" s="32"/>
      <c r="BF1629" s="32"/>
      <c r="BG1629" s="32"/>
      <c r="BH1629" s="32"/>
      <c r="BI1629" s="32"/>
      <c r="BJ1629" s="32"/>
      <c r="BK1629" s="32"/>
      <c r="BL1629" s="32"/>
      <c r="BM1629" s="32"/>
    </row>
    <row r="1630" spans="1:65" ht="120" customHeight="1" x14ac:dyDescent="0.25">
      <c r="A1630" s="126">
        <v>2735</v>
      </c>
      <c r="B1630" s="62" t="s">
        <v>13185</v>
      </c>
      <c r="C1630" s="62" t="s">
        <v>13186</v>
      </c>
      <c r="D1630" s="127"/>
      <c r="E1630" s="62" t="s">
        <v>13212</v>
      </c>
      <c r="F1630" s="62">
        <v>28424</v>
      </c>
      <c r="G1630" s="62" t="s">
        <v>13213</v>
      </c>
      <c r="H1630" s="62">
        <v>2015</v>
      </c>
      <c r="I1630" s="62" t="s">
        <v>13214</v>
      </c>
      <c r="J1630" s="385">
        <v>235856.05</v>
      </c>
      <c r="K1630" s="62" t="s">
        <v>1050</v>
      </c>
      <c r="L1630" s="62" t="s">
        <v>13215</v>
      </c>
      <c r="M1630" s="62" t="s">
        <v>13216</v>
      </c>
      <c r="N1630" s="62" t="s">
        <v>13217</v>
      </c>
      <c r="O1630" s="62" t="s">
        <v>13218</v>
      </c>
      <c r="P1630" s="62" t="s">
        <v>13219</v>
      </c>
      <c r="Q1630" s="62"/>
      <c r="R1630" s="128"/>
      <c r="S1630" s="128"/>
      <c r="T1630" s="128"/>
      <c r="U1630" s="128">
        <f t="shared" si="105"/>
        <v>0</v>
      </c>
      <c r="V1630" s="438"/>
      <c r="W1630" s="128">
        <v>100</v>
      </c>
      <c r="X1630" s="462"/>
      <c r="Y1630" s="62"/>
      <c r="Z1630" s="62"/>
      <c r="AA1630" s="62"/>
      <c r="AB1630" s="62">
        <v>31</v>
      </c>
      <c r="AC1630" s="62"/>
      <c r="AD1630" s="62"/>
      <c r="AE1630" s="62">
        <v>5</v>
      </c>
      <c r="AF1630" s="126"/>
      <c r="AG1630" s="62"/>
      <c r="AH1630" s="62"/>
      <c r="AI1630" s="62"/>
      <c r="AJ1630" s="62"/>
      <c r="AK1630" s="62"/>
      <c r="AL1630" s="62"/>
      <c r="AM1630" s="62"/>
      <c r="AN1630" s="62"/>
      <c r="AO1630" s="62"/>
      <c r="AP1630" s="62"/>
      <c r="AQ1630" s="62"/>
      <c r="AR1630" s="62"/>
      <c r="AS1630" s="62"/>
      <c r="AT1630" s="62"/>
      <c r="AU1630" s="62"/>
      <c r="AV1630" s="62"/>
      <c r="AW1630" s="62"/>
      <c r="AX1630" s="62"/>
      <c r="AY1630" s="62"/>
      <c r="AZ1630" s="62"/>
      <c r="BA1630" s="62"/>
      <c r="BB1630" s="32"/>
      <c r="BC1630" s="32"/>
      <c r="BD1630" s="32"/>
      <c r="BE1630" s="32"/>
      <c r="BF1630" s="32"/>
      <c r="BG1630" s="32"/>
      <c r="BH1630" s="32"/>
      <c r="BI1630" s="32"/>
      <c r="BJ1630" s="32"/>
      <c r="BK1630" s="32"/>
      <c r="BL1630" s="32"/>
      <c r="BM1630" s="32"/>
    </row>
    <row r="1631" spans="1:65" ht="120" customHeight="1" x14ac:dyDescent="0.25">
      <c r="A1631" s="126">
        <v>2735</v>
      </c>
      <c r="B1631" s="62" t="s">
        <v>13185</v>
      </c>
      <c r="C1631" s="62" t="s">
        <v>13186</v>
      </c>
      <c r="D1631" s="127"/>
      <c r="E1631" s="62" t="s">
        <v>13196</v>
      </c>
      <c r="F1631" s="62">
        <v>10129</v>
      </c>
      <c r="G1631" s="62" t="s">
        <v>13220</v>
      </c>
      <c r="H1631" s="62">
        <v>2015</v>
      </c>
      <c r="I1631" s="62" t="s">
        <v>13221</v>
      </c>
      <c r="J1631" s="385">
        <v>194493.7</v>
      </c>
      <c r="K1631" s="62" t="s">
        <v>1050</v>
      </c>
      <c r="L1631" s="62" t="s">
        <v>13199</v>
      </c>
      <c r="M1631" s="62" t="s">
        <v>13200</v>
      </c>
      <c r="N1631" s="62" t="s">
        <v>13222</v>
      </c>
      <c r="O1631" s="62" t="s">
        <v>13223</v>
      </c>
      <c r="P1631" s="62" t="s">
        <v>13224</v>
      </c>
      <c r="Q1631" s="62"/>
      <c r="R1631" s="128"/>
      <c r="S1631" s="128"/>
      <c r="T1631" s="128"/>
      <c r="U1631" s="128">
        <f t="shared" si="105"/>
        <v>0</v>
      </c>
      <c r="V1631" s="438"/>
      <c r="W1631" s="128">
        <v>100</v>
      </c>
      <c r="X1631" s="462"/>
      <c r="Y1631" s="62">
        <v>5</v>
      </c>
      <c r="Z1631" s="62">
        <v>1</v>
      </c>
      <c r="AA1631" s="62"/>
      <c r="AB1631" s="62">
        <v>31</v>
      </c>
      <c r="AC1631" s="62"/>
      <c r="AD1631" s="62"/>
      <c r="AE1631" s="62">
        <v>4</v>
      </c>
      <c r="AF1631" s="126"/>
      <c r="AG1631" s="62"/>
      <c r="AH1631" s="62"/>
      <c r="AI1631" s="62"/>
      <c r="AJ1631" s="62"/>
      <c r="AK1631" s="62"/>
      <c r="AL1631" s="62"/>
      <c r="AM1631" s="62"/>
      <c r="AN1631" s="62"/>
      <c r="AO1631" s="62"/>
      <c r="AP1631" s="62"/>
      <c r="AQ1631" s="62"/>
      <c r="AR1631" s="62"/>
      <c r="AS1631" s="62"/>
      <c r="AT1631" s="62"/>
      <c r="AU1631" s="62"/>
      <c r="AV1631" s="62"/>
      <c r="AW1631" s="62"/>
      <c r="AX1631" s="62"/>
      <c r="AY1631" s="62"/>
      <c r="AZ1631" s="62"/>
      <c r="BA1631" s="62"/>
      <c r="BB1631" s="32"/>
      <c r="BC1631" s="32"/>
      <c r="BD1631" s="32"/>
      <c r="BE1631" s="32"/>
      <c r="BF1631" s="32"/>
      <c r="BG1631" s="32"/>
      <c r="BH1631" s="32"/>
      <c r="BI1631" s="32"/>
      <c r="BJ1631" s="32"/>
      <c r="BK1631" s="32"/>
      <c r="BL1631" s="32"/>
      <c r="BM1631" s="32"/>
    </row>
    <row r="1632" spans="1:65" ht="120" customHeight="1" x14ac:dyDescent="0.25">
      <c r="A1632" s="126">
        <v>2735</v>
      </c>
      <c r="B1632" s="62" t="s">
        <v>13185</v>
      </c>
      <c r="C1632" s="62" t="s">
        <v>13186</v>
      </c>
      <c r="D1632" s="127"/>
      <c r="E1632" s="62" t="s">
        <v>13212</v>
      </c>
      <c r="F1632" s="62">
        <v>28424</v>
      </c>
      <c r="G1632" s="62" t="s">
        <v>13225</v>
      </c>
      <c r="H1632" s="62">
        <v>2015</v>
      </c>
      <c r="I1632" s="62" t="s">
        <v>13226</v>
      </c>
      <c r="J1632" s="385">
        <v>178485.39</v>
      </c>
      <c r="K1632" s="62" t="s">
        <v>1050</v>
      </c>
      <c r="L1632" s="62" t="s">
        <v>13227</v>
      </c>
      <c r="M1632" s="62" t="s">
        <v>13228</v>
      </c>
      <c r="N1632" s="62" t="s">
        <v>13229</v>
      </c>
      <c r="O1632" s="62" t="s">
        <v>13230</v>
      </c>
      <c r="P1632" s="62" t="s">
        <v>13231</v>
      </c>
      <c r="Q1632" s="62"/>
      <c r="R1632" s="128"/>
      <c r="S1632" s="128"/>
      <c r="T1632" s="128"/>
      <c r="U1632" s="128">
        <f t="shared" si="105"/>
        <v>0</v>
      </c>
      <c r="V1632" s="438"/>
      <c r="W1632" s="128">
        <v>100</v>
      </c>
      <c r="X1632" s="462"/>
      <c r="Y1632" s="62">
        <v>6</v>
      </c>
      <c r="Z1632" s="62">
        <v>1</v>
      </c>
      <c r="AA1632" s="62">
        <v>1</v>
      </c>
      <c r="AB1632" s="62">
        <v>14</v>
      </c>
      <c r="AC1632" s="62"/>
      <c r="AD1632" s="62"/>
      <c r="AE1632" s="62">
        <v>4</v>
      </c>
      <c r="AF1632" s="126"/>
      <c r="AG1632" s="62"/>
      <c r="AH1632" s="62"/>
      <c r="AI1632" s="62"/>
      <c r="AJ1632" s="62"/>
      <c r="AK1632" s="62"/>
      <c r="AL1632" s="62"/>
      <c r="AM1632" s="62"/>
      <c r="AN1632" s="62"/>
      <c r="AO1632" s="62"/>
      <c r="AP1632" s="62"/>
      <c r="AQ1632" s="62"/>
      <c r="AR1632" s="62"/>
      <c r="AS1632" s="62"/>
      <c r="AT1632" s="62"/>
      <c r="AU1632" s="62"/>
      <c r="AV1632" s="62"/>
      <c r="AW1632" s="62"/>
      <c r="AX1632" s="62"/>
      <c r="AY1632" s="62"/>
      <c r="AZ1632" s="62"/>
      <c r="BA1632" s="62"/>
      <c r="BB1632" s="32"/>
      <c r="BC1632" s="32"/>
      <c r="BD1632" s="32"/>
      <c r="BE1632" s="32"/>
      <c r="BF1632" s="32"/>
      <c r="BG1632" s="32"/>
      <c r="BH1632" s="32"/>
      <c r="BI1632" s="32"/>
      <c r="BJ1632" s="32"/>
      <c r="BK1632" s="32"/>
      <c r="BL1632" s="32"/>
      <c r="BM1632" s="32"/>
    </row>
    <row r="1633" spans="1:65" ht="120" customHeight="1" x14ac:dyDescent="0.25">
      <c r="A1633" s="126">
        <v>2735</v>
      </c>
      <c r="B1633" s="62" t="s">
        <v>13185</v>
      </c>
      <c r="C1633" s="62" t="s">
        <v>13186</v>
      </c>
      <c r="D1633" s="127"/>
      <c r="E1633" s="62" t="s">
        <v>13232</v>
      </c>
      <c r="F1633" s="62">
        <v>8488</v>
      </c>
      <c r="G1633" s="62" t="s">
        <v>13233</v>
      </c>
      <c r="H1633" s="62">
        <v>2015</v>
      </c>
      <c r="I1633" s="62" t="s">
        <v>13234</v>
      </c>
      <c r="J1633" s="385">
        <v>160675.39000000001</v>
      </c>
      <c r="K1633" s="62" t="s">
        <v>1050</v>
      </c>
      <c r="L1633" s="62" t="s">
        <v>13235</v>
      </c>
      <c r="M1633" s="62" t="s">
        <v>13236</v>
      </c>
      <c r="N1633" s="62" t="s">
        <v>13237</v>
      </c>
      <c r="O1633" s="62" t="s">
        <v>13238</v>
      </c>
      <c r="P1633" s="62" t="s">
        <v>13239</v>
      </c>
      <c r="Q1633" s="62"/>
      <c r="R1633" s="128"/>
      <c r="S1633" s="128"/>
      <c r="T1633" s="128"/>
      <c r="U1633" s="128">
        <f t="shared" si="105"/>
        <v>0</v>
      </c>
      <c r="V1633" s="438"/>
      <c r="W1633" s="128">
        <v>100</v>
      </c>
      <c r="X1633" s="462"/>
      <c r="Y1633" s="62"/>
      <c r="Z1633" s="62"/>
      <c r="AA1633" s="62"/>
      <c r="AB1633" s="62">
        <v>31</v>
      </c>
      <c r="AC1633" s="62"/>
      <c r="AD1633" s="62"/>
      <c r="AE1633" s="62">
        <v>5</v>
      </c>
      <c r="AF1633" s="126"/>
      <c r="AG1633" s="62"/>
      <c r="AH1633" s="62"/>
      <c r="AI1633" s="62"/>
      <c r="AJ1633" s="62"/>
      <c r="AK1633" s="62"/>
      <c r="AL1633" s="62"/>
      <c r="AM1633" s="62"/>
      <c r="AN1633" s="62"/>
      <c r="AO1633" s="62"/>
      <c r="AP1633" s="62"/>
      <c r="AQ1633" s="62"/>
      <c r="AR1633" s="62"/>
      <c r="AS1633" s="62"/>
      <c r="AT1633" s="62"/>
      <c r="AU1633" s="62"/>
      <c r="AV1633" s="62"/>
      <c r="AW1633" s="62"/>
      <c r="AX1633" s="62"/>
      <c r="AY1633" s="62"/>
      <c r="AZ1633" s="62"/>
      <c r="BA1633" s="62"/>
      <c r="BB1633" s="32"/>
      <c r="BC1633" s="32"/>
      <c r="BD1633" s="32"/>
      <c r="BE1633" s="32"/>
      <c r="BF1633" s="32"/>
      <c r="BG1633" s="32"/>
      <c r="BH1633" s="32"/>
      <c r="BI1633" s="32"/>
      <c r="BJ1633" s="32"/>
      <c r="BK1633" s="32"/>
      <c r="BL1633" s="32"/>
      <c r="BM1633" s="32"/>
    </row>
    <row r="1634" spans="1:65" ht="120" customHeight="1" x14ac:dyDescent="0.25">
      <c r="A1634" s="126">
        <v>2735</v>
      </c>
      <c r="B1634" s="62" t="s">
        <v>13185</v>
      </c>
      <c r="C1634" s="62" t="s">
        <v>13186</v>
      </c>
      <c r="D1634" s="127"/>
      <c r="E1634" s="62" t="s">
        <v>13240</v>
      </c>
      <c r="F1634" s="62" t="s">
        <v>13241</v>
      </c>
      <c r="G1634" s="62" t="s">
        <v>13242</v>
      </c>
      <c r="H1634" s="62">
        <v>2015</v>
      </c>
      <c r="I1634" s="62" t="s">
        <v>13243</v>
      </c>
      <c r="J1634" s="385">
        <v>125467.51</v>
      </c>
      <c r="K1634" s="62" t="s">
        <v>1050</v>
      </c>
      <c r="L1634" s="62" t="s">
        <v>13244</v>
      </c>
      <c r="M1634" s="62" t="s">
        <v>13245</v>
      </c>
      <c r="N1634" s="62" t="s">
        <v>13246</v>
      </c>
      <c r="O1634" s="62" t="s">
        <v>13247</v>
      </c>
      <c r="P1634" s="62" t="s">
        <v>13248</v>
      </c>
      <c r="Q1634" s="62"/>
      <c r="R1634" s="128"/>
      <c r="S1634" s="128"/>
      <c r="T1634" s="128"/>
      <c r="U1634" s="128">
        <f t="shared" si="105"/>
        <v>0</v>
      </c>
      <c r="V1634" s="438"/>
      <c r="W1634" s="128">
        <v>100</v>
      </c>
      <c r="X1634" s="462"/>
      <c r="Y1634" s="62">
        <v>1</v>
      </c>
      <c r="Z1634" s="62">
        <v>1</v>
      </c>
      <c r="AA1634" s="62"/>
      <c r="AB1634" s="62">
        <v>50</v>
      </c>
      <c r="AC1634" s="62"/>
      <c r="AD1634" s="62"/>
      <c r="AE1634" s="62">
        <v>5</v>
      </c>
      <c r="AF1634" s="126"/>
      <c r="AG1634" s="62"/>
      <c r="AH1634" s="62"/>
      <c r="AI1634" s="62"/>
      <c r="AJ1634" s="62"/>
      <c r="AK1634" s="62"/>
      <c r="AL1634" s="62"/>
      <c r="AM1634" s="62"/>
      <c r="AN1634" s="62"/>
      <c r="AO1634" s="62"/>
      <c r="AP1634" s="62"/>
      <c r="AQ1634" s="62"/>
      <c r="AR1634" s="62"/>
      <c r="AS1634" s="62"/>
      <c r="AT1634" s="62"/>
      <c r="AU1634" s="62"/>
      <c r="AV1634" s="62"/>
      <c r="AW1634" s="62"/>
      <c r="AX1634" s="62"/>
      <c r="AY1634" s="62"/>
      <c r="AZ1634" s="62"/>
      <c r="BA1634" s="62"/>
      <c r="BB1634" s="32"/>
      <c r="BC1634" s="32"/>
      <c r="BD1634" s="32"/>
      <c r="BE1634" s="32"/>
      <c r="BF1634" s="32"/>
      <c r="BG1634" s="32"/>
      <c r="BH1634" s="32"/>
      <c r="BI1634" s="32"/>
      <c r="BJ1634" s="32"/>
      <c r="BK1634" s="32"/>
      <c r="BL1634" s="32"/>
      <c r="BM1634" s="32"/>
    </row>
    <row r="1635" spans="1:65" ht="120" customHeight="1" x14ac:dyDescent="0.25">
      <c r="A1635" s="126">
        <v>2735</v>
      </c>
      <c r="B1635" s="62" t="s">
        <v>13185</v>
      </c>
      <c r="C1635" s="62" t="s">
        <v>13186</v>
      </c>
      <c r="D1635" s="127"/>
      <c r="E1635" s="62" t="s">
        <v>13249</v>
      </c>
      <c r="F1635" s="62">
        <v>29577</v>
      </c>
      <c r="G1635" s="62" t="s">
        <v>13250</v>
      </c>
      <c r="H1635" s="62">
        <v>2015</v>
      </c>
      <c r="I1635" s="62" t="s">
        <v>13251</v>
      </c>
      <c r="J1635" s="385">
        <v>108191.2</v>
      </c>
      <c r="K1635" s="62" t="s">
        <v>1050</v>
      </c>
      <c r="L1635" s="62" t="s">
        <v>13252</v>
      </c>
      <c r="M1635" s="62" t="s">
        <v>13253</v>
      </c>
      <c r="N1635" s="62" t="s">
        <v>13254</v>
      </c>
      <c r="O1635" s="62" t="s">
        <v>13255</v>
      </c>
      <c r="P1635" s="62" t="s">
        <v>13256</v>
      </c>
      <c r="Q1635" s="62"/>
      <c r="R1635" s="128"/>
      <c r="S1635" s="128"/>
      <c r="T1635" s="128"/>
      <c r="U1635" s="128">
        <f t="shared" si="105"/>
        <v>0</v>
      </c>
      <c r="V1635" s="438"/>
      <c r="W1635" s="128">
        <v>100</v>
      </c>
      <c r="X1635" s="462"/>
      <c r="Y1635" s="62">
        <v>4</v>
      </c>
      <c r="Z1635" s="62">
        <v>3</v>
      </c>
      <c r="AA1635" s="62">
        <v>4</v>
      </c>
      <c r="AB1635" s="62">
        <v>31</v>
      </c>
      <c r="AC1635" s="62"/>
      <c r="AD1635" s="62"/>
      <c r="AE1635" s="62">
        <v>5</v>
      </c>
      <c r="AF1635" s="126"/>
      <c r="AG1635" s="62"/>
      <c r="AH1635" s="62"/>
      <c r="AI1635" s="62"/>
      <c r="AJ1635" s="62"/>
      <c r="AK1635" s="62"/>
      <c r="AL1635" s="62"/>
      <c r="AM1635" s="62"/>
      <c r="AN1635" s="62"/>
      <c r="AO1635" s="62"/>
      <c r="AP1635" s="62"/>
      <c r="AQ1635" s="62"/>
      <c r="AR1635" s="62"/>
      <c r="AS1635" s="62"/>
      <c r="AT1635" s="62"/>
      <c r="AU1635" s="62"/>
      <c r="AV1635" s="62"/>
      <c r="AW1635" s="62"/>
      <c r="AX1635" s="62"/>
      <c r="AY1635" s="62"/>
      <c r="AZ1635" s="62"/>
      <c r="BA1635" s="62"/>
      <c r="BB1635" s="32"/>
      <c r="BC1635" s="32"/>
      <c r="BD1635" s="32"/>
      <c r="BE1635" s="32"/>
      <c r="BF1635" s="32"/>
      <c r="BG1635" s="32"/>
      <c r="BH1635" s="32"/>
      <c r="BI1635" s="32"/>
      <c r="BJ1635" s="32"/>
      <c r="BK1635" s="32"/>
      <c r="BL1635" s="32"/>
      <c r="BM1635" s="32"/>
    </row>
    <row r="1636" spans="1:65" ht="120" customHeight="1" x14ac:dyDescent="0.25">
      <c r="A1636" s="126">
        <v>2735</v>
      </c>
      <c r="B1636" s="62" t="s">
        <v>13185</v>
      </c>
      <c r="C1636" s="62" t="s">
        <v>13186</v>
      </c>
      <c r="D1636" s="127"/>
      <c r="E1636" s="62" t="s">
        <v>13257</v>
      </c>
      <c r="F1636" s="62">
        <v>26076</v>
      </c>
      <c r="G1636" s="62" t="s">
        <v>13258</v>
      </c>
      <c r="H1636" s="62">
        <v>2015</v>
      </c>
      <c r="I1636" s="62" t="s">
        <v>13259</v>
      </c>
      <c r="J1636" s="385">
        <v>93395.25</v>
      </c>
      <c r="K1636" s="62" t="s">
        <v>1050</v>
      </c>
      <c r="L1636" s="62" t="s">
        <v>13260</v>
      </c>
      <c r="M1636" s="62" t="s">
        <v>13261</v>
      </c>
      <c r="N1636" s="62" t="s">
        <v>13262</v>
      </c>
      <c r="O1636" s="62" t="s">
        <v>13263</v>
      </c>
      <c r="P1636" s="62" t="s">
        <v>13264</v>
      </c>
      <c r="Q1636" s="62"/>
      <c r="R1636" s="128"/>
      <c r="S1636" s="128"/>
      <c r="T1636" s="128"/>
      <c r="U1636" s="128">
        <f t="shared" si="105"/>
        <v>0</v>
      </c>
      <c r="V1636" s="438"/>
      <c r="W1636" s="128">
        <v>100</v>
      </c>
      <c r="X1636" s="462"/>
      <c r="Y1636" s="62"/>
      <c r="Z1636" s="62"/>
      <c r="AA1636" s="62"/>
      <c r="AB1636" s="62">
        <v>31</v>
      </c>
      <c r="AC1636" s="62"/>
      <c r="AD1636" s="62"/>
      <c r="AE1636" s="62">
        <v>5</v>
      </c>
      <c r="AF1636" s="126"/>
      <c r="AG1636" s="62"/>
      <c r="AH1636" s="62"/>
      <c r="AI1636" s="62"/>
      <c r="AJ1636" s="62"/>
      <c r="AK1636" s="62"/>
      <c r="AL1636" s="62"/>
      <c r="AM1636" s="62"/>
      <c r="AN1636" s="62"/>
      <c r="AO1636" s="62"/>
      <c r="AP1636" s="62"/>
      <c r="AQ1636" s="62"/>
      <c r="AR1636" s="62"/>
      <c r="AS1636" s="62"/>
      <c r="AT1636" s="62"/>
      <c r="AU1636" s="62"/>
      <c r="AV1636" s="62"/>
      <c r="AW1636" s="62"/>
      <c r="AX1636" s="62"/>
      <c r="AY1636" s="62"/>
      <c r="AZ1636" s="62"/>
      <c r="BA1636" s="62"/>
      <c r="BB1636" s="32"/>
      <c r="BC1636" s="32"/>
      <c r="BD1636" s="32"/>
      <c r="BE1636" s="32"/>
      <c r="BF1636" s="32"/>
      <c r="BG1636" s="32"/>
      <c r="BH1636" s="32"/>
      <c r="BI1636" s="32"/>
      <c r="BJ1636" s="32"/>
      <c r="BK1636" s="32"/>
      <c r="BL1636" s="32"/>
      <c r="BM1636" s="32"/>
    </row>
    <row r="1637" spans="1:65" ht="120" customHeight="1" x14ac:dyDescent="0.25">
      <c r="A1637" s="126">
        <v>2735</v>
      </c>
      <c r="B1637" s="62" t="s">
        <v>13185</v>
      </c>
      <c r="C1637" s="62" t="s">
        <v>13186</v>
      </c>
      <c r="D1637" s="127"/>
      <c r="E1637" s="62" t="s">
        <v>13265</v>
      </c>
      <c r="F1637" s="62" t="s">
        <v>13266</v>
      </c>
      <c r="G1637" s="62" t="s">
        <v>13267</v>
      </c>
      <c r="H1637" s="62">
        <v>2015</v>
      </c>
      <c r="I1637" s="62" t="s">
        <v>13268</v>
      </c>
      <c r="J1637" s="385">
        <v>78836</v>
      </c>
      <c r="K1637" s="62" t="s">
        <v>1050</v>
      </c>
      <c r="L1637" s="62" t="s">
        <v>13269</v>
      </c>
      <c r="M1637" s="62" t="s">
        <v>13270</v>
      </c>
      <c r="N1637" s="62" t="s">
        <v>13271</v>
      </c>
      <c r="O1637" s="62" t="s">
        <v>13272</v>
      </c>
      <c r="P1637" s="62" t="s">
        <v>13273</v>
      </c>
      <c r="Q1637" s="62"/>
      <c r="R1637" s="128"/>
      <c r="S1637" s="128"/>
      <c r="T1637" s="128"/>
      <c r="U1637" s="128">
        <f t="shared" si="105"/>
        <v>0</v>
      </c>
      <c r="V1637" s="438"/>
      <c r="W1637" s="128">
        <v>100</v>
      </c>
      <c r="X1637" s="462"/>
      <c r="Y1637" s="62">
        <v>4</v>
      </c>
      <c r="Z1637" s="62">
        <v>3</v>
      </c>
      <c r="AA1637" s="62">
        <v>4</v>
      </c>
      <c r="AB1637" s="62">
        <v>31</v>
      </c>
      <c r="AC1637" s="62"/>
      <c r="AD1637" s="62"/>
      <c r="AE1637" s="62">
        <v>5</v>
      </c>
      <c r="AF1637" s="126"/>
      <c r="AG1637" s="62"/>
      <c r="AH1637" s="62"/>
      <c r="AI1637" s="62"/>
      <c r="AJ1637" s="62"/>
      <c r="AK1637" s="62"/>
      <c r="AL1637" s="62"/>
      <c r="AM1637" s="62"/>
      <c r="AN1637" s="62"/>
      <c r="AO1637" s="62"/>
      <c r="AP1637" s="62"/>
      <c r="AQ1637" s="62"/>
      <c r="AR1637" s="62"/>
      <c r="AS1637" s="62"/>
      <c r="AT1637" s="62"/>
      <c r="AU1637" s="62"/>
      <c r="AV1637" s="62"/>
      <c r="AW1637" s="62"/>
      <c r="AX1637" s="62"/>
      <c r="AY1637" s="62"/>
      <c r="AZ1637" s="62"/>
      <c r="BA1637" s="62"/>
      <c r="BB1637" s="32"/>
      <c r="BC1637" s="32"/>
      <c r="BD1637" s="32"/>
      <c r="BE1637" s="32"/>
      <c r="BF1637" s="32"/>
      <c r="BG1637" s="32"/>
      <c r="BH1637" s="32"/>
      <c r="BI1637" s="32"/>
      <c r="BJ1637" s="32"/>
      <c r="BK1637" s="32"/>
      <c r="BL1637" s="32"/>
      <c r="BM1637" s="32"/>
    </row>
    <row r="1638" spans="1:65" ht="120" customHeight="1" x14ac:dyDescent="0.25">
      <c r="A1638" s="126">
        <v>2735</v>
      </c>
      <c r="B1638" s="62" t="s">
        <v>13185</v>
      </c>
      <c r="C1638" s="62" t="s">
        <v>13186</v>
      </c>
      <c r="D1638" s="127"/>
      <c r="E1638" s="62" t="s">
        <v>13257</v>
      </c>
      <c r="F1638" s="62">
        <v>26076</v>
      </c>
      <c r="G1638" s="62" t="s">
        <v>13274</v>
      </c>
      <c r="H1638" s="62">
        <v>2015</v>
      </c>
      <c r="I1638" s="62" t="s">
        <v>13275</v>
      </c>
      <c r="J1638" s="385">
        <v>60643.44</v>
      </c>
      <c r="K1638" s="62" t="s">
        <v>1050</v>
      </c>
      <c r="L1638" s="62" t="s">
        <v>13260</v>
      </c>
      <c r="M1638" s="62" t="s">
        <v>13261</v>
      </c>
      <c r="N1638" s="62" t="s">
        <v>13276</v>
      </c>
      <c r="O1638" s="62" t="s">
        <v>13277</v>
      </c>
      <c r="P1638" s="62" t="s">
        <v>13278</v>
      </c>
      <c r="Q1638" s="62"/>
      <c r="R1638" s="128"/>
      <c r="S1638" s="128"/>
      <c r="T1638" s="128"/>
      <c r="U1638" s="128">
        <f t="shared" si="105"/>
        <v>0</v>
      </c>
      <c r="V1638" s="438"/>
      <c r="W1638" s="128">
        <v>100</v>
      </c>
      <c r="X1638" s="462"/>
      <c r="Y1638" s="62"/>
      <c r="Z1638" s="62"/>
      <c r="AA1638" s="62"/>
      <c r="AB1638" s="62">
        <v>31</v>
      </c>
      <c r="AC1638" s="62"/>
      <c r="AD1638" s="62"/>
      <c r="AE1638" s="62">
        <v>5</v>
      </c>
      <c r="AF1638" s="126"/>
      <c r="AG1638" s="62"/>
      <c r="AH1638" s="62"/>
      <c r="AI1638" s="62"/>
      <c r="AJ1638" s="62"/>
      <c r="AK1638" s="62"/>
      <c r="AL1638" s="62"/>
      <c r="AM1638" s="62"/>
      <c r="AN1638" s="62"/>
      <c r="AO1638" s="62"/>
      <c r="AP1638" s="62"/>
      <c r="AQ1638" s="62"/>
      <c r="AR1638" s="62"/>
      <c r="AS1638" s="62"/>
      <c r="AT1638" s="62"/>
      <c r="AU1638" s="62"/>
      <c r="AV1638" s="62"/>
      <c r="AW1638" s="62"/>
      <c r="AX1638" s="62"/>
      <c r="AY1638" s="62"/>
      <c r="AZ1638" s="62"/>
      <c r="BA1638" s="62"/>
      <c r="BB1638" s="32"/>
      <c r="BC1638" s="32"/>
      <c r="BD1638" s="32"/>
      <c r="BE1638" s="32"/>
      <c r="BF1638" s="32"/>
      <c r="BG1638" s="32"/>
      <c r="BH1638" s="32"/>
      <c r="BI1638" s="32"/>
      <c r="BJ1638" s="32"/>
      <c r="BK1638" s="32"/>
      <c r="BL1638" s="32"/>
      <c r="BM1638" s="32"/>
    </row>
    <row r="1639" spans="1:65" ht="120" customHeight="1" x14ac:dyDescent="0.25">
      <c r="A1639" s="126">
        <v>2735</v>
      </c>
      <c r="B1639" s="62" t="s">
        <v>13185</v>
      </c>
      <c r="C1639" s="62" t="s">
        <v>13186</v>
      </c>
      <c r="D1639" s="127"/>
      <c r="E1639" s="62" t="s">
        <v>13257</v>
      </c>
      <c r="F1639" s="62">
        <v>26076</v>
      </c>
      <c r="G1639" s="62" t="s">
        <v>13279</v>
      </c>
      <c r="H1639" s="62">
        <v>2015</v>
      </c>
      <c r="I1639" s="62" t="s">
        <v>13280</v>
      </c>
      <c r="J1639" s="385">
        <v>50778</v>
      </c>
      <c r="K1639" s="62" t="s">
        <v>1050</v>
      </c>
      <c r="L1639" s="62" t="s">
        <v>13260</v>
      </c>
      <c r="M1639" s="62" t="s">
        <v>13261</v>
      </c>
      <c r="N1639" s="62" t="s">
        <v>13281</v>
      </c>
      <c r="O1639" s="62" t="s">
        <v>13282</v>
      </c>
      <c r="P1639" s="62" t="s">
        <v>13283</v>
      </c>
      <c r="Q1639" s="62"/>
      <c r="R1639" s="128"/>
      <c r="S1639" s="128"/>
      <c r="T1639" s="128"/>
      <c r="U1639" s="128">
        <f t="shared" si="105"/>
        <v>0</v>
      </c>
      <c r="V1639" s="438"/>
      <c r="W1639" s="128">
        <v>100</v>
      </c>
      <c r="X1639" s="462"/>
      <c r="Y1639" s="62"/>
      <c r="Z1639" s="62"/>
      <c r="AA1639" s="62"/>
      <c r="AB1639" s="62">
        <v>31</v>
      </c>
      <c r="AC1639" s="62"/>
      <c r="AD1639" s="62"/>
      <c r="AE1639" s="62">
        <v>5</v>
      </c>
      <c r="AF1639" s="126"/>
      <c r="AG1639" s="62"/>
      <c r="AH1639" s="62"/>
      <c r="AI1639" s="62"/>
      <c r="AJ1639" s="62"/>
      <c r="AK1639" s="62"/>
      <c r="AL1639" s="62"/>
      <c r="AM1639" s="62"/>
      <c r="AN1639" s="62"/>
      <c r="AO1639" s="62"/>
      <c r="AP1639" s="62"/>
      <c r="AQ1639" s="62"/>
      <c r="AR1639" s="62"/>
      <c r="AS1639" s="62"/>
      <c r="AT1639" s="62"/>
      <c r="AU1639" s="62"/>
      <c r="AV1639" s="62"/>
      <c r="AW1639" s="62"/>
      <c r="AX1639" s="62"/>
      <c r="AY1639" s="62"/>
      <c r="AZ1639" s="62"/>
      <c r="BA1639" s="62"/>
      <c r="BB1639" s="32"/>
      <c r="BC1639" s="32"/>
      <c r="BD1639" s="32"/>
      <c r="BE1639" s="32"/>
      <c r="BF1639" s="32"/>
      <c r="BG1639" s="32"/>
      <c r="BH1639" s="32"/>
      <c r="BI1639" s="32"/>
      <c r="BJ1639" s="32"/>
      <c r="BK1639" s="32"/>
      <c r="BL1639" s="32"/>
      <c r="BM1639" s="32"/>
    </row>
    <row r="1640" spans="1:65" ht="120" customHeight="1" x14ac:dyDescent="0.25">
      <c r="A1640" s="126">
        <v>2735</v>
      </c>
      <c r="B1640" s="62" t="s">
        <v>13185</v>
      </c>
      <c r="C1640" s="62" t="s">
        <v>13186</v>
      </c>
      <c r="D1640" s="127"/>
      <c r="E1640" s="62" t="s">
        <v>13265</v>
      </c>
      <c r="F1640" s="62" t="s">
        <v>13266</v>
      </c>
      <c r="G1640" s="62" t="s">
        <v>13284</v>
      </c>
      <c r="H1640" s="62">
        <v>2015</v>
      </c>
      <c r="I1640" s="62" t="s">
        <v>13285</v>
      </c>
      <c r="J1640" s="385">
        <v>48744</v>
      </c>
      <c r="K1640" s="62" t="s">
        <v>1050</v>
      </c>
      <c r="L1640" s="62" t="s">
        <v>13269</v>
      </c>
      <c r="M1640" s="62" t="s">
        <v>13286</v>
      </c>
      <c r="N1640" s="62" t="s">
        <v>13287</v>
      </c>
      <c r="O1640" s="62" t="s">
        <v>13288</v>
      </c>
      <c r="P1640" s="62" t="s">
        <v>13289</v>
      </c>
      <c r="Q1640" s="62"/>
      <c r="R1640" s="128"/>
      <c r="S1640" s="128"/>
      <c r="T1640" s="128"/>
      <c r="U1640" s="128">
        <f t="shared" si="105"/>
        <v>0</v>
      </c>
      <c r="V1640" s="438"/>
      <c r="W1640" s="128">
        <v>100</v>
      </c>
      <c r="X1640" s="462"/>
      <c r="Y1640" s="62">
        <v>4</v>
      </c>
      <c r="Z1640" s="62">
        <v>3</v>
      </c>
      <c r="AA1640" s="62">
        <v>4</v>
      </c>
      <c r="AB1640" s="62">
        <v>31</v>
      </c>
      <c r="AC1640" s="62"/>
      <c r="AD1640" s="62"/>
      <c r="AE1640" s="62">
        <v>5</v>
      </c>
      <c r="AF1640" s="126"/>
      <c r="AG1640" s="62"/>
      <c r="AH1640" s="62"/>
      <c r="AI1640" s="62"/>
      <c r="AJ1640" s="62"/>
      <c r="AK1640" s="62"/>
      <c r="AL1640" s="62"/>
      <c r="AM1640" s="62"/>
      <c r="AN1640" s="62"/>
      <c r="AO1640" s="62"/>
      <c r="AP1640" s="62"/>
      <c r="AQ1640" s="62"/>
      <c r="AR1640" s="62"/>
      <c r="AS1640" s="62"/>
      <c r="AT1640" s="62"/>
      <c r="AU1640" s="62"/>
      <c r="AV1640" s="62"/>
      <c r="AW1640" s="62"/>
      <c r="AX1640" s="62"/>
      <c r="AY1640" s="62"/>
      <c r="AZ1640" s="62"/>
      <c r="BA1640" s="62"/>
      <c r="BB1640" s="32"/>
      <c r="BC1640" s="32"/>
      <c r="BD1640" s="32"/>
      <c r="BE1640" s="32"/>
      <c r="BF1640" s="32"/>
      <c r="BG1640" s="32"/>
      <c r="BH1640" s="32"/>
      <c r="BI1640" s="32"/>
      <c r="BJ1640" s="32"/>
      <c r="BK1640" s="32"/>
      <c r="BL1640" s="32"/>
      <c r="BM1640" s="32"/>
    </row>
    <row r="1641" spans="1:65" ht="120" customHeight="1" x14ac:dyDescent="0.25">
      <c r="A1641" s="126">
        <v>2735</v>
      </c>
      <c r="B1641" s="62" t="s">
        <v>13185</v>
      </c>
      <c r="C1641" s="62" t="s">
        <v>13186</v>
      </c>
      <c r="D1641" s="127"/>
      <c r="E1641" s="62" t="s">
        <v>13240</v>
      </c>
      <c r="F1641" s="62" t="s">
        <v>13241</v>
      </c>
      <c r="G1641" s="62" t="s">
        <v>13290</v>
      </c>
      <c r="H1641" s="62">
        <v>2015</v>
      </c>
      <c r="I1641" s="62" t="s">
        <v>13291</v>
      </c>
      <c r="J1641" s="385">
        <v>46357.02</v>
      </c>
      <c r="K1641" s="62" t="s">
        <v>1050</v>
      </c>
      <c r="L1641" s="62" t="s">
        <v>13244</v>
      </c>
      <c r="M1641" s="62" t="s">
        <v>13245</v>
      </c>
      <c r="N1641" s="62" t="s">
        <v>13292</v>
      </c>
      <c r="O1641" s="62" t="s">
        <v>13293</v>
      </c>
      <c r="P1641" s="62" t="s">
        <v>13294</v>
      </c>
      <c r="Q1641" s="62"/>
      <c r="R1641" s="128"/>
      <c r="S1641" s="128"/>
      <c r="T1641" s="128"/>
      <c r="U1641" s="128">
        <f t="shared" si="105"/>
        <v>0</v>
      </c>
      <c r="V1641" s="438"/>
      <c r="W1641" s="128">
        <v>100</v>
      </c>
      <c r="X1641" s="462"/>
      <c r="Y1641" s="62"/>
      <c r="Z1641" s="62"/>
      <c r="AA1641" s="62"/>
      <c r="AB1641" s="62">
        <v>50</v>
      </c>
      <c r="AC1641" s="62"/>
      <c r="AD1641" s="62"/>
      <c r="AE1641" s="62">
        <v>5</v>
      </c>
      <c r="AF1641" s="126"/>
      <c r="AG1641" s="62"/>
      <c r="AH1641" s="62"/>
      <c r="AI1641" s="62"/>
      <c r="AJ1641" s="62"/>
      <c r="AK1641" s="62"/>
      <c r="AL1641" s="62"/>
      <c r="AM1641" s="62"/>
      <c r="AN1641" s="62"/>
      <c r="AO1641" s="62"/>
      <c r="AP1641" s="62"/>
      <c r="AQ1641" s="62"/>
      <c r="AR1641" s="62"/>
      <c r="AS1641" s="62"/>
      <c r="AT1641" s="62"/>
      <c r="AU1641" s="62"/>
      <c r="AV1641" s="62"/>
      <c r="AW1641" s="62"/>
      <c r="AX1641" s="62"/>
      <c r="AY1641" s="62"/>
      <c r="AZ1641" s="62"/>
      <c r="BA1641" s="62"/>
      <c r="BB1641" s="32"/>
      <c r="BC1641" s="32"/>
      <c r="BD1641" s="32"/>
      <c r="BE1641" s="32"/>
      <c r="BF1641" s="32"/>
      <c r="BG1641" s="32"/>
      <c r="BH1641" s="32"/>
      <c r="BI1641" s="32"/>
      <c r="BJ1641" s="32"/>
      <c r="BK1641" s="32"/>
      <c r="BL1641" s="32"/>
      <c r="BM1641" s="32"/>
    </row>
    <row r="1642" spans="1:65" ht="120" customHeight="1" x14ac:dyDescent="0.25">
      <c r="A1642" s="126">
        <v>2735</v>
      </c>
      <c r="B1642" s="62" t="s">
        <v>13185</v>
      </c>
      <c r="C1642" s="62" t="s">
        <v>13186</v>
      </c>
      <c r="D1642" s="127"/>
      <c r="E1642" s="62" t="s">
        <v>13240</v>
      </c>
      <c r="F1642" s="62" t="s">
        <v>13241</v>
      </c>
      <c r="G1642" s="62" t="s">
        <v>13295</v>
      </c>
      <c r="H1642" s="62">
        <v>2015</v>
      </c>
      <c r="I1642" s="62" t="s">
        <v>13296</v>
      </c>
      <c r="J1642" s="385">
        <v>40944.959999999999</v>
      </c>
      <c r="K1642" s="62" t="s">
        <v>1050</v>
      </c>
      <c r="L1642" s="62" t="s">
        <v>13244</v>
      </c>
      <c r="M1642" s="62" t="s">
        <v>13245</v>
      </c>
      <c r="N1642" s="62" t="s">
        <v>13297</v>
      </c>
      <c r="O1642" s="62" t="s">
        <v>13298</v>
      </c>
      <c r="P1642" s="62" t="s">
        <v>13299</v>
      </c>
      <c r="Q1642" s="62"/>
      <c r="R1642" s="128"/>
      <c r="S1642" s="128"/>
      <c r="T1642" s="128"/>
      <c r="U1642" s="128">
        <f t="shared" si="105"/>
        <v>0</v>
      </c>
      <c r="V1642" s="438"/>
      <c r="W1642" s="128">
        <v>100</v>
      </c>
      <c r="X1642" s="462"/>
      <c r="Y1642" s="62"/>
      <c r="Z1642" s="62"/>
      <c r="AA1642" s="62"/>
      <c r="AB1642" s="62">
        <v>50</v>
      </c>
      <c r="AC1642" s="62"/>
      <c r="AD1642" s="62"/>
      <c r="AE1642" s="62">
        <v>5</v>
      </c>
      <c r="AF1642" s="126"/>
      <c r="AG1642" s="62"/>
      <c r="AH1642" s="62"/>
      <c r="AI1642" s="62"/>
      <c r="AJ1642" s="62"/>
      <c r="AK1642" s="62"/>
      <c r="AL1642" s="62"/>
      <c r="AM1642" s="62"/>
      <c r="AN1642" s="62"/>
      <c r="AO1642" s="62"/>
      <c r="AP1642" s="62"/>
      <c r="AQ1642" s="62"/>
      <c r="AR1642" s="62"/>
      <c r="AS1642" s="62"/>
      <c r="AT1642" s="62"/>
      <c r="AU1642" s="62"/>
      <c r="AV1642" s="62"/>
      <c r="AW1642" s="62"/>
      <c r="AX1642" s="62"/>
      <c r="AY1642" s="62"/>
      <c r="AZ1642" s="62"/>
      <c r="BA1642" s="62"/>
      <c r="BB1642" s="32"/>
      <c r="BC1642" s="32"/>
      <c r="BD1642" s="32"/>
      <c r="BE1642" s="32"/>
      <c r="BF1642" s="32"/>
      <c r="BG1642" s="32"/>
      <c r="BH1642" s="32"/>
      <c r="BI1642" s="32"/>
      <c r="BJ1642" s="32"/>
      <c r="BK1642" s="32"/>
      <c r="BL1642" s="32"/>
      <c r="BM1642" s="32"/>
    </row>
    <row r="1643" spans="1:65" ht="120" customHeight="1" x14ac:dyDescent="0.25">
      <c r="A1643" s="126">
        <v>2735</v>
      </c>
      <c r="B1643" s="62" t="s">
        <v>13185</v>
      </c>
      <c r="C1643" s="62" t="s">
        <v>13186</v>
      </c>
      <c r="D1643" s="127"/>
      <c r="E1643" s="62" t="s">
        <v>13300</v>
      </c>
      <c r="F1643" s="62">
        <v>20452</v>
      </c>
      <c r="G1643" s="62" t="s">
        <v>13301</v>
      </c>
      <c r="H1643" s="62">
        <v>2015</v>
      </c>
      <c r="I1643" s="62" t="s">
        <v>13302</v>
      </c>
      <c r="J1643" s="385">
        <v>40349.65</v>
      </c>
      <c r="K1643" s="62" t="s">
        <v>1050</v>
      </c>
      <c r="L1643" s="62" t="s">
        <v>13303</v>
      </c>
      <c r="M1643" s="62" t="s">
        <v>13304</v>
      </c>
      <c r="N1643" s="62" t="s">
        <v>13305</v>
      </c>
      <c r="O1643" s="62" t="s">
        <v>13306</v>
      </c>
      <c r="P1643" s="62" t="s">
        <v>13307</v>
      </c>
      <c r="Q1643" s="62"/>
      <c r="R1643" s="128"/>
      <c r="S1643" s="128"/>
      <c r="T1643" s="128"/>
      <c r="U1643" s="128">
        <f t="shared" si="105"/>
        <v>0</v>
      </c>
      <c r="V1643" s="438"/>
      <c r="W1643" s="128">
        <v>100</v>
      </c>
      <c r="X1643" s="462"/>
      <c r="Y1643" s="62">
        <v>4</v>
      </c>
      <c r="Z1643" s="62">
        <v>2</v>
      </c>
      <c r="AA1643" s="62">
        <v>1</v>
      </c>
      <c r="AB1643" s="62">
        <v>31</v>
      </c>
      <c r="AC1643" s="62"/>
      <c r="AD1643" s="62"/>
      <c r="AE1643" s="62">
        <v>5</v>
      </c>
      <c r="AF1643" s="126"/>
      <c r="AG1643" s="62"/>
      <c r="AH1643" s="62"/>
      <c r="AI1643" s="62"/>
      <c r="AJ1643" s="62"/>
      <c r="AK1643" s="62"/>
      <c r="AL1643" s="62"/>
      <c r="AM1643" s="62"/>
      <c r="AN1643" s="62"/>
      <c r="AO1643" s="62"/>
      <c r="AP1643" s="62"/>
      <c r="AQ1643" s="62"/>
      <c r="AR1643" s="62"/>
      <c r="AS1643" s="62"/>
      <c r="AT1643" s="62"/>
      <c r="AU1643" s="62"/>
      <c r="AV1643" s="62"/>
      <c r="AW1643" s="62"/>
      <c r="AX1643" s="62"/>
      <c r="AY1643" s="62"/>
      <c r="AZ1643" s="62"/>
      <c r="BA1643" s="62"/>
      <c r="BB1643" s="32"/>
      <c r="BC1643" s="32"/>
      <c r="BD1643" s="32"/>
      <c r="BE1643" s="32"/>
      <c r="BF1643" s="32"/>
      <c r="BG1643" s="32"/>
      <c r="BH1643" s="32"/>
      <c r="BI1643" s="32"/>
      <c r="BJ1643" s="32"/>
      <c r="BK1643" s="32"/>
      <c r="BL1643" s="32"/>
      <c r="BM1643" s="32"/>
    </row>
    <row r="1644" spans="1:65" ht="120" customHeight="1" x14ac:dyDescent="0.25">
      <c r="A1644" s="126">
        <v>2735</v>
      </c>
      <c r="B1644" s="62" t="s">
        <v>13185</v>
      </c>
      <c r="C1644" s="62" t="s">
        <v>13186</v>
      </c>
      <c r="D1644" s="127"/>
      <c r="E1644" s="62" t="s">
        <v>13196</v>
      </c>
      <c r="F1644" s="62">
        <v>10129</v>
      </c>
      <c r="G1644" s="62" t="s">
        <v>13308</v>
      </c>
      <c r="H1644" s="62">
        <v>2015</v>
      </c>
      <c r="I1644" s="62" t="s">
        <v>13309</v>
      </c>
      <c r="J1644" s="385">
        <v>36995.4</v>
      </c>
      <c r="K1644" s="62" t="s">
        <v>1050</v>
      </c>
      <c r="L1644" s="62" t="s">
        <v>13199</v>
      </c>
      <c r="M1644" s="62" t="s">
        <v>13200</v>
      </c>
      <c r="N1644" s="62" t="s">
        <v>13310</v>
      </c>
      <c r="O1644" s="62" t="s">
        <v>13311</v>
      </c>
      <c r="P1644" s="62" t="s">
        <v>13312</v>
      </c>
      <c r="Q1644" s="62"/>
      <c r="R1644" s="128"/>
      <c r="S1644" s="128"/>
      <c r="T1644" s="128"/>
      <c r="U1644" s="128">
        <f t="shared" si="105"/>
        <v>0</v>
      </c>
      <c r="V1644" s="438"/>
      <c r="W1644" s="128">
        <v>100</v>
      </c>
      <c r="X1644" s="462"/>
      <c r="Y1644" s="62"/>
      <c r="Z1644" s="62"/>
      <c r="AA1644" s="62"/>
      <c r="AB1644" s="62">
        <v>63</v>
      </c>
      <c r="AC1644" s="62"/>
      <c r="AD1644" s="62"/>
      <c r="AE1644" s="62">
        <v>5</v>
      </c>
      <c r="AF1644" s="126"/>
      <c r="AG1644" s="62"/>
      <c r="AH1644" s="62"/>
      <c r="AI1644" s="62"/>
      <c r="AJ1644" s="62"/>
      <c r="AK1644" s="62"/>
      <c r="AL1644" s="62"/>
      <c r="AM1644" s="62"/>
      <c r="AN1644" s="62"/>
      <c r="AO1644" s="62"/>
      <c r="AP1644" s="62"/>
      <c r="AQ1644" s="62"/>
      <c r="AR1644" s="62"/>
      <c r="AS1644" s="62"/>
      <c r="AT1644" s="62"/>
      <c r="AU1644" s="62"/>
      <c r="AV1644" s="62"/>
      <c r="AW1644" s="62"/>
      <c r="AX1644" s="62"/>
      <c r="AY1644" s="62"/>
      <c r="AZ1644" s="62"/>
      <c r="BA1644" s="62"/>
      <c r="BB1644" s="32"/>
      <c r="BC1644" s="32"/>
      <c r="BD1644" s="32"/>
      <c r="BE1644" s="32"/>
      <c r="BF1644" s="32"/>
      <c r="BG1644" s="32"/>
      <c r="BH1644" s="32"/>
      <c r="BI1644" s="32"/>
      <c r="BJ1644" s="32"/>
      <c r="BK1644" s="32"/>
      <c r="BL1644" s="32"/>
      <c r="BM1644" s="32"/>
    </row>
    <row r="1645" spans="1:65" ht="120" customHeight="1" x14ac:dyDescent="0.25">
      <c r="A1645" s="126">
        <v>2735</v>
      </c>
      <c r="B1645" s="62" t="s">
        <v>13185</v>
      </c>
      <c r="C1645" s="62" t="s">
        <v>13186</v>
      </c>
      <c r="D1645" s="127"/>
      <c r="E1645" s="62" t="s">
        <v>13257</v>
      </c>
      <c r="F1645" s="62">
        <v>26076</v>
      </c>
      <c r="G1645" s="62" t="s">
        <v>13313</v>
      </c>
      <c r="H1645" s="62">
        <v>2015</v>
      </c>
      <c r="I1645" s="62" t="s">
        <v>13314</v>
      </c>
      <c r="J1645" s="385">
        <v>35888.68</v>
      </c>
      <c r="K1645" s="62" t="s">
        <v>1050</v>
      </c>
      <c r="L1645" s="62" t="s">
        <v>13260</v>
      </c>
      <c r="M1645" s="62" t="s">
        <v>13261</v>
      </c>
      <c r="N1645" s="62" t="s">
        <v>13315</v>
      </c>
      <c r="O1645" s="62" t="s">
        <v>13316</v>
      </c>
      <c r="P1645" s="62" t="s">
        <v>13317</v>
      </c>
      <c r="Q1645" s="62"/>
      <c r="R1645" s="128"/>
      <c r="S1645" s="128"/>
      <c r="T1645" s="128"/>
      <c r="U1645" s="128">
        <f t="shared" si="105"/>
        <v>0</v>
      </c>
      <c r="V1645" s="438"/>
      <c r="W1645" s="128">
        <v>100</v>
      </c>
      <c r="X1645" s="462"/>
      <c r="Y1645" s="62">
        <v>4</v>
      </c>
      <c r="Z1645" s="62">
        <v>2</v>
      </c>
      <c r="AA1645" s="62">
        <v>1</v>
      </c>
      <c r="AB1645" s="62">
        <v>31</v>
      </c>
      <c r="AC1645" s="62"/>
      <c r="AD1645" s="62"/>
      <c r="AE1645" s="62">
        <v>5</v>
      </c>
      <c r="AF1645" s="126"/>
      <c r="AG1645" s="62"/>
      <c r="AH1645" s="62"/>
      <c r="AI1645" s="62"/>
      <c r="AJ1645" s="62"/>
      <c r="AK1645" s="62"/>
      <c r="AL1645" s="62"/>
      <c r="AM1645" s="62"/>
      <c r="AN1645" s="62"/>
      <c r="AO1645" s="62"/>
      <c r="AP1645" s="62"/>
      <c r="AQ1645" s="62"/>
      <c r="AR1645" s="62"/>
      <c r="AS1645" s="62"/>
      <c r="AT1645" s="62"/>
      <c r="AU1645" s="62"/>
      <c r="AV1645" s="62"/>
      <c r="AW1645" s="62"/>
      <c r="AX1645" s="62"/>
      <c r="AY1645" s="62"/>
      <c r="AZ1645" s="62"/>
      <c r="BA1645" s="62"/>
      <c r="BB1645" s="32"/>
      <c r="BC1645" s="32"/>
      <c r="BD1645" s="32"/>
      <c r="BE1645" s="32"/>
      <c r="BF1645" s="32"/>
      <c r="BG1645" s="32"/>
      <c r="BH1645" s="32"/>
      <c r="BI1645" s="32"/>
      <c r="BJ1645" s="32"/>
      <c r="BK1645" s="32"/>
      <c r="BL1645" s="32"/>
      <c r="BM1645" s="32"/>
    </row>
    <row r="1646" spans="1:65" ht="120" customHeight="1" x14ac:dyDescent="0.25">
      <c r="A1646" s="126">
        <v>2735</v>
      </c>
      <c r="B1646" s="62" t="s">
        <v>13185</v>
      </c>
      <c r="C1646" s="62" t="s">
        <v>13186</v>
      </c>
      <c r="D1646" s="127"/>
      <c r="E1646" s="62" t="s">
        <v>13300</v>
      </c>
      <c r="F1646" s="62">
        <v>20452</v>
      </c>
      <c r="G1646" s="62" t="s">
        <v>13313</v>
      </c>
      <c r="H1646" s="62">
        <v>2015</v>
      </c>
      <c r="I1646" s="62" t="s">
        <v>13314</v>
      </c>
      <c r="J1646" s="385">
        <v>35888.68</v>
      </c>
      <c r="K1646" s="62" t="s">
        <v>1050</v>
      </c>
      <c r="L1646" s="62" t="s">
        <v>13303</v>
      </c>
      <c r="M1646" s="62" t="s">
        <v>13318</v>
      </c>
      <c r="N1646" s="62" t="s">
        <v>13319</v>
      </c>
      <c r="O1646" s="62" t="s">
        <v>13320</v>
      </c>
      <c r="P1646" s="62" t="s">
        <v>13321</v>
      </c>
      <c r="Q1646" s="62"/>
      <c r="R1646" s="128"/>
      <c r="S1646" s="128"/>
      <c r="T1646" s="128"/>
      <c r="U1646" s="128">
        <f t="shared" si="105"/>
        <v>0</v>
      </c>
      <c r="V1646" s="438"/>
      <c r="W1646" s="128">
        <v>100</v>
      </c>
      <c r="X1646" s="462"/>
      <c r="Y1646" s="62">
        <v>4</v>
      </c>
      <c r="Z1646" s="62">
        <v>2</v>
      </c>
      <c r="AA1646" s="62">
        <v>1</v>
      </c>
      <c r="AB1646" s="62">
        <v>31</v>
      </c>
      <c r="AC1646" s="62"/>
      <c r="AD1646" s="62"/>
      <c r="AE1646" s="62">
        <v>5</v>
      </c>
      <c r="AF1646" s="126"/>
      <c r="AG1646" s="62"/>
      <c r="AH1646" s="62"/>
      <c r="AI1646" s="62"/>
      <c r="AJ1646" s="62"/>
      <c r="AK1646" s="62"/>
      <c r="AL1646" s="62"/>
      <c r="AM1646" s="62"/>
      <c r="AN1646" s="62"/>
      <c r="AO1646" s="62"/>
      <c r="AP1646" s="62"/>
      <c r="AQ1646" s="62"/>
      <c r="AR1646" s="62"/>
      <c r="AS1646" s="62"/>
      <c r="AT1646" s="62"/>
      <c r="AU1646" s="62"/>
      <c r="AV1646" s="62"/>
      <c r="AW1646" s="62"/>
      <c r="AX1646" s="62"/>
      <c r="AY1646" s="62"/>
      <c r="AZ1646" s="62"/>
      <c r="BA1646" s="62"/>
      <c r="BB1646" s="32"/>
      <c r="BC1646" s="32"/>
      <c r="BD1646" s="32"/>
      <c r="BE1646" s="32"/>
      <c r="BF1646" s="32"/>
      <c r="BG1646" s="32"/>
      <c r="BH1646" s="32"/>
      <c r="BI1646" s="32"/>
      <c r="BJ1646" s="32"/>
      <c r="BK1646" s="32"/>
      <c r="BL1646" s="32"/>
      <c r="BM1646" s="32"/>
    </row>
    <row r="1647" spans="1:65" ht="120" customHeight="1" x14ac:dyDescent="0.25">
      <c r="A1647" s="126">
        <v>2735</v>
      </c>
      <c r="B1647" s="62" t="s">
        <v>13185</v>
      </c>
      <c r="C1647" s="62" t="s">
        <v>13186</v>
      </c>
      <c r="D1647" s="127"/>
      <c r="E1647" s="62" t="s">
        <v>13232</v>
      </c>
      <c r="F1647" s="62" t="s">
        <v>13322</v>
      </c>
      <c r="G1647" s="62" t="s">
        <v>13323</v>
      </c>
      <c r="H1647" s="62">
        <v>2015</v>
      </c>
      <c r="I1647" s="62" t="s">
        <v>13324</v>
      </c>
      <c r="J1647" s="385">
        <v>32766.92</v>
      </c>
      <c r="K1647" s="62" t="s">
        <v>1050</v>
      </c>
      <c r="L1647" s="62" t="s">
        <v>13235</v>
      </c>
      <c r="M1647" s="62" t="s">
        <v>13236</v>
      </c>
      <c r="N1647" s="62" t="s">
        <v>13325</v>
      </c>
      <c r="O1647" s="62" t="s">
        <v>13326</v>
      </c>
      <c r="P1647" s="62" t="s">
        <v>13327</v>
      </c>
      <c r="Q1647" s="62"/>
      <c r="R1647" s="128"/>
      <c r="S1647" s="128"/>
      <c r="T1647" s="128"/>
      <c r="U1647" s="128">
        <f t="shared" si="105"/>
        <v>0</v>
      </c>
      <c r="V1647" s="438"/>
      <c r="W1647" s="128">
        <v>100</v>
      </c>
      <c r="X1647" s="462"/>
      <c r="Y1647" s="62">
        <v>3</v>
      </c>
      <c r="Z1647" s="62">
        <v>2</v>
      </c>
      <c r="AA1647" s="62">
        <v>2</v>
      </c>
      <c r="AB1647" s="62">
        <v>31</v>
      </c>
      <c r="AC1647" s="62"/>
      <c r="AD1647" s="62"/>
      <c r="AE1647" s="62">
        <v>5</v>
      </c>
      <c r="AF1647" s="126"/>
      <c r="AG1647" s="62"/>
      <c r="AH1647" s="62"/>
      <c r="AI1647" s="62"/>
      <c r="AJ1647" s="62"/>
      <c r="AK1647" s="62"/>
      <c r="AL1647" s="62"/>
      <c r="AM1647" s="62"/>
      <c r="AN1647" s="62"/>
      <c r="AO1647" s="62"/>
      <c r="AP1647" s="62"/>
      <c r="AQ1647" s="62"/>
      <c r="AR1647" s="62"/>
      <c r="AS1647" s="62"/>
      <c r="AT1647" s="62"/>
      <c r="AU1647" s="62"/>
      <c r="AV1647" s="62"/>
      <c r="AW1647" s="62"/>
      <c r="AX1647" s="62"/>
      <c r="AY1647" s="62"/>
      <c r="AZ1647" s="62"/>
      <c r="BA1647" s="62"/>
      <c r="BB1647" s="32"/>
      <c r="BC1647" s="32"/>
      <c r="BD1647" s="32"/>
      <c r="BE1647" s="32"/>
      <c r="BF1647" s="32"/>
      <c r="BG1647" s="32"/>
      <c r="BH1647" s="32"/>
      <c r="BI1647" s="32"/>
      <c r="BJ1647" s="32"/>
      <c r="BK1647" s="32"/>
      <c r="BL1647" s="32"/>
      <c r="BM1647" s="32"/>
    </row>
    <row r="1648" spans="1:65" ht="120" customHeight="1" x14ac:dyDescent="0.25">
      <c r="A1648" s="126">
        <v>2735</v>
      </c>
      <c r="B1648" s="62" t="s">
        <v>13185</v>
      </c>
      <c r="C1648" s="62" t="s">
        <v>13186</v>
      </c>
      <c r="D1648" s="127"/>
      <c r="E1648" s="62" t="s">
        <v>13232</v>
      </c>
      <c r="F1648" s="62" t="s">
        <v>13322</v>
      </c>
      <c r="G1648" s="62" t="s">
        <v>13328</v>
      </c>
      <c r="H1648" s="62">
        <v>2015</v>
      </c>
      <c r="I1648" s="62" t="s">
        <v>13329</v>
      </c>
      <c r="J1648" s="385">
        <v>32198.46</v>
      </c>
      <c r="K1648" s="62" t="s">
        <v>1050</v>
      </c>
      <c r="L1648" s="62" t="s">
        <v>13235</v>
      </c>
      <c r="M1648" s="62" t="s">
        <v>13236</v>
      </c>
      <c r="N1648" s="62" t="s">
        <v>13330</v>
      </c>
      <c r="O1648" s="62" t="s">
        <v>13331</v>
      </c>
      <c r="P1648" s="62" t="s">
        <v>13332</v>
      </c>
      <c r="Q1648" s="62"/>
      <c r="R1648" s="128"/>
      <c r="S1648" s="128"/>
      <c r="T1648" s="128"/>
      <c r="U1648" s="128">
        <f t="shared" si="105"/>
        <v>0</v>
      </c>
      <c r="V1648" s="438"/>
      <c r="W1648" s="128">
        <v>100</v>
      </c>
      <c r="X1648" s="462"/>
      <c r="Y1648" s="62">
        <v>3</v>
      </c>
      <c r="Z1648" s="62">
        <v>4</v>
      </c>
      <c r="AA1648" s="62">
        <v>4</v>
      </c>
      <c r="AB1648" s="62">
        <v>31</v>
      </c>
      <c r="AC1648" s="62"/>
      <c r="AD1648" s="62"/>
      <c r="AE1648" s="62">
        <v>5</v>
      </c>
      <c r="AF1648" s="126"/>
      <c r="AG1648" s="62"/>
      <c r="AH1648" s="62"/>
      <c r="AI1648" s="62"/>
      <c r="AJ1648" s="62"/>
      <c r="AK1648" s="62"/>
      <c r="AL1648" s="62"/>
      <c r="AM1648" s="62"/>
      <c r="AN1648" s="62"/>
      <c r="AO1648" s="62"/>
      <c r="AP1648" s="62"/>
      <c r="AQ1648" s="62"/>
      <c r="AR1648" s="62"/>
      <c r="AS1648" s="62"/>
      <c r="AT1648" s="62"/>
      <c r="AU1648" s="62"/>
      <c r="AV1648" s="62"/>
      <c r="AW1648" s="62"/>
      <c r="AX1648" s="62"/>
      <c r="AY1648" s="62"/>
      <c r="AZ1648" s="62"/>
      <c r="BA1648" s="62"/>
      <c r="BB1648" s="32"/>
      <c r="BC1648" s="32"/>
      <c r="BD1648" s="32"/>
      <c r="BE1648" s="32"/>
      <c r="BF1648" s="32"/>
      <c r="BG1648" s="32"/>
      <c r="BH1648" s="32"/>
      <c r="BI1648" s="32"/>
      <c r="BJ1648" s="32"/>
      <c r="BK1648" s="32"/>
      <c r="BL1648" s="32"/>
      <c r="BM1648" s="32"/>
    </row>
    <row r="1649" spans="1:65" ht="120" customHeight="1" x14ac:dyDescent="0.25">
      <c r="A1649" s="126">
        <v>2735</v>
      </c>
      <c r="B1649" s="62" t="s">
        <v>13185</v>
      </c>
      <c r="C1649" s="62" t="s">
        <v>13186</v>
      </c>
      <c r="D1649" s="127"/>
      <c r="E1649" s="62" t="s">
        <v>13265</v>
      </c>
      <c r="F1649" s="62" t="s">
        <v>13266</v>
      </c>
      <c r="G1649" s="62" t="s">
        <v>13333</v>
      </c>
      <c r="H1649" s="62">
        <v>2015</v>
      </c>
      <c r="I1649" s="62" t="s">
        <v>13333</v>
      </c>
      <c r="J1649" s="385">
        <v>25605.02</v>
      </c>
      <c r="K1649" s="62" t="s">
        <v>1050</v>
      </c>
      <c r="L1649" s="62" t="s">
        <v>13269</v>
      </c>
      <c r="M1649" s="62" t="s">
        <v>13270</v>
      </c>
      <c r="N1649" s="62" t="s">
        <v>13334</v>
      </c>
      <c r="O1649" s="62" t="s">
        <v>13335</v>
      </c>
      <c r="P1649" s="62" t="s">
        <v>13336</v>
      </c>
      <c r="Q1649" s="62"/>
      <c r="R1649" s="128"/>
      <c r="S1649" s="128"/>
      <c r="T1649" s="128"/>
      <c r="U1649" s="128">
        <f t="shared" si="105"/>
        <v>0</v>
      </c>
      <c r="V1649" s="438"/>
      <c r="W1649" s="128">
        <v>100</v>
      </c>
      <c r="X1649" s="462"/>
      <c r="Y1649" s="62"/>
      <c r="Z1649" s="62"/>
      <c r="AA1649" s="62"/>
      <c r="AB1649" s="62">
        <v>31</v>
      </c>
      <c r="AC1649" s="62"/>
      <c r="AD1649" s="62"/>
      <c r="AE1649" s="62">
        <v>5</v>
      </c>
      <c r="AF1649" s="126"/>
      <c r="AG1649" s="62"/>
      <c r="AH1649" s="62"/>
      <c r="AI1649" s="62"/>
      <c r="AJ1649" s="62"/>
      <c r="AK1649" s="62"/>
      <c r="AL1649" s="62"/>
      <c r="AM1649" s="62"/>
      <c r="AN1649" s="62"/>
      <c r="AO1649" s="62"/>
      <c r="AP1649" s="62"/>
      <c r="AQ1649" s="62"/>
      <c r="AR1649" s="62"/>
      <c r="AS1649" s="62"/>
      <c r="AT1649" s="62"/>
      <c r="AU1649" s="62"/>
      <c r="AV1649" s="62"/>
      <c r="AW1649" s="62"/>
      <c r="AX1649" s="62"/>
      <c r="AY1649" s="62"/>
      <c r="AZ1649" s="62"/>
      <c r="BA1649" s="62"/>
      <c r="BB1649" s="32"/>
      <c r="BC1649" s="32"/>
      <c r="BD1649" s="32"/>
      <c r="BE1649" s="32"/>
      <c r="BF1649" s="32"/>
      <c r="BG1649" s="32"/>
      <c r="BH1649" s="32"/>
      <c r="BI1649" s="32"/>
      <c r="BJ1649" s="32"/>
      <c r="BK1649" s="32"/>
      <c r="BL1649" s="32"/>
      <c r="BM1649" s="32"/>
    </row>
    <row r="1650" spans="1:65" ht="120" customHeight="1" x14ac:dyDescent="0.25">
      <c r="A1650" s="126">
        <v>2735</v>
      </c>
      <c r="B1650" s="62" t="s">
        <v>13185</v>
      </c>
      <c r="C1650" s="62" t="s">
        <v>13186</v>
      </c>
      <c r="D1650" s="127"/>
      <c r="E1650" s="62" t="s">
        <v>13232</v>
      </c>
      <c r="F1650" s="62" t="s">
        <v>13322</v>
      </c>
      <c r="G1650" s="62" t="s">
        <v>13337</v>
      </c>
      <c r="H1650" s="62">
        <v>2015</v>
      </c>
      <c r="I1650" s="62" t="s">
        <v>13338</v>
      </c>
      <c r="J1650" s="385">
        <v>20275.240000000002</v>
      </c>
      <c r="K1650" s="62" t="s">
        <v>1050</v>
      </c>
      <c r="L1650" s="62" t="s">
        <v>13235</v>
      </c>
      <c r="M1650" s="62" t="s">
        <v>13236</v>
      </c>
      <c r="N1650" s="62" t="s">
        <v>13339</v>
      </c>
      <c r="O1650" s="62" t="s">
        <v>13340</v>
      </c>
      <c r="P1650" s="62" t="s">
        <v>13341</v>
      </c>
      <c r="Q1650" s="62"/>
      <c r="R1650" s="128"/>
      <c r="S1650" s="128"/>
      <c r="T1650" s="128"/>
      <c r="U1650" s="128">
        <f t="shared" si="105"/>
        <v>0</v>
      </c>
      <c r="V1650" s="438"/>
      <c r="W1650" s="128">
        <v>100</v>
      </c>
      <c r="X1650" s="462"/>
      <c r="Y1650" s="62">
        <v>3</v>
      </c>
      <c r="Z1650" s="62">
        <v>10</v>
      </c>
      <c r="AA1650" s="62">
        <v>4</v>
      </c>
      <c r="AB1650" s="62">
        <v>31</v>
      </c>
      <c r="AC1650" s="62"/>
      <c r="AD1650" s="62"/>
      <c r="AE1650" s="62">
        <v>5</v>
      </c>
      <c r="AF1650" s="126"/>
      <c r="AG1650" s="62"/>
      <c r="AH1650" s="62"/>
      <c r="AI1650" s="62"/>
      <c r="AJ1650" s="62"/>
      <c r="AK1650" s="62"/>
      <c r="AL1650" s="62"/>
      <c r="AM1650" s="62"/>
      <c r="AN1650" s="62"/>
      <c r="AO1650" s="62"/>
      <c r="AP1650" s="62"/>
      <c r="AQ1650" s="62"/>
      <c r="AR1650" s="62"/>
      <c r="AS1650" s="62"/>
      <c r="AT1650" s="62"/>
      <c r="AU1650" s="62"/>
      <c r="AV1650" s="62"/>
      <c r="AW1650" s="62"/>
      <c r="AX1650" s="62"/>
      <c r="AY1650" s="62"/>
      <c r="AZ1650" s="62"/>
      <c r="BA1650" s="62"/>
      <c r="BB1650" s="32"/>
      <c r="BC1650" s="32"/>
      <c r="BD1650" s="32"/>
      <c r="BE1650" s="32"/>
      <c r="BF1650" s="32"/>
      <c r="BG1650" s="32"/>
      <c r="BH1650" s="32"/>
      <c r="BI1650" s="32"/>
      <c r="BJ1650" s="32"/>
      <c r="BK1650" s="32"/>
      <c r="BL1650" s="32"/>
      <c r="BM1650" s="32"/>
    </row>
    <row r="1651" spans="1:65" ht="120" customHeight="1" x14ac:dyDescent="0.25">
      <c r="A1651" s="126">
        <v>2735</v>
      </c>
      <c r="B1651" s="62" t="s">
        <v>13185</v>
      </c>
      <c r="C1651" s="62" t="s">
        <v>13186</v>
      </c>
      <c r="D1651" s="127"/>
      <c r="E1651" s="62" t="s">
        <v>13204</v>
      </c>
      <c r="F1651" s="62">
        <v>10827</v>
      </c>
      <c r="G1651" s="62" t="s">
        <v>13342</v>
      </c>
      <c r="H1651" s="62">
        <v>2015</v>
      </c>
      <c r="I1651" s="62" t="s">
        <v>13343</v>
      </c>
      <c r="J1651" s="385">
        <v>20069.400000000001</v>
      </c>
      <c r="K1651" s="62" t="s">
        <v>1050</v>
      </c>
      <c r="L1651" s="62" t="s">
        <v>13207</v>
      </c>
      <c r="M1651" s="62" t="s">
        <v>13208</v>
      </c>
      <c r="N1651" s="62" t="s">
        <v>13344</v>
      </c>
      <c r="O1651" s="62" t="s">
        <v>13345</v>
      </c>
      <c r="P1651" s="62" t="s">
        <v>13346</v>
      </c>
      <c r="Q1651" s="62"/>
      <c r="R1651" s="128"/>
      <c r="S1651" s="128"/>
      <c r="T1651" s="128"/>
      <c r="U1651" s="128">
        <f t="shared" si="105"/>
        <v>0</v>
      </c>
      <c r="V1651" s="438"/>
      <c r="W1651" s="128">
        <v>100</v>
      </c>
      <c r="X1651" s="462"/>
      <c r="Y1651" s="62"/>
      <c r="Z1651" s="62"/>
      <c r="AA1651" s="62"/>
      <c r="AB1651" s="62">
        <v>31</v>
      </c>
      <c r="AC1651" s="62"/>
      <c r="AD1651" s="62"/>
      <c r="AE1651" s="62">
        <v>5</v>
      </c>
      <c r="AF1651" s="126"/>
      <c r="AG1651" s="62"/>
      <c r="AH1651" s="62"/>
      <c r="AI1651" s="62"/>
      <c r="AJ1651" s="62"/>
      <c r="AK1651" s="62"/>
      <c r="AL1651" s="62"/>
      <c r="AM1651" s="62"/>
      <c r="AN1651" s="62"/>
      <c r="AO1651" s="62"/>
      <c r="AP1651" s="62"/>
      <c r="AQ1651" s="62"/>
      <c r="AR1651" s="62"/>
      <c r="AS1651" s="62"/>
      <c r="AT1651" s="62"/>
      <c r="AU1651" s="62"/>
      <c r="AV1651" s="62"/>
      <c r="AW1651" s="62"/>
      <c r="AX1651" s="62"/>
      <c r="AY1651" s="62"/>
      <c r="AZ1651" s="62"/>
      <c r="BA1651" s="62"/>
      <c r="BB1651" s="32"/>
      <c r="BC1651" s="32"/>
      <c r="BD1651" s="32"/>
      <c r="BE1651" s="32"/>
      <c r="BF1651" s="32"/>
      <c r="BG1651" s="32"/>
      <c r="BH1651" s="32"/>
      <c r="BI1651" s="32"/>
      <c r="BJ1651" s="32"/>
      <c r="BK1651" s="32"/>
      <c r="BL1651" s="32"/>
      <c r="BM1651" s="32"/>
    </row>
    <row r="1652" spans="1:65" ht="120" customHeight="1" x14ac:dyDescent="0.25">
      <c r="A1652" s="126">
        <v>2735</v>
      </c>
      <c r="B1652" s="62" t="s">
        <v>13185</v>
      </c>
      <c r="C1652" s="62" t="s">
        <v>13186</v>
      </c>
      <c r="D1652" s="127"/>
      <c r="E1652" s="62" t="s">
        <v>13347</v>
      </c>
      <c r="F1652" s="62">
        <v>14738</v>
      </c>
      <c r="G1652" s="62" t="s">
        <v>13348</v>
      </c>
      <c r="H1652" s="62">
        <v>2023</v>
      </c>
      <c r="I1652" s="62" t="s">
        <v>13349</v>
      </c>
      <c r="J1652" s="385">
        <v>26005.68</v>
      </c>
      <c r="K1652" s="62" t="s">
        <v>1050</v>
      </c>
      <c r="L1652" s="62" t="s">
        <v>13350</v>
      </c>
      <c r="M1652" s="62" t="s">
        <v>13351</v>
      </c>
      <c r="N1652" s="62" t="s">
        <v>13352</v>
      </c>
      <c r="O1652" s="62"/>
      <c r="P1652" s="62" t="s">
        <v>13353</v>
      </c>
      <c r="Q1652" s="62"/>
      <c r="R1652" s="128"/>
      <c r="S1652" s="62"/>
      <c r="T1652" s="62"/>
      <c r="U1652" s="128">
        <f t="shared" si="105"/>
        <v>0</v>
      </c>
      <c r="V1652" s="438"/>
      <c r="W1652" s="128">
        <v>40</v>
      </c>
      <c r="X1652" s="462"/>
      <c r="Y1652" s="62"/>
      <c r="Z1652" s="62"/>
      <c r="AA1652" s="62"/>
      <c r="AB1652" s="62"/>
      <c r="AC1652" s="62"/>
      <c r="AD1652" s="62"/>
      <c r="AE1652" s="62">
        <v>5</v>
      </c>
      <c r="AF1652" s="126"/>
      <c r="AG1652" s="62"/>
      <c r="AH1652" s="62"/>
      <c r="AI1652" s="62"/>
      <c r="AJ1652" s="62"/>
      <c r="AK1652" s="62"/>
      <c r="AL1652" s="62"/>
      <c r="AM1652" s="62"/>
      <c r="AN1652" s="62"/>
      <c r="AO1652" s="62"/>
      <c r="AP1652" s="62"/>
      <c r="AQ1652" s="62"/>
      <c r="AR1652" s="62"/>
      <c r="AS1652" s="62"/>
      <c r="AT1652" s="62"/>
      <c r="AU1652" s="62"/>
      <c r="AV1652" s="62"/>
      <c r="AW1652" s="62"/>
      <c r="AX1652" s="62"/>
      <c r="AY1652" s="62"/>
      <c r="AZ1652" s="62"/>
      <c r="BA1652" s="62"/>
      <c r="BB1652" s="32"/>
      <c r="BC1652" s="32"/>
      <c r="BD1652" s="32"/>
      <c r="BE1652" s="32"/>
      <c r="BF1652" s="32"/>
      <c r="BG1652" s="32"/>
      <c r="BH1652" s="32"/>
      <c r="BI1652" s="32"/>
      <c r="BJ1652" s="32"/>
      <c r="BK1652" s="32"/>
      <c r="BL1652" s="32"/>
      <c r="BM1652" s="32"/>
    </row>
    <row r="1653" spans="1:65" ht="120" customHeight="1" x14ac:dyDescent="0.25">
      <c r="A1653" s="126">
        <v>2735</v>
      </c>
      <c r="B1653" s="62" t="s">
        <v>13185</v>
      </c>
      <c r="C1653" s="62" t="s">
        <v>13186</v>
      </c>
      <c r="D1653" s="127"/>
      <c r="E1653" s="62" t="s">
        <v>13232</v>
      </c>
      <c r="F1653" s="62" t="s">
        <v>13322</v>
      </c>
      <c r="G1653" s="62" t="s">
        <v>13354</v>
      </c>
      <c r="H1653" s="62">
        <v>2022</v>
      </c>
      <c r="I1653" s="62" t="s">
        <v>13355</v>
      </c>
      <c r="J1653" s="385">
        <v>7156.63</v>
      </c>
      <c r="K1653" s="62" t="s">
        <v>1050</v>
      </c>
      <c r="L1653" s="62" t="s">
        <v>13235</v>
      </c>
      <c r="M1653" s="62" t="s">
        <v>13236</v>
      </c>
      <c r="N1653" s="62" t="s">
        <v>13356</v>
      </c>
      <c r="O1653" s="62" t="s">
        <v>13357</v>
      </c>
      <c r="P1653" s="62" t="s">
        <v>13358</v>
      </c>
      <c r="Q1653" s="62"/>
      <c r="R1653" s="128"/>
      <c r="S1653" s="62"/>
      <c r="T1653" s="62"/>
      <c r="U1653" s="128">
        <f t="shared" si="105"/>
        <v>0</v>
      </c>
      <c r="V1653" s="438"/>
      <c r="W1653" s="128">
        <v>60</v>
      </c>
      <c r="X1653" s="462"/>
      <c r="Y1653" s="62"/>
      <c r="Z1653" s="62"/>
      <c r="AA1653" s="62"/>
      <c r="AB1653" s="62"/>
      <c r="AC1653" s="62"/>
      <c r="AD1653" s="62"/>
      <c r="AE1653" s="62">
        <v>5</v>
      </c>
      <c r="AF1653" s="126"/>
      <c r="AG1653" s="62"/>
      <c r="AH1653" s="62"/>
      <c r="AI1653" s="62"/>
      <c r="AJ1653" s="62"/>
      <c r="AK1653" s="62"/>
      <c r="AL1653" s="62"/>
      <c r="AM1653" s="62"/>
      <c r="AN1653" s="62"/>
      <c r="AO1653" s="62"/>
      <c r="AP1653" s="62"/>
      <c r="AQ1653" s="62"/>
      <c r="AR1653" s="62"/>
      <c r="AS1653" s="62"/>
      <c r="AT1653" s="62"/>
      <c r="AU1653" s="62"/>
      <c r="AV1653" s="62"/>
      <c r="AW1653" s="62"/>
      <c r="AX1653" s="62"/>
      <c r="AY1653" s="62"/>
      <c r="AZ1653" s="62"/>
      <c r="BA1653" s="62"/>
      <c r="BB1653" s="32"/>
      <c r="BC1653" s="32"/>
      <c r="BD1653" s="32"/>
      <c r="BE1653" s="32"/>
      <c r="BF1653" s="32"/>
      <c r="BG1653" s="32"/>
      <c r="BH1653" s="32"/>
      <c r="BI1653" s="32"/>
      <c r="BJ1653" s="32"/>
      <c r="BK1653" s="32"/>
      <c r="BL1653" s="32"/>
      <c r="BM1653" s="32"/>
    </row>
    <row r="1654" spans="1:65" ht="120" customHeight="1" x14ac:dyDescent="0.25">
      <c r="A1654" s="126">
        <v>2735</v>
      </c>
      <c r="B1654" s="62" t="s">
        <v>13185</v>
      </c>
      <c r="C1654" s="62" t="s">
        <v>13186</v>
      </c>
      <c r="D1654" s="127"/>
      <c r="E1654" s="62" t="s">
        <v>13249</v>
      </c>
      <c r="F1654" s="62">
        <v>29577</v>
      </c>
      <c r="G1654" s="62" t="s">
        <v>13359</v>
      </c>
      <c r="H1654" s="62">
        <v>2022</v>
      </c>
      <c r="I1654" s="62" t="s">
        <v>13360</v>
      </c>
      <c r="J1654" s="385">
        <v>98673.69</v>
      </c>
      <c r="K1654" s="62" t="s">
        <v>1050</v>
      </c>
      <c r="L1654" s="62" t="s">
        <v>13252</v>
      </c>
      <c r="M1654" s="62" t="s">
        <v>13253</v>
      </c>
      <c r="N1654" s="62" t="s">
        <v>13361</v>
      </c>
      <c r="O1654" s="62" t="s">
        <v>13362</v>
      </c>
      <c r="P1654" s="62" t="s">
        <v>13363</v>
      </c>
      <c r="Q1654" s="62"/>
      <c r="R1654" s="128"/>
      <c r="S1654" s="62"/>
      <c r="T1654" s="62"/>
      <c r="U1654" s="128">
        <f t="shared" si="105"/>
        <v>0</v>
      </c>
      <c r="V1654" s="438"/>
      <c r="W1654" s="128">
        <v>60</v>
      </c>
      <c r="X1654" s="462"/>
      <c r="Y1654" s="62"/>
      <c r="Z1654" s="62"/>
      <c r="AA1654" s="62"/>
      <c r="AB1654" s="62"/>
      <c r="AC1654" s="62"/>
      <c r="AD1654" s="62"/>
      <c r="AE1654" s="62">
        <v>5</v>
      </c>
      <c r="AF1654" s="126"/>
      <c r="AG1654" s="62"/>
      <c r="AH1654" s="62"/>
      <c r="AI1654" s="62"/>
      <c r="AJ1654" s="62"/>
      <c r="AK1654" s="62"/>
      <c r="AL1654" s="62"/>
      <c r="AM1654" s="62"/>
      <c r="AN1654" s="62"/>
      <c r="AO1654" s="62"/>
      <c r="AP1654" s="62"/>
      <c r="AQ1654" s="62"/>
      <c r="AR1654" s="62"/>
      <c r="AS1654" s="62"/>
      <c r="AT1654" s="62"/>
      <c r="AU1654" s="62"/>
      <c r="AV1654" s="62"/>
      <c r="AW1654" s="62"/>
      <c r="AX1654" s="62"/>
      <c r="AY1654" s="62"/>
      <c r="AZ1654" s="62"/>
      <c r="BA1654" s="62"/>
      <c r="BB1654" s="32"/>
      <c r="BC1654" s="32"/>
      <c r="BD1654" s="32"/>
      <c r="BE1654" s="32"/>
      <c r="BF1654" s="32"/>
      <c r="BG1654" s="32"/>
      <c r="BH1654" s="32"/>
      <c r="BI1654" s="32"/>
      <c r="BJ1654" s="32"/>
      <c r="BK1654" s="32"/>
      <c r="BL1654" s="32"/>
      <c r="BM1654" s="32"/>
    </row>
    <row r="1655" spans="1:65" ht="120" customHeight="1" x14ac:dyDescent="0.25">
      <c r="A1655" s="126">
        <v>2735</v>
      </c>
      <c r="B1655" s="62" t="s">
        <v>13185</v>
      </c>
      <c r="C1655" s="62" t="s">
        <v>13186</v>
      </c>
      <c r="D1655" s="127"/>
      <c r="E1655" s="62" t="s">
        <v>13249</v>
      </c>
      <c r="F1655" s="62">
        <v>29577</v>
      </c>
      <c r="G1655" s="62" t="s">
        <v>13364</v>
      </c>
      <c r="H1655" s="62">
        <v>2022</v>
      </c>
      <c r="I1655" s="62" t="s">
        <v>13365</v>
      </c>
      <c r="J1655" s="385">
        <v>208316.51</v>
      </c>
      <c r="K1655" s="62" t="s">
        <v>1050</v>
      </c>
      <c r="L1655" s="62" t="s">
        <v>13252</v>
      </c>
      <c r="M1655" s="62" t="s">
        <v>13253</v>
      </c>
      <c r="N1655" s="62" t="s">
        <v>13366</v>
      </c>
      <c r="O1655" s="62" t="s">
        <v>13367</v>
      </c>
      <c r="P1655" s="62" t="s">
        <v>13368</v>
      </c>
      <c r="Q1655" s="62"/>
      <c r="R1655" s="128"/>
      <c r="S1655" s="62"/>
      <c r="T1655" s="62"/>
      <c r="U1655" s="128">
        <f t="shared" si="105"/>
        <v>0</v>
      </c>
      <c r="V1655" s="438"/>
      <c r="W1655" s="128">
        <v>60</v>
      </c>
      <c r="X1655" s="462"/>
      <c r="Y1655" s="62"/>
      <c r="Z1655" s="62"/>
      <c r="AA1655" s="62"/>
      <c r="AB1655" s="62"/>
      <c r="AC1655" s="62"/>
      <c r="AD1655" s="62"/>
      <c r="AE1655" s="62">
        <v>5</v>
      </c>
      <c r="AF1655" s="126"/>
      <c r="AG1655" s="62"/>
      <c r="AH1655" s="62"/>
      <c r="AI1655" s="62"/>
      <c r="AJ1655" s="62"/>
      <c r="AK1655" s="62"/>
      <c r="AL1655" s="62"/>
      <c r="AM1655" s="62"/>
      <c r="AN1655" s="62"/>
      <c r="AO1655" s="62"/>
      <c r="AP1655" s="62"/>
      <c r="AQ1655" s="62"/>
      <c r="AR1655" s="62"/>
      <c r="AS1655" s="62"/>
      <c r="AT1655" s="62"/>
      <c r="AU1655" s="62"/>
      <c r="AV1655" s="62"/>
      <c r="AW1655" s="62"/>
      <c r="AX1655" s="62"/>
      <c r="AY1655" s="62"/>
      <c r="AZ1655" s="62"/>
      <c r="BA1655" s="62"/>
      <c r="BB1655" s="32"/>
      <c r="BC1655" s="32"/>
      <c r="BD1655" s="32"/>
      <c r="BE1655" s="32"/>
      <c r="BF1655" s="32"/>
      <c r="BG1655" s="32"/>
      <c r="BH1655" s="32"/>
      <c r="BI1655" s="32"/>
      <c r="BJ1655" s="32"/>
      <c r="BK1655" s="32"/>
      <c r="BL1655" s="32"/>
      <c r="BM1655" s="32"/>
    </row>
    <row r="1656" spans="1:65" ht="120" customHeight="1" x14ac:dyDescent="0.25">
      <c r="A1656" s="126">
        <v>2735</v>
      </c>
      <c r="B1656" s="62" t="s">
        <v>13185</v>
      </c>
      <c r="C1656" s="62" t="s">
        <v>13186</v>
      </c>
      <c r="D1656" s="127"/>
      <c r="E1656" s="62" t="s">
        <v>13347</v>
      </c>
      <c r="F1656" s="62">
        <v>14738</v>
      </c>
      <c r="G1656" s="62" t="s">
        <v>13369</v>
      </c>
      <c r="H1656" s="62">
        <v>2021</v>
      </c>
      <c r="I1656" s="62" t="s">
        <v>13370</v>
      </c>
      <c r="J1656" s="385">
        <v>442376.12</v>
      </c>
      <c r="K1656" s="62" t="s">
        <v>1050</v>
      </c>
      <c r="L1656" s="62" t="s">
        <v>13350</v>
      </c>
      <c r="M1656" s="62" t="s">
        <v>13351</v>
      </c>
      <c r="N1656" s="62" t="s">
        <v>13371</v>
      </c>
      <c r="O1656" s="62" t="s">
        <v>13372</v>
      </c>
      <c r="P1656" s="62" t="s">
        <v>13373</v>
      </c>
      <c r="Q1656" s="62"/>
      <c r="R1656" s="128"/>
      <c r="S1656" s="62"/>
      <c r="T1656" s="62"/>
      <c r="U1656" s="128">
        <f t="shared" si="105"/>
        <v>0</v>
      </c>
      <c r="V1656" s="438"/>
      <c r="W1656" s="128">
        <v>80</v>
      </c>
      <c r="X1656" s="462"/>
      <c r="Y1656" s="62"/>
      <c r="Z1656" s="62"/>
      <c r="AA1656" s="62"/>
      <c r="AB1656" s="62"/>
      <c r="AC1656" s="62"/>
      <c r="AD1656" s="62"/>
      <c r="AE1656" s="62">
        <v>5</v>
      </c>
      <c r="AF1656" s="126"/>
      <c r="AG1656" s="62"/>
      <c r="AH1656" s="62"/>
      <c r="AI1656" s="62"/>
      <c r="AJ1656" s="62"/>
      <c r="AK1656" s="62"/>
      <c r="AL1656" s="62"/>
      <c r="AM1656" s="62"/>
      <c r="AN1656" s="62"/>
      <c r="AO1656" s="62"/>
      <c r="AP1656" s="62"/>
      <c r="AQ1656" s="62"/>
      <c r="AR1656" s="62"/>
      <c r="AS1656" s="62"/>
      <c r="AT1656" s="62"/>
      <c r="AU1656" s="62"/>
      <c r="AV1656" s="62"/>
      <c r="AW1656" s="62"/>
      <c r="AX1656" s="62"/>
      <c r="AY1656" s="62"/>
      <c r="AZ1656" s="62"/>
      <c r="BA1656" s="62"/>
      <c r="BB1656" s="32"/>
      <c r="BC1656" s="32"/>
      <c r="BD1656" s="32"/>
      <c r="BE1656" s="32"/>
      <c r="BF1656" s="32"/>
      <c r="BG1656" s="32"/>
      <c r="BH1656" s="32"/>
      <c r="BI1656" s="32"/>
      <c r="BJ1656" s="32"/>
      <c r="BK1656" s="32"/>
      <c r="BL1656" s="32"/>
      <c r="BM1656" s="32"/>
    </row>
    <row r="1657" spans="1:65" ht="120" customHeight="1" x14ac:dyDescent="0.25">
      <c r="A1657" s="126">
        <v>2735</v>
      </c>
      <c r="B1657" s="62" t="s">
        <v>13185</v>
      </c>
      <c r="C1657" s="62" t="s">
        <v>13186</v>
      </c>
      <c r="D1657" s="127"/>
      <c r="E1657" s="62" t="s">
        <v>13347</v>
      </c>
      <c r="F1657" s="62">
        <v>14738</v>
      </c>
      <c r="G1657" s="62" t="s">
        <v>13374</v>
      </c>
      <c r="H1657" s="62">
        <v>2021</v>
      </c>
      <c r="I1657" s="62" t="s">
        <v>13375</v>
      </c>
      <c r="J1657" s="385">
        <v>81456.88</v>
      </c>
      <c r="K1657" s="62" t="s">
        <v>1050</v>
      </c>
      <c r="L1657" s="62" t="s">
        <v>13350</v>
      </c>
      <c r="M1657" s="62" t="s">
        <v>13351</v>
      </c>
      <c r="N1657" s="62" t="s">
        <v>13376</v>
      </c>
      <c r="O1657" s="62" t="s">
        <v>13377</v>
      </c>
      <c r="P1657" s="62" t="s">
        <v>13378</v>
      </c>
      <c r="Q1657" s="62"/>
      <c r="R1657" s="128"/>
      <c r="S1657" s="62"/>
      <c r="T1657" s="62"/>
      <c r="U1657" s="128">
        <f t="shared" si="105"/>
        <v>0</v>
      </c>
      <c r="V1657" s="438"/>
      <c r="W1657" s="128">
        <v>80</v>
      </c>
      <c r="X1657" s="462"/>
      <c r="Y1657" s="62"/>
      <c r="Z1657" s="62"/>
      <c r="AA1657" s="62"/>
      <c r="AB1657" s="62"/>
      <c r="AC1657" s="62"/>
      <c r="AD1657" s="62"/>
      <c r="AE1657" s="62">
        <v>5</v>
      </c>
      <c r="AF1657" s="126"/>
      <c r="AG1657" s="62"/>
      <c r="AH1657" s="62"/>
      <c r="AI1657" s="62"/>
      <c r="AJ1657" s="62"/>
      <c r="AK1657" s="62"/>
      <c r="AL1657" s="62"/>
      <c r="AM1657" s="62"/>
      <c r="AN1657" s="62"/>
      <c r="AO1657" s="62"/>
      <c r="AP1657" s="62"/>
      <c r="AQ1657" s="62"/>
      <c r="AR1657" s="62"/>
      <c r="AS1657" s="62"/>
      <c r="AT1657" s="62"/>
      <c r="AU1657" s="62"/>
      <c r="AV1657" s="62"/>
      <c r="AW1657" s="62"/>
      <c r="AX1657" s="62"/>
      <c r="AY1657" s="62"/>
      <c r="AZ1657" s="62"/>
      <c r="BA1657" s="62"/>
      <c r="BB1657" s="32"/>
      <c r="BC1657" s="32"/>
      <c r="BD1657" s="32"/>
      <c r="BE1657" s="32"/>
      <c r="BF1657" s="32"/>
      <c r="BG1657" s="32"/>
      <c r="BH1657" s="32"/>
      <c r="BI1657" s="32"/>
      <c r="BJ1657" s="32"/>
      <c r="BK1657" s="32"/>
      <c r="BL1657" s="32"/>
      <c r="BM1657" s="32"/>
    </row>
    <row r="1658" spans="1:65" ht="120" customHeight="1" x14ac:dyDescent="0.25">
      <c r="A1658" s="126">
        <v>2735</v>
      </c>
      <c r="B1658" s="62" t="s">
        <v>13185</v>
      </c>
      <c r="C1658" s="62" t="s">
        <v>13186</v>
      </c>
      <c r="D1658" s="127"/>
      <c r="E1658" s="62" t="s">
        <v>13212</v>
      </c>
      <c r="F1658" s="62">
        <v>28424</v>
      </c>
      <c r="G1658" s="62" t="s">
        <v>13379</v>
      </c>
      <c r="H1658" s="62">
        <v>2021</v>
      </c>
      <c r="I1658" s="62" t="s">
        <v>13380</v>
      </c>
      <c r="J1658" s="385">
        <v>73999.92</v>
      </c>
      <c r="K1658" s="62" t="s">
        <v>1050</v>
      </c>
      <c r="L1658" s="62" t="s">
        <v>13227</v>
      </c>
      <c r="M1658" s="62" t="s">
        <v>13228</v>
      </c>
      <c r="N1658" s="62" t="s">
        <v>13381</v>
      </c>
      <c r="O1658" s="62" t="s">
        <v>13382</v>
      </c>
      <c r="P1658" s="62" t="s">
        <v>13383</v>
      </c>
      <c r="Q1658" s="62"/>
      <c r="R1658" s="128"/>
      <c r="S1658" s="62"/>
      <c r="T1658" s="62"/>
      <c r="U1658" s="128">
        <f t="shared" si="105"/>
        <v>0</v>
      </c>
      <c r="V1658" s="438"/>
      <c r="W1658" s="128">
        <v>80</v>
      </c>
      <c r="X1658" s="462"/>
      <c r="Y1658" s="62"/>
      <c r="Z1658" s="62"/>
      <c r="AA1658" s="62"/>
      <c r="AB1658" s="62"/>
      <c r="AC1658" s="62"/>
      <c r="AD1658" s="62"/>
      <c r="AE1658" s="62">
        <v>5</v>
      </c>
      <c r="AF1658" s="126"/>
      <c r="AG1658" s="62"/>
      <c r="AH1658" s="62"/>
      <c r="AI1658" s="62"/>
      <c r="AJ1658" s="62"/>
      <c r="AK1658" s="62"/>
      <c r="AL1658" s="62"/>
      <c r="AM1658" s="62"/>
      <c r="AN1658" s="62"/>
      <c r="AO1658" s="62"/>
      <c r="AP1658" s="62"/>
      <c r="AQ1658" s="62"/>
      <c r="AR1658" s="62"/>
      <c r="AS1658" s="62"/>
      <c r="AT1658" s="62"/>
      <c r="AU1658" s="62"/>
      <c r="AV1658" s="62"/>
      <c r="AW1658" s="62"/>
      <c r="AX1658" s="62"/>
      <c r="AY1658" s="62"/>
      <c r="AZ1658" s="62"/>
      <c r="BA1658" s="62"/>
      <c r="BB1658" s="32"/>
      <c r="BC1658" s="32"/>
      <c r="BD1658" s="32"/>
      <c r="BE1658" s="32"/>
      <c r="BF1658" s="32"/>
      <c r="BG1658" s="32"/>
      <c r="BH1658" s="32"/>
      <c r="BI1658" s="32"/>
      <c r="BJ1658" s="32"/>
      <c r="BK1658" s="32"/>
      <c r="BL1658" s="32"/>
      <c r="BM1658" s="32"/>
    </row>
    <row r="1659" spans="1:65" ht="120" customHeight="1" x14ac:dyDescent="0.25">
      <c r="A1659" s="126">
        <v>2735</v>
      </c>
      <c r="B1659" s="62" t="s">
        <v>13185</v>
      </c>
      <c r="C1659" s="62" t="s">
        <v>13186</v>
      </c>
      <c r="D1659" s="127"/>
      <c r="E1659" s="62" t="s">
        <v>13212</v>
      </c>
      <c r="F1659" s="62">
        <v>28424</v>
      </c>
      <c r="G1659" s="62" t="s">
        <v>13384</v>
      </c>
      <c r="H1659" s="62">
        <v>2021</v>
      </c>
      <c r="I1659" s="62" t="s">
        <v>13385</v>
      </c>
      <c r="J1659" s="385">
        <v>54592.26</v>
      </c>
      <c r="K1659" s="62" t="s">
        <v>1050</v>
      </c>
      <c r="L1659" s="62" t="s">
        <v>13227</v>
      </c>
      <c r="M1659" s="62" t="s">
        <v>13228</v>
      </c>
      <c r="N1659" s="62" t="s">
        <v>13386</v>
      </c>
      <c r="O1659" s="62" t="s">
        <v>13387</v>
      </c>
      <c r="P1659" s="62" t="s">
        <v>13388</v>
      </c>
      <c r="Q1659" s="62"/>
      <c r="R1659" s="128"/>
      <c r="S1659" s="62"/>
      <c r="T1659" s="62"/>
      <c r="U1659" s="128">
        <f t="shared" si="105"/>
        <v>0</v>
      </c>
      <c r="V1659" s="438"/>
      <c r="W1659" s="128">
        <v>80</v>
      </c>
      <c r="X1659" s="462"/>
      <c r="Y1659" s="62"/>
      <c r="Z1659" s="62"/>
      <c r="AA1659" s="62"/>
      <c r="AB1659" s="62"/>
      <c r="AC1659" s="62"/>
      <c r="AD1659" s="62"/>
      <c r="AE1659" s="62">
        <v>5</v>
      </c>
      <c r="AF1659" s="126"/>
      <c r="AG1659" s="62"/>
      <c r="AH1659" s="62"/>
      <c r="AI1659" s="62"/>
      <c r="AJ1659" s="62"/>
      <c r="AK1659" s="62"/>
      <c r="AL1659" s="62"/>
      <c r="AM1659" s="62"/>
      <c r="AN1659" s="62"/>
      <c r="AO1659" s="62"/>
      <c r="AP1659" s="62"/>
      <c r="AQ1659" s="62"/>
      <c r="AR1659" s="62"/>
      <c r="AS1659" s="62"/>
      <c r="AT1659" s="62"/>
      <c r="AU1659" s="62"/>
      <c r="AV1659" s="62"/>
      <c r="AW1659" s="62"/>
      <c r="AX1659" s="62"/>
      <c r="AY1659" s="62"/>
      <c r="AZ1659" s="62"/>
      <c r="BA1659" s="62"/>
      <c r="BB1659" s="32"/>
      <c r="BC1659" s="32"/>
      <c r="BD1659" s="32"/>
      <c r="BE1659" s="32"/>
      <c r="BF1659" s="32"/>
      <c r="BG1659" s="32"/>
      <c r="BH1659" s="32"/>
      <c r="BI1659" s="32"/>
      <c r="BJ1659" s="32"/>
      <c r="BK1659" s="32"/>
      <c r="BL1659" s="32"/>
      <c r="BM1659" s="32"/>
    </row>
    <row r="1660" spans="1:65" ht="120" customHeight="1" x14ac:dyDescent="0.25">
      <c r="A1660" s="126">
        <v>2735</v>
      </c>
      <c r="B1660" s="62" t="s">
        <v>13185</v>
      </c>
      <c r="C1660" s="62" t="s">
        <v>13186</v>
      </c>
      <c r="D1660" s="127"/>
      <c r="E1660" s="62" t="s">
        <v>13212</v>
      </c>
      <c r="F1660" s="62">
        <v>28424</v>
      </c>
      <c r="G1660" s="62" t="s">
        <v>13389</v>
      </c>
      <c r="H1660" s="62">
        <v>2021</v>
      </c>
      <c r="I1660" s="62" t="s">
        <v>13390</v>
      </c>
      <c r="J1660" s="385">
        <v>27569.03</v>
      </c>
      <c r="K1660" s="62" t="s">
        <v>1050</v>
      </c>
      <c r="L1660" s="62" t="s">
        <v>13227</v>
      </c>
      <c r="M1660" s="62" t="s">
        <v>13228</v>
      </c>
      <c r="N1660" s="62" t="s">
        <v>13391</v>
      </c>
      <c r="O1660" s="62" t="s">
        <v>13392</v>
      </c>
      <c r="P1660" s="62" t="s">
        <v>13393</v>
      </c>
      <c r="Q1660" s="62"/>
      <c r="R1660" s="128"/>
      <c r="S1660" s="62"/>
      <c r="T1660" s="62"/>
      <c r="U1660" s="128">
        <f t="shared" si="105"/>
        <v>0</v>
      </c>
      <c r="V1660" s="438"/>
      <c r="W1660" s="128">
        <v>80</v>
      </c>
      <c r="X1660" s="462"/>
      <c r="Y1660" s="62"/>
      <c r="Z1660" s="62"/>
      <c r="AA1660" s="62"/>
      <c r="AB1660" s="62"/>
      <c r="AC1660" s="62"/>
      <c r="AD1660" s="62"/>
      <c r="AE1660" s="62">
        <v>5</v>
      </c>
      <c r="AF1660" s="126"/>
      <c r="AG1660" s="62"/>
      <c r="AH1660" s="62"/>
      <c r="AI1660" s="62"/>
      <c r="AJ1660" s="62"/>
      <c r="AK1660" s="62"/>
      <c r="AL1660" s="62"/>
      <c r="AM1660" s="62"/>
      <c r="AN1660" s="62"/>
      <c r="AO1660" s="62"/>
      <c r="AP1660" s="62"/>
      <c r="AQ1660" s="62"/>
      <c r="AR1660" s="62"/>
      <c r="AS1660" s="62"/>
      <c r="AT1660" s="62"/>
      <c r="AU1660" s="62"/>
      <c r="AV1660" s="62"/>
      <c r="AW1660" s="62"/>
      <c r="AX1660" s="62"/>
      <c r="AY1660" s="62"/>
      <c r="AZ1660" s="62"/>
      <c r="BA1660" s="62"/>
      <c r="BB1660" s="32"/>
      <c r="BC1660" s="32"/>
      <c r="BD1660" s="32"/>
      <c r="BE1660" s="32"/>
      <c r="BF1660" s="32"/>
      <c r="BG1660" s="32"/>
      <c r="BH1660" s="32"/>
      <c r="BI1660" s="32"/>
      <c r="BJ1660" s="32"/>
      <c r="BK1660" s="32"/>
      <c r="BL1660" s="32"/>
      <c r="BM1660" s="32"/>
    </row>
    <row r="1661" spans="1:65" ht="120" customHeight="1" x14ac:dyDescent="0.25">
      <c r="A1661" s="126">
        <v>2735</v>
      </c>
      <c r="B1661" s="62" t="s">
        <v>13185</v>
      </c>
      <c r="C1661" s="62" t="s">
        <v>13186</v>
      </c>
      <c r="D1661" s="127"/>
      <c r="E1661" s="62" t="s">
        <v>13232</v>
      </c>
      <c r="F1661" s="62">
        <v>28424</v>
      </c>
      <c r="G1661" s="62" t="s">
        <v>13394</v>
      </c>
      <c r="H1661" s="62">
        <v>2021</v>
      </c>
      <c r="I1661" s="62" t="s">
        <v>13395</v>
      </c>
      <c r="J1661" s="385">
        <v>119489.56</v>
      </c>
      <c r="K1661" s="62" t="s">
        <v>1050</v>
      </c>
      <c r="L1661" s="62" t="s">
        <v>13235</v>
      </c>
      <c r="M1661" s="62" t="s">
        <v>13236</v>
      </c>
      <c r="N1661" s="62" t="s">
        <v>13396</v>
      </c>
      <c r="O1661" s="62" t="s">
        <v>13397</v>
      </c>
      <c r="P1661" s="62" t="s">
        <v>13398</v>
      </c>
      <c r="Q1661" s="62"/>
      <c r="R1661" s="128"/>
      <c r="S1661" s="62"/>
      <c r="T1661" s="62"/>
      <c r="U1661" s="128">
        <f t="shared" si="105"/>
        <v>0</v>
      </c>
      <c r="V1661" s="438"/>
      <c r="W1661" s="128">
        <v>80</v>
      </c>
      <c r="X1661" s="462"/>
      <c r="Y1661" s="62"/>
      <c r="Z1661" s="62"/>
      <c r="AA1661" s="62"/>
      <c r="AB1661" s="62"/>
      <c r="AC1661" s="62"/>
      <c r="AD1661" s="62"/>
      <c r="AE1661" s="62">
        <v>5</v>
      </c>
      <c r="AF1661" s="126"/>
      <c r="AG1661" s="62"/>
      <c r="AH1661" s="62"/>
      <c r="AI1661" s="62"/>
      <c r="AJ1661" s="62"/>
      <c r="AK1661" s="62"/>
      <c r="AL1661" s="62"/>
      <c r="AM1661" s="62"/>
      <c r="AN1661" s="62"/>
      <c r="AO1661" s="62"/>
      <c r="AP1661" s="62"/>
      <c r="AQ1661" s="62"/>
      <c r="AR1661" s="62"/>
      <c r="AS1661" s="62"/>
      <c r="AT1661" s="62"/>
      <c r="AU1661" s="62"/>
      <c r="AV1661" s="62"/>
      <c r="AW1661" s="62"/>
      <c r="AX1661" s="62"/>
      <c r="AY1661" s="62"/>
      <c r="AZ1661" s="62"/>
      <c r="BA1661" s="62"/>
      <c r="BB1661" s="32"/>
      <c r="BC1661" s="32"/>
      <c r="BD1661" s="32"/>
      <c r="BE1661" s="32"/>
      <c r="BF1661" s="32"/>
      <c r="BG1661" s="32"/>
      <c r="BH1661" s="32"/>
      <c r="BI1661" s="32"/>
      <c r="BJ1661" s="32"/>
      <c r="BK1661" s="32"/>
      <c r="BL1661" s="32"/>
      <c r="BM1661" s="32"/>
    </row>
    <row r="1662" spans="1:65" ht="120" customHeight="1" x14ac:dyDescent="0.25">
      <c r="A1662" s="126">
        <v>2735</v>
      </c>
      <c r="B1662" s="62" t="s">
        <v>13185</v>
      </c>
      <c r="C1662" s="62" t="s">
        <v>13186</v>
      </c>
      <c r="D1662" s="127"/>
      <c r="E1662" s="62" t="s">
        <v>13232</v>
      </c>
      <c r="F1662" s="62" t="s">
        <v>13322</v>
      </c>
      <c r="G1662" s="62" t="s">
        <v>13399</v>
      </c>
      <c r="H1662" s="62">
        <v>2021</v>
      </c>
      <c r="I1662" s="62" t="s">
        <v>13400</v>
      </c>
      <c r="J1662" s="385">
        <v>210169.37</v>
      </c>
      <c r="K1662" s="62" t="s">
        <v>1050</v>
      </c>
      <c r="L1662" s="62" t="s">
        <v>13235</v>
      </c>
      <c r="M1662" s="62" t="s">
        <v>13236</v>
      </c>
      <c r="N1662" s="62" t="s">
        <v>13401</v>
      </c>
      <c r="O1662" s="62" t="s">
        <v>13402</v>
      </c>
      <c r="P1662" s="62" t="s">
        <v>13403</v>
      </c>
      <c r="Q1662" s="62"/>
      <c r="R1662" s="128"/>
      <c r="S1662" s="62"/>
      <c r="T1662" s="62"/>
      <c r="U1662" s="128">
        <f t="shared" si="105"/>
        <v>0</v>
      </c>
      <c r="V1662" s="438"/>
      <c r="W1662" s="128">
        <v>80</v>
      </c>
      <c r="X1662" s="462"/>
      <c r="Y1662" s="62"/>
      <c r="Z1662" s="62"/>
      <c r="AA1662" s="62"/>
      <c r="AB1662" s="62"/>
      <c r="AC1662" s="62"/>
      <c r="AD1662" s="62"/>
      <c r="AE1662" s="62">
        <v>5</v>
      </c>
      <c r="AF1662" s="126"/>
      <c r="AG1662" s="62"/>
      <c r="AH1662" s="62"/>
      <c r="AI1662" s="62"/>
      <c r="AJ1662" s="62"/>
      <c r="AK1662" s="62"/>
      <c r="AL1662" s="62"/>
      <c r="AM1662" s="62"/>
      <c r="AN1662" s="62"/>
      <c r="AO1662" s="62"/>
      <c r="AP1662" s="62"/>
      <c r="AQ1662" s="62"/>
      <c r="AR1662" s="62"/>
      <c r="AS1662" s="62"/>
      <c r="AT1662" s="62"/>
      <c r="AU1662" s="62"/>
      <c r="AV1662" s="62"/>
      <c r="AW1662" s="62"/>
      <c r="AX1662" s="62"/>
      <c r="AY1662" s="62"/>
      <c r="AZ1662" s="62"/>
      <c r="BA1662" s="62"/>
      <c r="BB1662" s="32"/>
      <c r="BC1662" s="32"/>
      <c r="BD1662" s="32"/>
      <c r="BE1662" s="32"/>
      <c r="BF1662" s="32"/>
      <c r="BG1662" s="32"/>
      <c r="BH1662" s="32"/>
      <c r="BI1662" s="32"/>
      <c r="BJ1662" s="32"/>
      <c r="BK1662" s="32"/>
      <c r="BL1662" s="32"/>
      <c r="BM1662" s="32"/>
    </row>
    <row r="1663" spans="1:65" ht="120" customHeight="1" x14ac:dyDescent="0.25">
      <c r="A1663" s="30">
        <v>2790</v>
      </c>
      <c r="B1663" s="30" t="s">
        <v>13404</v>
      </c>
      <c r="C1663" s="30">
        <v>1</v>
      </c>
      <c r="D1663" s="286" t="s">
        <v>13405</v>
      </c>
      <c r="E1663" s="30" t="s">
        <v>13406</v>
      </c>
      <c r="F1663" s="30">
        <v>24897</v>
      </c>
      <c r="G1663" s="30" t="s">
        <v>13407</v>
      </c>
      <c r="H1663" s="42">
        <v>2025</v>
      </c>
      <c r="I1663" s="42" t="s">
        <v>13408</v>
      </c>
      <c r="J1663" s="50">
        <v>48907.95</v>
      </c>
      <c r="K1663" s="42" t="s">
        <v>534</v>
      </c>
      <c r="L1663" s="42" t="s">
        <v>13409</v>
      </c>
      <c r="M1663" s="42" t="s">
        <v>13410</v>
      </c>
      <c r="N1663" s="42" t="s">
        <v>13411</v>
      </c>
      <c r="O1663" s="42" t="s">
        <v>13412</v>
      </c>
      <c r="P1663" s="42" t="s">
        <v>13413</v>
      </c>
      <c r="Q1663" s="42">
        <v>29.46</v>
      </c>
      <c r="R1663" s="214">
        <v>29.46</v>
      </c>
      <c r="S1663" s="42">
        <v>0</v>
      </c>
      <c r="T1663" s="42">
        <v>9.83</v>
      </c>
      <c r="U1663" s="214">
        <v>9.83</v>
      </c>
      <c r="V1663" s="422">
        <v>17.52</v>
      </c>
      <c r="W1663" s="61">
        <v>17.05</v>
      </c>
      <c r="X1663" s="446" t="s">
        <v>13414</v>
      </c>
      <c r="Y1663" s="42">
        <v>6</v>
      </c>
      <c r="Z1663" s="42">
        <v>1</v>
      </c>
      <c r="AA1663" s="42">
        <v>5</v>
      </c>
      <c r="AB1663" s="42">
        <v>14</v>
      </c>
      <c r="AC1663" s="42" t="s">
        <v>13415</v>
      </c>
      <c r="AD1663" s="42">
        <v>0</v>
      </c>
      <c r="AE1663" s="43">
        <v>5</v>
      </c>
      <c r="AF1663" s="116">
        <v>25.002352941176476</v>
      </c>
      <c r="AG1663" s="30" t="s">
        <v>13416</v>
      </c>
      <c r="AH1663" s="30" t="s">
        <v>13417</v>
      </c>
      <c r="AI1663" s="43">
        <v>10</v>
      </c>
      <c r="AJ1663" s="30" t="s">
        <v>13418</v>
      </c>
      <c r="AK1663" s="30" t="s">
        <v>13419</v>
      </c>
      <c r="AL1663" s="43">
        <v>15</v>
      </c>
      <c r="AM1663" s="30" t="s">
        <v>13420</v>
      </c>
      <c r="AN1663" s="30" t="s">
        <v>13406</v>
      </c>
      <c r="AO1663" s="30">
        <v>0</v>
      </c>
      <c r="AP1663" s="219"/>
      <c r="AQ1663" s="42"/>
      <c r="AR1663" s="43"/>
      <c r="AS1663" s="42"/>
      <c r="AT1663" s="42"/>
      <c r="AU1663" s="42"/>
      <c r="AV1663" s="42"/>
      <c r="AW1663" s="42"/>
      <c r="AX1663" s="42"/>
      <c r="AY1663" s="62"/>
      <c r="AZ1663" s="62"/>
      <c r="BA1663" s="62"/>
      <c r="BB1663" s="32"/>
      <c r="BC1663" s="32"/>
      <c r="BD1663" s="32"/>
      <c r="BE1663" s="32"/>
      <c r="BF1663" s="32"/>
      <c r="BG1663" s="32"/>
      <c r="BH1663" s="32"/>
      <c r="BI1663" s="32"/>
      <c r="BJ1663" s="32"/>
      <c r="BK1663" s="32"/>
      <c r="BL1663" s="32"/>
      <c r="BM1663" s="32"/>
    </row>
    <row r="1664" spans="1:65" ht="120" customHeight="1" x14ac:dyDescent="0.25">
      <c r="A1664" s="126">
        <v>2990</v>
      </c>
      <c r="B1664" s="62" t="s">
        <v>13421</v>
      </c>
      <c r="C1664" s="62" t="s">
        <v>13422</v>
      </c>
      <c r="D1664" s="127" t="s">
        <v>13423</v>
      </c>
      <c r="E1664" s="62" t="s">
        <v>13424</v>
      </c>
      <c r="F1664" s="62" t="s">
        <v>13425</v>
      </c>
      <c r="G1664" s="62" t="s">
        <v>13426</v>
      </c>
      <c r="H1664" s="62">
        <v>2011</v>
      </c>
      <c r="I1664" s="62" t="s">
        <v>13427</v>
      </c>
      <c r="J1664" s="385">
        <v>244920</v>
      </c>
      <c r="K1664" s="62" t="s">
        <v>13428</v>
      </c>
      <c r="L1664" s="62" t="s">
        <v>13429</v>
      </c>
      <c r="M1664" s="62" t="s">
        <v>13430</v>
      </c>
      <c r="N1664" s="62" t="s">
        <v>13431</v>
      </c>
      <c r="O1664" s="62" t="s">
        <v>13432</v>
      </c>
      <c r="P1664" s="62" t="s">
        <v>13433</v>
      </c>
      <c r="Q1664" s="62">
        <v>22.35</v>
      </c>
      <c r="R1664" s="128"/>
      <c r="S1664" s="128">
        <v>2.9310344827586206</v>
      </c>
      <c r="T1664" s="128">
        <v>22.35</v>
      </c>
      <c r="U1664" s="128">
        <f t="shared" ref="U1664:U1727" si="106">R1664+S1664+T1664</f>
        <v>25.281034482758621</v>
      </c>
      <c r="V1664" s="438">
        <v>100</v>
      </c>
      <c r="W1664" s="128">
        <v>100</v>
      </c>
      <c r="X1664" s="462" t="s">
        <v>13434</v>
      </c>
      <c r="Y1664" s="62"/>
      <c r="Z1664" s="62"/>
      <c r="AA1664" s="62"/>
      <c r="AB1664" s="62">
        <v>66</v>
      </c>
      <c r="AC1664" s="62"/>
      <c r="AD1664" s="62">
        <v>12.57</v>
      </c>
      <c r="AE1664" s="62">
        <v>5</v>
      </c>
      <c r="AF1664" s="126">
        <v>90</v>
      </c>
      <c r="AG1664" s="62" t="s">
        <v>13045</v>
      </c>
      <c r="AH1664" s="62" t="s">
        <v>13033</v>
      </c>
      <c r="AI1664" s="62">
        <v>60</v>
      </c>
      <c r="AJ1664" s="62" t="s">
        <v>13435</v>
      </c>
      <c r="AK1664" s="62" t="s">
        <v>13033</v>
      </c>
      <c r="AL1664" s="62">
        <v>10</v>
      </c>
      <c r="AM1664" s="62" t="s">
        <v>13043</v>
      </c>
      <c r="AN1664" s="62" t="s">
        <v>13033</v>
      </c>
      <c r="AO1664" s="62">
        <v>10</v>
      </c>
      <c r="AP1664" s="62" t="s">
        <v>13044</v>
      </c>
      <c r="AQ1664" s="62" t="s">
        <v>13033</v>
      </c>
      <c r="AR1664" s="62">
        <v>10</v>
      </c>
      <c r="AS1664" s="62"/>
      <c r="AT1664" s="62"/>
      <c r="AU1664" s="62"/>
      <c r="AV1664" s="62"/>
      <c r="AW1664" s="62"/>
      <c r="AX1664" s="62"/>
      <c r="AY1664" s="62"/>
      <c r="AZ1664" s="62"/>
      <c r="BA1664" s="62"/>
      <c r="BB1664" s="32"/>
      <c r="BC1664" s="32"/>
      <c r="BD1664" s="32"/>
      <c r="BE1664" s="32"/>
      <c r="BF1664" s="32"/>
      <c r="BG1664" s="32"/>
      <c r="BH1664" s="32"/>
      <c r="BI1664" s="32"/>
      <c r="BJ1664" s="32"/>
      <c r="BK1664" s="32"/>
      <c r="BL1664" s="32"/>
      <c r="BM1664" s="32"/>
    </row>
    <row r="1665" spans="1:65" ht="120" customHeight="1" x14ac:dyDescent="0.25">
      <c r="A1665" s="126">
        <v>2990</v>
      </c>
      <c r="B1665" s="62" t="s">
        <v>13421</v>
      </c>
      <c r="C1665" s="62" t="s">
        <v>13422</v>
      </c>
      <c r="D1665" s="127" t="s">
        <v>13423</v>
      </c>
      <c r="E1665" s="62" t="s">
        <v>13424</v>
      </c>
      <c r="F1665" s="62" t="s">
        <v>13425</v>
      </c>
      <c r="G1665" s="62" t="s">
        <v>13436</v>
      </c>
      <c r="H1665" s="62">
        <v>2011</v>
      </c>
      <c r="I1665" s="62" t="s">
        <v>13437</v>
      </c>
      <c r="J1665" s="385">
        <v>244920</v>
      </c>
      <c r="K1665" s="62" t="s">
        <v>13428</v>
      </c>
      <c r="L1665" s="62" t="s">
        <v>13429</v>
      </c>
      <c r="M1665" s="62" t="s">
        <v>13430</v>
      </c>
      <c r="N1665" s="62" t="s">
        <v>13438</v>
      </c>
      <c r="O1665" s="62" t="s">
        <v>13439</v>
      </c>
      <c r="P1665" s="62" t="s">
        <v>13440</v>
      </c>
      <c r="Q1665" s="62">
        <v>22.35</v>
      </c>
      <c r="R1665" s="128"/>
      <c r="S1665" s="128">
        <v>2.9310344827586206</v>
      </c>
      <c r="T1665" s="128">
        <v>22.35</v>
      </c>
      <c r="U1665" s="128">
        <f t="shared" si="106"/>
        <v>25.281034482758621</v>
      </c>
      <c r="V1665" s="438">
        <v>100</v>
      </c>
      <c r="W1665" s="128">
        <v>100</v>
      </c>
      <c r="X1665" s="462" t="s">
        <v>13434</v>
      </c>
      <c r="Y1665" s="62"/>
      <c r="Z1665" s="62"/>
      <c r="AA1665" s="62"/>
      <c r="AB1665" s="62">
        <v>66</v>
      </c>
      <c r="AC1665" s="62"/>
      <c r="AD1665" s="62">
        <v>12.57</v>
      </c>
      <c r="AE1665" s="62">
        <v>5</v>
      </c>
      <c r="AF1665" s="126">
        <v>90</v>
      </c>
      <c r="AG1665" s="62" t="s">
        <v>13045</v>
      </c>
      <c r="AH1665" s="62" t="s">
        <v>13033</v>
      </c>
      <c r="AI1665" s="62">
        <v>60</v>
      </c>
      <c r="AJ1665" s="62" t="s">
        <v>13435</v>
      </c>
      <c r="AK1665" s="62" t="s">
        <v>13033</v>
      </c>
      <c r="AL1665" s="62">
        <v>10</v>
      </c>
      <c r="AM1665" s="62" t="s">
        <v>13043</v>
      </c>
      <c r="AN1665" s="62" t="s">
        <v>13033</v>
      </c>
      <c r="AO1665" s="62">
        <v>10</v>
      </c>
      <c r="AP1665" s="62" t="s">
        <v>13044</v>
      </c>
      <c r="AQ1665" s="62" t="s">
        <v>13033</v>
      </c>
      <c r="AR1665" s="62">
        <v>10</v>
      </c>
      <c r="AS1665" s="62"/>
      <c r="AT1665" s="62"/>
      <c r="AU1665" s="62"/>
      <c r="AV1665" s="62"/>
      <c r="AW1665" s="62"/>
      <c r="AX1665" s="62"/>
      <c r="AY1665" s="62"/>
      <c r="AZ1665" s="62"/>
      <c r="BA1665" s="62"/>
      <c r="BB1665" s="32"/>
      <c r="BC1665" s="32"/>
      <c r="BD1665" s="32"/>
      <c r="BE1665" s="32"/>
      <c r="BF1665" s="32"/>
      <c r="BG1665" s="32"/>
      <c r="BH1665" s="32"/>
      <c r="BI1665" s="32"/>
      <c r="BJ1665" s="32"/>
      <c r="BK1665" s="32"/>
      <c r="BL1665" s="32"/>
      <c r="BM1665" s="32"/>
    </row>
    <row r="1666" spans="1:65" ht="120" customHeight="1" x14ac:dyDescent="0.25">
      <c r="A1666" s="126">
        <v>2990</v>
      </c>
      <c r="B1666" s="62" t="s">
        <v>13421</v>
      </c>
      <c r="C1666" s="62" t="s">
        <v>13422</v>
      </c>
      <c r="D1666" s="127" t="s">
        <v>13423</v>
      </c>
      <c r="E1666" s="62" t="s">
        <v>5046</v>
      </c>
      <c r="F1666" s="62" t="s">
        <v>13441</v>
      </c>
      <c r="G1666" s="62" t="s">
        <v>13442</v>
      </c>
      <c r="H1666" s="62">
        <v>2010</v>
      </c>
      <c r="I1666" s="62" t="s">
        <v>13443</v>
      </c>
      <c r="J1666" s="385">
        <v>159981.9</v>
      </c>
      <c r="K1666" s="62" t="s">
        <v>13428</v>
      </c>
      <c r="L1666" s="62" t="s">
        <v>13444</v>
      </c>
      <c r="M1666" s="62" t="s">
        <v>13445</v>
      </c>
      <c r="N1666" s="62" t="s">
        <v>13446</v>
      </c>
      <c r="O1666" s="62" t="s">
        <v>13447</v>
      </c>
      <c r="P1666" s="62" t="s">
        <v>13448</v>
      </c>
      <c r="Q1666" s="62">
        <v>22.35</v>
      </c>
      <c r="R1666" s="128"/>
      <c r="S1666" s="128">
        <v>10.536398467432949</v>
      </c>
      <c r="T1666" s="128">
        <v>22.35</v>
      </c>
      <c r="U1666" s="128">
        <f t="shared" si="106"/>
        <v>32.886398467432954</v>
      </c>
      <c r="V1666" s="438">
        <v>100</v>
      </c>
      <c r="W1666" s="128">
        <v>100</v>
      </c>
      <c r="X1666" s="462" t="s">
        <v>13434</v>
      </c>
      <c r="Y1666" s="62"/>
      <c r="Z1666" s="62"/>
      <c r="AA1666" s="62"/>
      <c r="AB1666" s="62">
        <v>66</v>
      </c>
      <c r="AC1666" s="62"/>
      <c r="AD1666" s="62">
        <v>12.57</v>
      </c>
      <c r="AE1666" s="62">
        <v>3</v>
      </c>
      <c r="AF1666" s="126">
        <v>100</v>
      </c>
      <c r="AG1666" s="62" t="s">
        <v>13449</v>
      </c>
      <c r="AH1666" s="62" t="s">
        <v>13450</v>
      </c>
      <c r="AI1666" s="62">
        <v>30</v>
      </c>
      <c r="AJ1666" s="62" t="s">
        <v>5474</v>
      </c>
      <c r="AK1666" s="62" t="s">
        <v>13451</v>
      </c>
      <c r="AL1666" s="62">
        <v>30</v>
      </c>
      <c r="AM1666" s="62" t="s">
        <v>12994</v>
      </c>
      <c r="AN1666" s="62" t="s">
        <v>13451</v>
      </c>
      <c r="AO1666" s="62">
        <v>10</v>
      </c>
      <c r="AP1666" s="62" t="s">
        <v>12995</v>
      </c>
      <c r="AQ1666" s="62" t="s">
        <v>13451</v>
      </c>
      <c r="AR1666" s="62">
        <v>10</v>
      </c>
      <c r="AS1666" s="62" t="s">
        <v>12993</v>
      </c>
      <c r="AT1666" s="62" t="s">
        <v>13451</v>
      </c>
      <c r="AU1666" s="62">
        <v>10</v>
      </c>
      <c r="AV1666" s="62" t="s">
        <v>13452</v>
      </c>
      <c r="AW1666" s="62" t="s">
        <v>13451</v>
      </c>
      <c r="AX1666" s="62">
        <v>10</v>
      </c>
      <c r="AY1666" s="62"/>
      <c r="AZ1666" s="62"/>
      <c r="BA1666" s="62"/>
      <c r="BB1666" s="32"/>
      <c r="BC1666" s="32"/>
      <c r="BD1666" s="32"/>
      <c r="BE1666" s="32"/>
      <c r="BF1666" s="32"/>
      <c r="BG1666" s="32"/>
      <c r="BH1666" s="32"/>
      <c r="BI1666" s="32"/>
      <c r="BJ1666" s="32"/>
      <c r="BK1666" s="32"/>
      <c r="BL1666" s="32"/>
      <c r="BM1666" s="32"/>
    </row>
    <row r="1667" spans="1:65" ht="120" customHeight="1" x14ac:dyDescent="0.25">
      <c r="A1667" s="126">
        <v>2990</v>
      </c>
      <c r="B1667" s="62" t="s">
        <v>13421</v>
      </c>
      <c r="C1667" s="62" t="s">
        <v>13422</v>
      </c>
      <c r="D1667" s="127" t="s">
        <v>13423</v>
      </c>
      <c r="E1667" s="62" t="s">
        <v>5046</v>
      </c>
      <c r="F1667" s="62" t="s">
        <v>13441</v>
      </c>
      <c r="G1667" s="62" t="s">
        <v>13453</v>
      </c>
      <c r="H1667" s="62">
        <v>2011</v>
      </c>
      <c r="I1667" s="62" t="s">
        <v>13454</v>
      </c>
      <c r="J1667" s="385">
        <v>175336.82</v>
      </c>
      <c r="K1667" s="62" t="s">
        <v>13428</v>
      </c>
      <c r="L1667" s="62" t="s">
        <v>13444</v>
      </c>
      <c r="M1667" s="62" t="s">
        <v>13445</v>
      </c>
      <c r="N1667" s="62" t="s">
        <v>5381</v>
      </c>
      <c r="O1667" s="62" t="s">
        <v>13455</v>
      </c>
      <c r="P1667" s="62" t="s">
        <v>13456</v>
      </c>
      <c r="Q1667" s="62">
        <v>22.35</v>
      </c>
      <c r="R1667" s="128"/>
      <c r="S1667" s="128">
        <v>10.536398467432949</v>
      </c>
      <c r="T1667" s="128">
        <v>22.35</v>
      </c>
      <c r="U1667" s="128">
        <f t="shared" si="106"/>
        <v>32.886398467432954</v>
      </c>
      <c r="V1667" s="438">
        <v>100</v>
      </c>
      <c r="W1667" s="128">
        <v>100</v>
      </c>
      <c r="X1667" s="462" t="s">
        <v>13434</v>
      </c>
      <c r="Y1667" s="62"/>
      <c r="Z1667" s="62"/>
      <c r="AA1667" s="62"/>
      <c r="AB1667" s="62">
        <v>66</v>
      </c>
      <c r="AC1667" s="62"/>
      <c r="AD1667" s="62">
        <v>12.57</v>
      </c>
      <c r="AE1667" s="62">
        <v>5</v>
      </c>
      <c r="AF1667" s="126">
        <v>100</v>
      </c>
      <c r="AG1667" s="62" t="s">
        <v>13449</v>
      </c>
      <c r="AH1667" s="62" t="s">
        <v>13450</v>
      </c>
      <c r="AI1667" s="62">
        <v>30</v>
      </c>
      <c r="AJ1667" s="62" t="s">
        <v>5474</v>
      </c>
      <c r="AK1667" s="62" t="s">
        <v>13451</v>
      </c>
      <c r="AL1667" s="62">
        <v>30</v>
      </c>
      <c r="AM1667" s="62" t="s">
        <v>12994</v>
      </c>
      <c r="AN1667" s="62" t="s">
        <v>13451</v>
      </c>
      <c r="AO1667" s="62">
        <v>10</v>
      </c>
      <c r="AP1667" s="62" t="s">
        <v>12995</v>
      </c>
      <c r="AQ1667" s="62" t="s">
        <v>13451</v>
      </c>
      <c r="AR1667" s="62">
        <v>10</v>
      </c>
      <c r="AS1667" s="62" t="s">
        <v>12993</v>
      </c>
      <c r="AT1667" s="62" t="s">
        <v>13451</v>
      </c>
      <c r="AU1667" s="62">
        <v>10</v>
      </c>
      <c r="AV1667" s="62" t="s">
        <v>13452</v>
      </c>
      <c r="AW1667" s="62" t="s">
        <v>13451</v>
      </c>
      <c r="AX1667" s="62">
        <v>10</v>
      </c>
      <c r="AY1667" s="62"/>
      <c r="AZ1667" s="62"/>
      <c r="BA1667" s="62"/>
      <c r="BB1667" s="32"/>
      <c r="BC1667" s="32"/>
      <c r="BD1667" s="32"/>
      <c r="BE1667" s="32"/>
      <c r="BF1667" s="32"/>
      <c r="BG1667" s="32"/>
      <c r="BH1667" s="32"/>
      <c r="BI1667" s="32"/>
      <c r="BJ1667" s="32"/>
      <c r="BK1667" s="32"/>
      <c r="BL1667" s="32"/>
      <c r="BM1667" s="32"/>
    </row>
    <row r="1668" spans="1:65" ht="120" customHeight="1" x14ac:dyDescent="0.25">
      <c r="A1668" s="126">
        <v>2990</v>
      </c>
      <c r="B1668" s="62" t="s">
        <v>13421</v>
      </c>
      <c r="C1668" s="62" t="s">
        <v>13422</v>
      </c>
      <c r="D1668" s="127" t="s">
        <v>13423</v>
      </c>
      <c r="E1668" s="62" t="s">
        <v>5046</v>
      </c>
      <c r="F1668" s="62" t="s">
        <v>13441</v>
      </c>
      <c r="G1668" s="62" t="s">
        <v>13457</v>
      </c>
      <c r="H1668" s="62">
        <v>2011</v>
      </c>
      <c r="I1668" s="62" t="s">
        <v>13458</v>
      </c>
      <c r="J1668" s="385">
        <v>179156.45</v>
      </c>
      <c r="K1668" s="62" t="s">
        <v>13428</v>
      </c>
      <c r="L1668" s="62" t="s">
        <v>13444</v>
      </c>
      <c r="M1668" s="62" t="s">
        <v>13445</v>
      </c>
      <c r="N1668" s="62" t="s">
        <v>5381</v>
      </c>
      <c r="O1668" s="62" t="s">
        <v>13455</v>
      </c>
      <c r="P1668" s="62" t="s">
        <v>13459</v>
      </c>
      <c r="Q1668" s="62">
        <v>22.35</v>
      </c>
      <c r="R1668" s="128"/>
      <c r="S1668" s="128">
        <v>10.536398467432949</v>
      </c>
      <c r="T1668" s="128">
        <v>22.35</v>
      </c>
      <c r="U1668" s="128">
        <f t="shared" si="106"/>
        <v>32.886398467432954</v>
      </c>
      <c r="V1668" s="438">
        <v>100</v>
      </c>
      <c r="W1668" s="128">
        <v>100</v>
      </c>
      <c r="X1668" s="462" t="s">
        <v>13434</v>
      </c>
      <c r="Y1668" s="62"/>
      <c r="Z1668" s="62"/>
      <c r="AA1668" s="62"/>
      <c r="AB1668" s="62">
        <v>66</v>
      </c>
      <c r="AC1668" s="62"/>
      <c r="AD1668" s="62">
        <v>12.57</v>
      </c>
      <c r="AE1668" s="62">
        <v>5</v>
      </c>
      <c r="AF1668" s="126">
        <v>100</v>
      </c>
      <c r="AG1668" s="62" t="s">
        <v>13449</v>
      </c>
      <c r="AH1668" s="62" t="s">
        <v>13450</v>
      </c>
      <c r="AI1668" s="62">
        <v>30</v>
      </c>
      <c r="AJ1668" s="62" t="s">
        <v>5474</v>
      </c>
      <c r="AK1668" s="62" t="s">
        <v>13451</v>
      </c>
      <c r="AL1668" s="62">
        <v>30</v>
      </c>
      <c r="AM1668" s="62" t="s">
        <v>12994</v>
      </c>
      <c r="AN1668" s="62" t="s">
        <v>13451</v>
      </c>
      <c r="AO1668" s="62">
        <v>10</v>
      </c>
      <c r="AP1668" s="62" t="s">
        <v>12995</v>
      </c>
      <c r="AQ1668" s="62" t="s">
        <v>13451</v>
      </c>
      <c r="AR1668" s="62">
        <v>10</v>
      </c>
      <c r="AS1668" s="62" t="s">
        <v>12993</v>
      </c>
      <c r="AT1668" s="62" t="s">
        <v>13451</v>
      </c>
      <c r="AU1668" s="62">
        <v>10</v>
      </c>
      <c r="AV1668" s="62" t="s">
        <v>13452</v>
      </c>
      <c r="AW1668" s="62" t="s">
        <v>13451</v>
      </c>
      <c r="AX1668" s="62">
        <v>10</v>
      </c>
      <c r="AY1668" s="62"/>
      <c r="AZ1668" s="62"/>
      <c r="BA1668" s="62"/>
      <c r="BB1668" s="32"/>
      <c r="BC1668" s="32"/>
      <c r="BD1668" s="32"/>
      <c r="BE1668" s="32"/>
      <c r="BF1668" s="32"/>
      <c r="BG1668" s="32"/>
      <c r="BH1668" s="32"/>
      <c r="BI1668" s="32"/>
      <c r="BJ1668" s="32"/>
      <c r="BK1668" s="32"/>
      <c r="BL1668" s="32"/>
      <c r="BM1668" s="32"/>
    </row>
    <row r="1669" spans="1:65" ht="120" customHeight="1" x14ac:dyDescent="0.25">
      <c r="A1669" s="126">
        <v>2990</v>
      </c>
      <c r="B1669" s="62" t="s">
        <v>13421</v>
      </c>
      <c r="C1669" s="62" t="s">
        <v>13422</v>
      </c>
      <c r="D1669" s="127" t="s">
        <v>13423</v>
      </c>
      <c r="E1669" s="62" t="s">
        <v>5046</v>
      </c>
      <c r="F1669" s="62" t="s">
        <v>13441</v>
      </c>
      <c r="G1669" s="62" t="s">
        <v>13460</v>
      </c>
      <c r="H1669" s="62">
        <v>2011</v>
      </c>
      <c r="I1669" s="62" t="s">
        <v>13461</v>
      </c>
      <c r="J1669" s="385">
        <v>102000</v>
      </c>
      <c r="K1669" s="62" t="s">
        <v>13428</v>
      </c>
      <c r="L1669" s="62" t="s">
        <v>13444</v>
      </c>
      <c r="M1669" s="62" t="s">
        <v>13445</v>
      </c>
      <c r="N1669" s="62" t="s">
        <v>13462</v>
      </c>
      <c r="O1669" s="62" t="s">
        <v>13463</v>
      </c>
      <c r="P1669" s="62" t="s">
        <v>13464</v>
      </c>
      <c r="Q1669" s="62">
        <v>22.35</v>
      </c>
      <c r="R1669" s="128"/>
      <c r="S1669" s="128">
        <v>10.536398467432949</v>
      </c>
      <c r="T1669" s="128">
        <v>22.35</v>
      </c>
      <c r="U1669" s="128">
        <f t="shared" si="106"/>
        <v>32.886398467432954</v>
      </c>
      <c r="V1669" s="438">
        <v>100</v>
      </c>
      <c r="W1669" s="128">
        <v>100</v>
      </c>
      <c r="X1669" s="462" t="s">
        <v>13434</v>
      </c>
      <c r="Y1669" s="62"/>
      <c r="Z1669" s="62"/>
      <c r="AA1669" s="62"/>
      <c r="AB1669" s="62">
        <v>66</v>
      </c>
      <c r="AC1669" s="62"/>
      <c r="AD1669" s="62">
        <v>12.57</v>
      </c>
      <c r="AE1669" s="62">
        <v>5</v>
      </c>
      <c r="AF1669" s="126">
        <v>100</v>
      </c>
      <c r="AG1669" s="62" t="s">
        <v>13449</v>
      </c>
      <c r="AH1669" s="62" t="s">
        <v>13450</v>
      </c>
      <c r="AI1669" s="62">
        <v>30</v>
      </c>
      <c r="AJ1669" s="62" t="s">
        <v>5474</v>
      </c>
      <c r="AK1669" s="62" t="s">
        <v>13451</v>
      </c>
      <c r="AL1669" s="62">
        <v>30</v>
      </c>
      <c r="AM1669" s="62" t="s">
        <v>12994</v>
      </c>
      <c r="AN1669" s="62" t="s">
        <v>13451</v>
      </c>
      <c r="AO1669" s="62">
        <v>10</v>
      </c>
      <c r="AP1669" s="62" t="s">
        <v>12995</v>
      </c>
      <c r="AQ1669" s="62" t="s">
        <v>13451</v>
      </c>
      <c r="AR1669" s="62">
        <v>10</v>
      </c>
      <c r="AS1669" s="62" t="s">
        <v>12993</v>
      </c>
      <c r="AT1669" s="62" t="s">
        <v>13451</v>
      </c>
      <c r="AU1669" s="62">
        <v>10</v>
      </c>
      <c r="AV1669" s="62" t="s">
        <v>13452</v>
      </c>
      <c r="AW1669" s="62" t="s">
        <v>13451</v>
      </c>
      <c r="AX1669" s="62">
        <v>10</v>
      </c>
      <c r="AY1669" s="62"/>
      <c r="AZ1669" s="62"/>
      <c r="BA1669" s="62"/>
      <c r="BB1669" s="32"/>
      <c r="BC1669" s="32"/>
      <c r="BD1669" s="32"/>
      <c r="BE1669" s="32"/>
      <c r="BF1669" s="32"/>
      <c r="BG1669" s="32"/>
      <c r="BH1669" s="32"/>
      <c r="BI1669" s="32"/>
      <c r="BJ1669" s="32"/>
      <c r="BK1669" s="32"/>
      <c r="BL1669" s="32"/>
      <c r="BM1669" s="32"/>
    </row>
    <row r="1670" spans="1:65" ht="120" customHeight="1" x14ac:dyDescent="0.25">
      <c r="A1670" s="126">
        <v>2990</v>
      </c>
      <c r="B1670" s="62" t="s">
        <v>13421</v>
      </c>
      <c r="C1670" s="62" t="s">
        <v>13422</v>
      </c>
      <c r="D1670" s="127" t="s">
        <v>13423</v>
      </c>
      <c r="E1670" s="62" t="s">
        <v>5046</v>
      </c>
      <c r="F1670" s="62" t="s">
        <v>13441</v>
      </c>
      <c r="G1670" s="62" t="s">
        <v>13465</v>
      </c>
      <c r="H1670" s="62">
        <v>2011</v>
      </c>
      <c r="I1670" s="62" t="s">
        <v>13466</v>
      </c>
      <c r="J1670" s="385">
        <v>584938.55000000005</v>
      </c>
      <c r="K1670" s="62" t="s">
        <v>13428</v>
      </c>
      <c r="L1670" s="62" t="s">
        <v>13444</v>
      </c>
      <c r="M1670" s="62" t="s">
        <v>13445</v>
      </c>
      <c r="N1670" s="62" t="s">
        <v>13467</v>
      </c>
      <c r="O1670" s="62" t="s">
        <v>13468</v>
      </c>
      <c r="P1670" s="62" t="s">
        <v>13469</v>
      </c>
      <c r="Q1670" s="62">
        <v>22.35</v>
      </c>
      <c r="R1670" s="128"/>
      <c r="S1670" s="128">
        <v>10.536398467432949</v>
      </c>
      <c r="T1670" s="128">
        <v>22.35</v>
      </c>
      <c r="U1670" s="128">
        <f t="shared" si="106"/>
        <v>32.886398467432954</v>
      </c>
      <c r="V1670" s="438">
        <v>100</v>
      </c>
      <c r="W1670" s="128">
        <v>100</v>
      </c>
      <c r="X1670" s="462" t="s">
        <v>13434</v>
      </c>
      <c r="Y1670" s="62"/>
      <c r="Z1670" s="62"/>
      <c r="AA1670" s="62"/>
      <c r="AB1670" s="62">
        <v>66</v>
      </c>
      <c r="AC1670" s="62"/>
      <c r="AD1670" s="62">
        <v>12.57</v>
      </c>
      <c r="AE1670" s="62">
        <v>5</v>
      </c>
      <c r="AF1670" s="126">
        <v>100</v>
      </c>
      <c r="AG1670" s="62" t="s">
        <v>13449</v>
      </c>
      <c r="AH1670" s="62" t="s">
        <v>13450</v>
      </c>
      <c r="AI1670" s="62">
        <v>30</v>
      </c>
      <c r="AJ1670" s="62" t="s">
        <v>5474</v>
      </c>
      <c r="AK1670" s="62" t="s">
        <v>13451</v>
      </c>
      <c r="AL1670" s="62">
        <v>30</v>
      </c>
      <c r="AM1670" s="62" t="s">
        <v>12994</v>
      </c>
      <c r="AN1670" s="62" t="s">
        <v>13451</v>
      </c>
      <c r="AO1670" s="62">
        <v>10</v>
      </c>
      <c r="AP1670" s="62" t="s">
        <v>12995</v>
      </c>
      <c r="AQ1670" s="62" t="s">
        <v>13451</v>
      </c>
      <c r="AR1670" s="62">
        <v>10</v>
      </c>
      <c r="AS1670" s="62" t="s">
        <v>12993</v>
      </c>
      <c r="AT1670" s="62" t="s">
        <v>13451</v>
      </c>
      <c r="AU1670" s="62">
        <v>10</v>
      </c>
      <c r="AV1670" s="62" t="s">
        <v>13452</v>
      </c>
      <c r="AW1670" s="62" t="s">
        <v>13451</v>
      </c>
      <c r="AX1670" s="62">
        <v>10</v>
      </c>
      <c r="AY1670" s="62"/>
      <c r="AZ1670" s="62"/>
      <c r="BA1670" s="62"/>
      <c r="BB1670" s="32"/>
      <c r="BC1670" s="32"/>
      <c r="BD1670" s="32"/>
      <c r="BE1670" s="32"/>
      <c r="BF1670" s="32"/>
      <c r="BG1670" s="32"/>
      <c r="BH1670" s="32"/>
      <c r="BI1670" s="32"/>
      <c r="BJ1670" s="32"/>
      <c r="BK1670" s="32"/>
      <c r="BL1670" s="32"/>
      <c r="BM1670" s="32"/>
    </row>
    <row r="1671" spans="1:65" ht="120" customHeight="1" x14ac:dyDescent="0.25">
      <c r="A1671" s="126">
        <v>2990</v>
      </c>
      <c r="B1671" s="62" t="s">
        <v>13421</v>
      </c>
      <c r="C1671" s="62" t="s">
        <v>13422</v>
      </c>
      <c r="D1671" s="127" t="s">
        <v>13423</v>
      </c>
      <c r="E1671" s="62" t="s">
        <v>2388</v>
      </c>
      <c r="F1671" s="62" t="s">
        <v>13470</v>
      </c>
      <c r="G1671" s="62" t="s">
        <v>13471</v>
      </c>
      <c r="H1671" s="62">
        <v>2011</v>
      </c>
      <c r="I1671" s="62" t="s">
        <v>13472</v>
      </c>
      <c r="J1671" s="385">
        <v>174000</v>
      </c>
      <c r="K1671" s="62" t="s">
        <v>13428</v>
      </c>
      <c r="L1671" s="62" t="s">
        <v>13473</v>
      </c>
      <c r="M1671" s="62" t="s">
        <v>13474</v>
      </c>
      <c r="N1671" s="62" t="s">
        <v>13475</v>
      </c>
      <c r="O1671" s="62" t="s">
        <v>13476</v>
      </c>
      <c r="P1671" s="62" t="s">
        <v>13477</v>
      </c>
      <c r="Q1671" s="62">
        <v>22.35</v>
      </c>
      <c r="R1671" s="128"/>
      <c r="S1671" s="128">
        <v>5.0268199233716473</v>
      </c>
      <c r="T1671" s="128">
        <v>22.35</v>
      </c>
      <c r="U1671" s="128">
        <f t="shared" si="106"/>
        <v>27.376819923371649</v>
      </c>
      <c r="V1671" s="438">
        <v>100</v>
      </c>
      <c r="W1671" s="128">
        <v>100</v>
      </c>
      <c r="X1671" s="462" t="s">
        <v>13434</v>
      </c>
      <c r="Y1671" s="62"/>
      <c r="Z1671" s="62"/>
      <c r="AA1671" s="62"/>
      <c r="AB1671" s="62">
        <v>4</v>
      </c>
      <c r="AC1671" s="62"/>
      <c r="AD1671" s="62">
        <v>12.57</v>
      </c>
      <c r="AE1671" s="62">
        <v>5</v>
      </c>
      <c r="AF1671" s="126">
        <v>100</v>
      </c>
      <c r="AG1671" s="62" t="s">
        <v>216</v>
      </c>
      <c r="AH1671" s="62" t="s">
        <v>13478</v>
      </c>
      <c r="AI1671" s="62">
        <v>90</v>
      </c>
      <c r="AJ1671" s="62" t="s">
        <v>2435</v>
      </c>
      <c r="AK1671" s="62" t="s">
        <v>13478</v>
      </c>
      <c r="AL1671" s="62">
        <v>10</v>
      </c>
      <c r="AM1671" s="62"/>
      <c r="AN1671" s="62"/>
      <c r="AO1671" s="62"/>
      <c r="AP1671" s="62"/>
      <c r="AQ1671" s="62"/>
      <c r="AR1671" s="62"/>
      <c r="AS1671" s="62"/>
      <c r="AT1671" s="62"/>
      <c r="AU1671" s="62"/>
      <c r="AV1671" s="62"/>
      <c r="AW1671" s="62"/>
      <c r="AX1671" s="62"/>
      <c r="AY1671" s="62"/>
      <c r="AZ1671" s="62"/>
      <c r="BA1671" s="62"/>
      <c r="BB1671" s="32"/>
      <c r="BC1671" s="32"/>
      <c r="BD1671" s="32"/>
      <c r="BE1671" s="32"/>
      <c r="BF1671" s="32"/>
      <c r="BG1671" s="32"/>
      <c r="BH1671" s="32"/>
      <c r="BI1671" s="32"/>
      <c r="BJ1671" s="32"/>
      <c r="BK1671" s="32"/>
      <c r="BL1671" s="32"/>
      <c r="BM1671" s="32"/>
    </row>
    <row r="1672" spans="1:65" ht="120" customHeight="1" x14ac:dyDescent="0.25">
      <c r="A1672" s="126">
        <v>2990</v>
      </c>
      <c r="B1672" s="62" t="s">
        <v>13421</v>
      </c>
      <c r="C1672" s="62" t="s">
        <v>13422</v>
      </c>
      <c r="D1672" s="127" t="s">
        <v>13423</v>
      </c>
      <c r="E1672" s="62" t="s">
        <v>2434</v>
      </c>
      <c r="F1672" s="62" t="s">
        <v>13470</v>
      </c>
      <c r="G1672" s="62" t="s">
        <v>13479</v>
      </c>
      <c r="H1672" s="62">
        <v>2010</v>
      </c>
      <c r="I1672" s="62" t="s">
        <v>13480</v>
      </c>
      <c r="J1672" s="385">
        <v>44714.36</v>
      </c>
      <c r="K1672" s="62" t="s">
        <v>13428</v>
      </c>
      <c r="L1672" s="62" t="s">
        <v>13481</v>
      </c>
      <c r="M1672" s="62" t="s">
        <v>13481</v>
      </c>
      <c r="N1672" s="62" t="s">
        <v>13482</v>
      </c>
      <c r="O1672" s="62" t="s">
        <v>13483</v>
      </c>
      <c r="P1672" s="62" t="s">
        <v>13484</v>
      </c>
      <c r="Q1672" s="62">
        <v>22.35</v>
      </c>
      <c r="R1672" s="128"/>
      <c r="S1672" s="128">
        <v>1.0038314176245211</v>
      </c>
      <c r="T1672" s="128">
        <v>22.35</v>
      </c>
      <c r="U1672" s="128">
        <f t="shared" si="106"/>
        <v>23.353831417624523</v>
      </c>
      <c r="V1672" s="438">
        <v>100</v>
      </c>
      <c r="W1672" s="128">
        <v>100</v>
      </c>
      <c r="X1672" s="462" t="s">
        <v>13434</v>
      </c>
      <c r="Y1672" s="62"/>
      <c r="Z1672" s="62"/>
      <c r="AA1672" s="62"/>
      <c r="AB1672" s="62">
        <v>35</v>
      </c>
      <c r="AC1672" s="62"/>
      <c r="AD1672" s="62">
        <v>12.57</v>
      </c>
      <c r="AE1672" s="62">
        <v>5</v>
      </c>
      <c r="AF1672" s="126">
        <v>50</v>
      </c>
      <c r="AG1672" s="62" t="s">
        <v>2433</v>
      </c>
      <c r="AH1672" s="62" t="s">
        <v>13485</v>
      </c>
      <c r="AI1672" s="62">
        <v>50</v>
      </c>
      <c r="AJ1672" s="62"/>
      <c r="AK1672" s="62"/>
      <c r="AL1672" s="62"/>
      <c r="AM1672" s="62"/>
      <c r="AN1672" s="62"/>
      <c r="AO1672" s="62"/>
      <c r="AP1672" s="62"/>
      <c r="AQ1672" s="62"/>
      <c r="AR1672" s="62"/>
      <c r="AS1672" s="62"/>
      <c r="AT1672" s="62"/>
      <c r="AU1672" s="62"/>
      <c r="AV1672" s="62"/>
      <c r="AW1672" s="62"/>
      <c r="AX1672" s="62"/>
      <c r="AY1672" s="62"/>
      <c r="AZ1672" s="62"/>
      <c r="BA1672" s="62"/>
      <c r="BB1672" s="32"/>
      <c r="BC1672" s="32"/>
      <c r="BD1672" s="32"/>
      <c r="BE1672" s="32"/>
      <c r="BF1672" s="32"/>
      <c r="BG1672" s="32"/>
      <c r="BH1672" s="32"/>
      <c r="BI1672" s="32"/>
      <c r="BJ1672" s="32"/>
      <c r="BK1672" s="32"/>
      <c r="BL1672" s="32"/>
      <c r="BM1672" s="32"/>
    </row>
    <row r="1673" spans="1:65" ht="120" customHeight="1" x14ac:dyDescent="0.25">
      <c r="A1673" s="126">
        <v>2990</v>
      </c>
      <c r="B1673" s="62" t="s">
        <v>13421</v>
      </c>
      <c r="C1673" s="62" t="s">
        <v>13422</v>
      </c>
      <c r="D1673" s="127" t="s">
        <v>13423</v>
      </c>
      <c r="E1673" s="62" t="s">
        <v>13486</v>
      </c>
      <c r="F1673" s="62" t="s">
        <v>13470</v>
      </c>
      <c r="G1673" s="62" t="s">
        <v>13487</v>
      </c>
      <c r="H1673" s="62">
        <v>2011</v>
      </c>
      <c r="I1673" s="62" t="s">
        <v>13488</v>
      </c>
      <c r="J1673" s="385">
        <v>23501.09</v>
      </c>
      <c r="K1673" s="62" t="s">
        <v>13428</v>
      </c>
      <c r="L1673" s="62" t="s">
        <v>13489</v>
      </c>
      <c r="M1673" s="62" t="s">
        <v>13490</v>
      </c>
      <c r="N1673" s="62" t="s">
        <v>13491</v>
      </c>
      <c r="O1673" s="62" t="s">
        <v>13492</v>
      </c>
      <c r="P1673" s="62" t="s">
        <v>13493</v>
      </c>
      <c r="Q1673" s="62">
        <v>22.35</v>
      </c>
      <c r="R1673" s="128"/>
      <c r="S1673" s="128">
        <v>1.0038314176245211</v>
      </c>
      <c r="T1673" s="128">
        <v>22.35</v>
      </c>
      <c r="U1673" s="128">
        <f t="shared" si="106"/>
        <v>23.353831417624523</v>
      </c>
      <c r="V1673" s="438">
        <v>100</v>
      </c>
      <c r="W1673" s="128">
        <v>100</v>
      </c>
      <c r="X1673" s="462" t="s">
        <v>13434</v>
      </c>
      <c r="Y1673" s="62"/>
      <c r="Z1673" s="62"/>
      <c r="AA1673" s="62"/>
      <c r="AB1673" s="62">
        <v>4</v>
      </c>
      <c r="AC1673" s="62"/>
      <c r="AD1673" s="62"/>
      <c r="AE1673" s="62">
        <v>5</v>
      </c>
      <c r="AF1673" s="126">
        <v>100</v>
      </c>
      <c r="AG1673" s="62" t="s">
        <v>13494</v>
      </c>
      <c r="AH1673" s="62" t="s">
        <v>13495</v>
      </c>
      <c r="AI1673" s="62">
        <v>60</v>
      </c>
      <c r="AJ1673" s="62" t="s">
        <v>13496</v>
      </c>
      <c r="AK1673" s="62" t="s">
        <v>13495</v>
      </c>
      <c r="AL1673" s="62">
        <v>10</v>
      </c>
      <c r="AM1673" s="62" t="s">
        <v>13044</v>
      </c>
      <c r="AN1673" s="62" t="s">
        <v>13495</v>
      </c>
      <c r="AO1673" s="62">
        <v>10</v>
      </c>
      <c r="AP1673" s="62" t="s">
        <v>13497</v>
      </c>
      <c r="AQ1673" s="62" t="s">
        <v>13495</v>
      </c>
      <c r="AR1673" s="62">
        <v>10</v>
      </c>
      <c r="AS1673" s="62" t="s">
        <v>13498</v>
      </c>
      <c r="AT1673" s="62" t="s">
        <v>13495</v>
      </c>
      <c r="AU1673" s="62">
        <v>10</v>
      </c>
      <c r="AV1673" s="62"/>
      <c r="AW1673" s="62"/>
      <c r="AX1673" s="62"/>
      <c r="AY1673" s="62"/>
      <c r="AZ1673" s="62"/>
      <c r="BA1673" s="62"/>
      <c r="BB1673" s="32"/>
      <c r="BC1673" s="32"/>
      <c r="BD1673" s="32"/>
      <c r="BE1673" s="32"/>
      <c r="BF1673" s="32"/>
      <c r="BG1673" s="32"/>
      <c r="BH1673" s="32"/>
      <c r="BI1673" s="32"/>
      <c r="BJ1673" s="32"/>
      <c r="BK1673" s="32"/>
      <c r="BL1673" s="32"/>
      <c r="BM1673" s="32"/>
    </row>
    <row r="1674" spans="1:65" ht="120" customHeight="1" x14ac:dyDescent="0.25">
      <c r="A1674" s="126">
        <v>2990</v>
      </c>
      <c r="B1674" s="62" t="s">
        <v>13421</v>
      </c>
      <c r="C1674" s="62" t="s">
        <v>13422</v>
      </c>
      <c r="D1674" s="127" t="s">
        <v>13423</v>
      </c>
      <c r="E1674" s="62" t="s">
        <v>13499</v>
      </c>
      <c r="F1674" s="62" t="s">
        <v>13500</v>
      </c>
      <c r="G1674" s="62" t="s">
        <v>13501</v>
      </c>
      <c r="H1674" s="62">
        <v>2011</v>
      </c>
      <c r="I1674" s="62" t="s">
        <v>13502</v>
      </c>
      <c r="J1674" s="385">
        <v>118800</v>
      </c>
      <c r="K1674" s="62" t="s">
        <v>13428</v>
      </c>
      <c r="L1674" s="62" t="s">
        <v>13503</v>
      </c>
      <c r="M1674" s="62" t="s">
        <v>13504</v>
      </c>
      <c r="N1674" s="62" t="s">
        <v>13505</v>
      </c>
      <c r="O1674" s="62" t="s">
        <v>13506</v>
      </c>
      <c r="P1674" s="62" t="s">
        <v>13507</v>
      </c>
      <c r="Q1674" s="62">
        <v>22.35</v>
      </c>
      <c r="R1674" s="128"/>
      <c r="S1674" s="128">
        <v>10.737547892720306</v>
      </c>
      <c r="T1674" s="128">
        <v>22.35</v>
      </c>
      <c r="U1674" s="128">
        <f t="shared" si="106"/>
        <v>33.087547892720309</v>
      </c>
      <c r="V1674" s="438">
        <v>100</v>
      </c>
      <c r="W1674" s="128">
        <v>100</v>
      </c>
      <c r="X1674" s="462" t="s">
        <v>13434</v>
      </c>
      <c r="Y1674" s="62"/>
      <c r="Z1674" s="62"/>
      <c r="AA1674" s="62"/>
      <c r="AB1674" s="62">
        <v>11</v>
      </c>
      <c r="AC1674" s="62"/>
      <c r="AD1674" s="62">
        <v>12.57</v>
      </c>
      <c r="AE1674" s="62">
        <v>5</v>
      </c>
      <c r="AF1674" s="126">
        <v>100</v>
      </c>
      <c r="AG1674" s="62" t="s">
        <v>13449</v>
      </c>
      <c r="AH1674" s="62" t="s">
        <v>13450</v>
      </c>
      <c r="AI1674" s="62">
        <v>50</v>
      </c>
      <c r="AJ1674" s="62" t="s">
        <v>13508</v>
      </c>
      <c r="AK1674" s="62" t="s">
        <v>13509</v>
      </c>
      <c r="AL1674" s="62">
        <v>50</v>
      </c>
      <c r="AM1674" s="62"/>
      <c r="AN1674" s="62"/>
      <c r="AO1674" s="62"/>
      <c r="AP1674" s="62"/>
      <c r="AQ1674" s="62"/>
      <c r="AR1674" s="62"/>
      <c r="AS1674" s="62"/>
      <c r="AT1674" s="62"/>
      <c r="AU1674" s="62"/>
      <c r="AV1674" s="62"/>
      <c r="AW1674" s="62"/>
      <c r="AX1674" s="62"/>
      <c r="AY1674" s="62"/>
      <c r="AZ1674" s="62"/>
      <c r="BA1674" s="62"/>
      <c r="BB1674" s="32"/>
      <c r="BC1674" s="32"/>
      <c r="BD1674" s="32"/>
      <c r="BE1674" s="32"/>
      <c r="BF1674" s="32"/>
      <c r="BG1674" s="32"/>
      <c r="BH1674" s="32"/>
      <c r="BI1674" s="32"/>
      <c r="BJ1674" s="32"/>
      <c r="BK1674" s="32"/>
      <c r="BL1674" s="32"/>
      <c r="BM1674" s="32"/>
    </row>
    <row r="1675" spans="1:65" ht="120" customHeight="1" x14ac:dyDescent="0.25">
      <c r="A1675" s="126">
        <v>2990</v>
      </c>
      <c r="B1675" s="62" t="s">
        <v>13421</v>
      </c>
      <c r="C1675" s="62" t="s">
        <v>13422</v>
      </c>
      <c r="D1675" s="127" t="s">
        <v>13423</v>
      </c>
      <c r="E1675" s="62" t="s">
        <v>13499</v>
      </c>
      <c r="F1675" s="62" t="s">
        <v>13500</v>
      </c>
      <c r="G1675" s="62" t="s">
        <v>13510</v>
      </c>
      <c r="H1675" s="62">
        <v>2011</v>
      </c>
      <c r="I1675" s="62" t="s">
        <v>13511</v>
      </c>
      <c r="J1675" s="385">
        <v>246000</v>
      </c>
      <c r="K1675" s="62" t="s">
        <v>13428</v>
      </c>
      <c r="L1675" s="62" t="s">
        <v>13512</v>
      </c>
      <c r="M1675" s="62" t="s">
        <v>13504</v>
      </c>
      <c r="N1675" s="62" t="s">
        <v>13505</v>
      </c>
      <c r="O1675" s="62" t="s">
        <v>13506</v>
      </c>
      <c r="P1675" s="62" t="s">
        <v>13513</v>
      </c>
      <c r="Q1675" s="62">
        <v>22.35</v>
      </c>
      <c r="R1675" s="128"/>
      <c r="S1675" s="128">
        <v>19.35823754789272</v>
      </c>
      <c r="T1675" s="128">
        <v>44.7</v>
      </c>
      <c r="U1675" s="128">
        <f t="shared" si="106"/>
        <v>64.05823754789273</v>
      </c>
      <c r="V1675" s="438">
        <v>100</v>
      </c>
      <c r="W1675" s="128">
        <v>100</v>
      </c>
      <c r="X1675" s="462" t="s">
        <v>13434</v>
      </c>
      <c r="Y1675" s="62"/>
      <c r="Z1675" s="62"/>
      <c r="AA1675" s="62"/>
      <c r="AB1675" s="62">
        <v>11</v>
      </c>
      <c r="AC1675" s="62"/>
      <c r="AD1675" s="62">
        <v>12.57</v>
      </c>
      <c r="AE1675" s="62">
        <v>5</v>
      </c>
      <c r="AF1675" s="126">
        <v>100</v>
      </c>
      <c r="AG1675" s="62" t="s">
        <v>13449</v>
      </c>
      <c r="AH1675" s="62" t="s">
        <v>13450</v>
      </c>
      <c r="AI1675" s="62">
        <v>50</v>
      </c>
      <c r="AJ1675" s="62" t="s">
        <v>13508</v>
      </c>
      <c r="AK1675" s="62" t="s">
        <v>13509</v>
      </c>
      <c r="AL1675" s="62">
        <v>50</v>
      </c>
      <c r="AM1675" s="62"/>
      <c r="AN1675" s="62"/>
      <c r="AO1675" s="62"/>
      <c r="AP1675" s="62"/>
      <c r="AQ1675" s="62"/>
      <c r="AR1675" s="62"/>
      <c r="AS1675" s="62"/>
      <c r="AT1675" s="62"/>
      <c r="AU1675" s="62"/>
      <c r="AV1675" s="62"/>
      <c r="AW1675" s="62"/>
      <c r="AX1675" s="62"/>
      <c r="AY1675" s="62"/>
      <c r="AZ1675" s="62"/>
      <c r="BA1675" s="62"/>
      <c r="BB1675" s="32"/>
      <c r="BC1675" s="32"/>
      <c r="BD1675" s="32"/>
      <c r="BE1675" s="32"/>
      <c r="BF1675" s="32"/>
      <c r="BG1675" s="32"/>
      <c r="BH1675" s="32"/>
      <c r="BI1675" s="32"/>
      <c r="BJ1675" s="32"/>
      <c r="BK1675" s="32"/>
      <c r="BL1675" s="32"/>
      <c r="BM1675" s="32"/>
    </row>
    <row r="1676" spans="1:65" ht="120" customHeight="1" x14ac:dyDescent="0.25">
      <c r="A1676" s="126">
        <v>2990</v>
      </c>
      <c r="B1676" s="62" t="s">
        <v>13421</v>
      </c>
      <c r="C1676" s="62" t="s">
        <v>13422</v>
      </c>
      <c r="D1676" s="127" t="s">
        <v>13423</v>
      </c>
      <c r="E1676" s="62" t="s">
        <v>13499</v>
      </c>
      <c r="F1676" s="62" t="s">
        <v>13500</v>
      </c>
      <c r="G1676" s="62" t="s">
        <v>13514</v>
      </c>
      <c r="H1676" s="62">
        <v>2011</v>
      </c>
      <c r="I1676" s="62" t="s">
        <v>13515</v>
      </c>
      <c r="J1676" s="385">
        <v>200400</v>
      </c>
      <c r="K1676" s="62" t="s">
        <v>13428</v>
      </c>
      <c r="L1676" s="62" t="s">
        <v>13512</v>
      </c>
      <c r="M1676" s="62" t="s">
        <v>13504</v>
      </c>
      <c r="N1676" s="62" t="s">
        <v>13505</v>
      </c>
      <c r="O1676" s="62" t="s">
        <v>13506</v>
      </c>
      <c r="P1676" s="62" t="s">
        <v>13516</v>
      </c>
      <c r="Q1676" s="62">
        <v>22.35</v>
      </c>
      <c r="R1676" s="128"/>
      <c r="S1676" s="128">
        <v>19.35823754789272</v>
      </c>
      <c r="T1676" s="128">
        <v>44.7</v>
      </c>
      <c r="U1676" s="128">
        <f t="shared" si="106"/>
        <v>64.05823754789273</v>
      </c>
      <c r="V1676" s="438">
        <v>100</v>
      </c>
      <c r="W1676" s="128">
        <v>100</v>
      </c>
      <c r="X1676" s="462" t="s">
        <v>13434</v>
      </c>
      <c r="Y1676" s="62"/>
      <c r="Z1676" s="62"/>
      <c r="AA1676" s="62"/>
      <c r="AB1676" s="62">
        <v>11</v>
      </c>
      <c r="AC1676" s="62"/>
      <c r="AD1676" s="62">
        <v>12.57</v>
      </c>
      <c r="AE1676" s="62">
        <v>5</v>
      </c>
      <c r="AF1676" s="126">
        <v>100</v>
      </c>
      <c r="AG1676" s="62" t="s">
        <v>13449</v>
      </c>
      <c r="AH1676" s="62" t="s">
        <v>13450</v>
      </c>
      <c r="AI1676" s="62">
        <v>50</v>
      </c>
      <c r="AJ1676" s="62" t="s">
        <v>13508</v>
      </c>
      <c r="AK1676" s="62" t="s">
        <v>13509</v>
      </c>
      <c r="AL1676" s="62">
        <v>50</v>
      </c>
      <c r="AM1676" s="62"/>
      <c r="AN1676" s="62"/>
      <c r="AO1676" s="62"/>
      <c r="AP1676" s="62"/>
      <c r="AQ1676" s="62"/>
      <c r="AR1676" s="62"/>
      <c r="AS1676" s="62"/>
      <c r="AT1676" s="62"/>
      <c r="AU1676" s="62"/>
      <c r="AV1676" s="62"/>
      <c r="AW1676" s="62"/>
      <c r="AX1676" s="62"/>
      <c r="AY1676" s="62"/>
      <c r="AZ1676" s="62"/>
      <c r="BA1676" s="62"/>
      <c r="BB1676" s="32"/>
      <c r="BC1676" s="32"/>
      <c r="BD1676" s="32"/>
      <c r="BE1676" s="32"/>
      <c r="BF1676" s="32"/>
      <c r="BG1676" s="32"/>
      <c r="BH1676" s="32"/>
      <c r="BI1676" s="32"/>
      <c r="BJ1676" s="32"/>
      <c r="BK1676" s="32"/>
      <c r="BL1676" s="32"/>
      <c r="BM1676" s="32"/>
    </row>
    <row r="1677" spans="1:65" ht="120" customHeight="1" x14ac:dyDescent="0.25">
      <c r="A1677" s="126">
        <v>2990</v>
      </c>
      <c r="B1677" s="62" t="s">
        <v>13421</v>
      </c>
      <c r="C1677" s="62" t="s">
        <v>13422</v>
      </c>
      <c r="D1677" s="127" t="s">
        <v>13423</v>
      </c>
      <c r="E1677" s="62" t="s">
        <v>13499</v>
      </c>
      <c r="F1677" s="62" t="s">
        <v>13500</v>
      </c>
      <c r="G1677" s="62" t="s">
        <v>13517</v>
      </c>
      <c r="H1677" s="62">
        <v>2010</v>
      </c>
      <c r="I1677" s="62" t="s">
        <v>13518</v>
      </c>
      <c r="J1677" s="385">
        <v>49098.94</v>
      </c>
      <c r="K1677" s="62" t="s">
        <v>13428</v>
      </c>
      <c r="L1677" s="62" t="s">
        <v>13504</v>
      </c>
      <c r="M1677" s="62" t="s">
        <v>13504</v>
      </c>
      <c r="N1677" s="62" t="s">
        <v>13505</v>
      </c>
      <c r="O1677" s="62" t="s">
        <v>13506</v>
      </c>
      <c r="P1677" s="62" t="s">
        <v>13519</v>
      </c>
      <c r="Q1677" s="62">
        <v>22.35</v>
      </c>
      <c r="R1677" s="128"/>
      <c r="S1677" s="128">
        <v>7.0977011494252871</v>
      </c>
      <c r="T1677" s="128">
        <v>22.35</v>
      </c>
      <c r="U1677" s="128">
        <f t="shared" si="106"/>
        <v>29.447701149425288</v>
      </c>
      <c r="V1677" s="438">
        <v>100</v>
      </c>
      <c r="W1677" s="128">
        <v>100</v>
      </c>
      <c r="X1677" s="462" t="s">
        <v>13434</v>
      </c>
      <c r="Y1677" s="62"/>
      <c r="Z1677" s="62"/>
      <c r="AA1677" s="62"/>
      <c r="AB1677" s="62">
        <v>11</v>
      </c>
      <c r="AC1677" s="62"/>
      <c r="AD1677" s="62">
        <v>12.57</v>
      </c>
      <c r="AE1677" s="62">
        <v>3</v>
      </c>
      <c r="AF1677" s="126">
        <v>100</v>
      </c>
      <c r="AG1677" s="62" t="s">
        <v>13449</v>
      </c>
      <c r="AH1677" s="62" t="s">
        <v>13450</v>
      </c>
      <c r="AI1677" s="62">
        <v>50</v>
      </c>
      <c r="AJ1677" s="62" t="s">
        <v>13508</v>
      </c>
      <c r="AK1677" s="62" t="s">
        <v>13509</v>
      </c>
      <c r="AL1677" s="62">
        <v>50</v>
      </c>
      <c r="AM1677" s="62"/>
      <c r="AN1677" s="62"/>
      <c r="AO1677" s="62"/>
      <c r="AP1677" s="62"/>
      <c r="AQ1677" s="62"/>
      <c r="AR1677" s="62"/>
      <c r="AS1677" s="62"/>
      <c r="AT1677" s="62"/>
      <c r="AU1677" s="62"/>
      <c r="AV1677" s="62"/>
      <c r="AW1677" s="62"/>
      <c r="AX1677" s="62"/>
      <c r="AY1677" s="62"/>
      <c r="AZ1677" s="62"/>
      <c r="BA1677" s="62"/>
      <c r="BB1677" s="32"/>
      <c r="BC1677" s="32"/>
      <c r="BD1677" s="32"/>
      <c r="BE1677" s="32"/>
      <c r="BF1677" s="32"/>
      <c r="BG1677" s="32"/>
      <c r="BH1677" s="32"/>
      <c r="BI1677" s="32"/>
      <c r="BJ1677" s="32"/>
      <c r="BK1677" s="32"/>
      <c r="BL1677" s="32"/>
      <c r="BM1677" s="32"/>
    </row>
    <row r="1678" spans="1:65" ht="120" customHeight="1" x14ac:dyDescent="0.25">
      <c r="A1678" s="126">
        <v>2990</v>
      </c>
      <c r="B1678" s="62" t="s">
        <v>13421</v>
      </c>
      <c r="C1678" s="62" t="s">
        <v>13422</v>
      </c>
      <c r="D1678" s="127" t="s">
        <v>13423</v>
      </c>
      <c r="E1678" s="62" t="s">
        <v>13499</v>
      </c>
      <c r="F1678" s="62" t="s">
        <v>13500</v>
      </c>
      <c r="G1678" s="62" t="s">
        <v>13520</v>
      </c>
      <c r="H1678" s="62">
        <v>2010</v>
      </c>
      <c r="I1678" s="62" t="s">
        <v>13521</v>
      </c>
      <c r="J1678" s="385">
        <v>41275.199999999997</v>
      </c>
      <c r="K1678" s="62" t="s">
        <v>13428</v>
      </c>
      <c r="L1678" s="62" t="s">
        <v>13504</v>
      </c>
      <c r="M1678" s="62" t="s">
        <v>13504</v>
      </c>
      <c r="N1678" s="62" t="s">
        <v>13505</v>
      </c>
      <c r="O1678" s="62" t="s">
        <v>13506</v>
      </c>
      <c r="P1678" s="62" t="s">
        <v>13522</v>
      </c>
      <c r="Q1678" s="62">
        <v>22.35</v>
      </c>
      <c r="R1678" s="128"/>
      <c r="S1678" s="128">
        <v>3.6494252873563218</v>
      </c>
      <c r="T1678" s="128">
        <v>22.35</v>
      </c>
      <c r="U1678" s="128">
        <f t="shared" si="106"/>
        <v>25.999425287356324</v>
      </c>
      <c r="V1678" s="438">
        <v>100</v>
      </c>
      <c r="W1678" s="128">
        <v>100</v>
      </c>
      <c r="X1678" s="462" t="s">
        <v>13434</v>
      </c>
      <c r="Y1678" s="62"/>
      <c r="Z1678" s="62"/>
      <c r="AA1678" s="62"/>
      <c r="AB1678" s="62">
        <v>11</v>
      </c>
      <c r="AC1678" s="62"/>
      <c r="AD1678" s="62">
        <v>12.57</v>
      </c>
      <c r="AE1678" s="62">
        <v>5</v>
      </c>
      <c r="AF1678" s="126">
        <v>100</v>
      </c>
      <c r="AG1678" s="62" t="s">
        <v>13449</v>
      </c>
      <c r="AH1678" s="62" t="s">
        <v>13450</v>
      </c>
      <c r="AI1678" s="62">
        <v>50</v>
      </c>
      <c r="AJ1678" s="62" t="s">
        <v>13508</v>
      </c>
      <c r="AK1678" s="62" t="s">
        <v>13509</v>
      </c>
      <c r="AL1678" s="62">
        <v>50</v>
      </c>
      <c r="AM1678" s="62"/>
      <c r="AN1678" s="62"/>
      <c r="AO1678" s="62"/>
      <c r="AP1678" s="62"/>
      <c r="AQ1678" s="62"/>
      <c r="AR1678" s="62"/>
      <c r="AS1678" s="62"/>
      <c r="AT1678" s="62"/>
      <c r="AU1678" s="62"/>
      <c r="AV1678" s="62"/>
      <c r="AW1678" s="62"/>
      <c r="AX1678" s="62"/>
      <c r="AY1678" s="62"/>
      <c r="AZ1678" s="62"/>
      <c r="BA1678" s="62"/>
      <c r="BB1678" s="32"/>
      <c r="BC1678" s="32"/>
      <c r="BD1678" s="32"/>
      <c r="BE1678" s="32"/>
      <c r="BF1678" s="32"/>
      <c r="BG1678" s="32"/>
      <c r="BH1678" s="32"/>
      <c r="BI1678" s="32"/>
      <c r="BJ1678" s="32"/>
      <c r="BK1678" s="32"/>
      <c r="BL1678" s="32"/>
      <c r="BM1678" s="32"/>
    </row>
    <row r="1679" spans="1:65" ht="120" customHeight="1" x14ac:dyDescent="0.25">
      <c r="A1679" s="126">
        <v>2990</v>
      </c>
      <c r="B1679" s="62" t="s">
        <v>13421</v>
      </c>
      <c r="C1679" s="62" t="s">
        <v>13422</v>
      </c>
      <c r="D1679" s="127" t="s">
        <v>13423</v>
      </c>
      <c r="E1679" s="62" t="s">
        <v>13499</v>
      </c>
      <c r="F1679" s="62" t="s">
        <v>13500</v>
      </c>
      <c r="G1679" s="62" t="s">
        <v>13523</v>
      </c>
      <c r="H1679" s="62">
        <v>2010</v>
      </c>
      <c r="I1679" s="62" t="s">
        <v>13524</v>
      </c>
      <c r="J1679" s="385">
        <v>46198.8</v>
      </c>
      <c r="K1679" s="62" t="s">
        <v>13428</v>
      </c>
      <c r="L1679" s="62" t="s">
        <v>13504</v>
      </c>
      <c r="M1679" s="62" t="s">
        <v>13504</v>
      </c>
      <c r="N1679" s="62" t="s">
        <v>13505</v>
      </c>
      <c r="O1679" s="62" t="s">
        <v>13506</v>
      </c>
      <c r="P1679" s="62" t="s">
        <v>13525</v>
      </c>
      <c r="Q1679" s="62">
        <v>22.35</v>
      </c>
      <c r="R1679" s="128"/>
      <c r="S1679" s="128">
        <v>10.210727969348659</v>
      </c>
      <c r="T1679" s="128">
        <v>22.35</v>
      </c>
      <c r="U1679" s="128">
        <f t="shared" si="106"/>
        <v>32.560727969348662</v>
      </c>
      <c r="V1679" s="438">
        <v>100</v>
      </c>
      <c r="W1679" s="128">
        <v>100</v>
      </c>
      <c r="X1679" s="462" t="s">
        <v>13434</v>
      </c>
      <c r="Y1679" s="62"/>
      <c r="Z1679" s="62"/>
      <c r="AA1679" s="62"/>
      <c r="AB1679" s="62">
        <v>11</v>
      </c>
      <c r="AC1679" s="62"/>
      <c r="AD1679" s="62">
        <v>12.57</v>
      </c>
      <c r="AE1679" s="62">
        <v>3</v>
      </c>
      <c r="AF1679" s="126">
        <v>100</v>
      </c>
      <c r="AG1679" s="62" t="s">
        <v>13449</v>
      </c>
      <c r="AH1679" s="62" t="s">
        <v>13450</v>
      </c>
      <c r="AI1679" s="62">
        <v>50</v>
      </c>
      <c r="AJ1679" s="62" t="s">
        <v>13508</v>
      </c>
      <c r="AK1679" s="62" t="s">
        <v>13509</v>
      </c>
      <c r="AL1679" s="62">
        <v>50</v>
      </c>
      <c r="AM1679" s="62"/>
      <c r="AN1679" s="62"/>
      <c r="AO1679" s="62"/>
      <c r="AP1679" s="62"/>
      <c r="AQ1679" s="62"/>
      <c r="AR1679" s="62"/>
      <c r="AS1679" s="62"/>
      <c r="AT1679" s="62"/>
      <c r="AU1679" s="62"/>
      <c r="AV1679" s="62"/>
      <c r="AW1679" s="62"/>
      <c r="AX1679" s="62"/>
      <c r="AY1679" s="62"/>
      <c r="AZ1679" s="62"/>
      <c r="BA1679" s="62"/>
      <c r="BB1679" s="32"/>
      <c r="BC1679" s="32"/>
      <c r="BD1679" s="32"/>
      <c r="BE1679" s="32"/>
      <c r="BF1679" s="32"/>
      <c r="BG1679" s="32"/>
      <c r="BH1679" s="32"/>
      <c r="BI1679" s="32"/>
      <c r="BJ1679" s="32"/>
      <c r="BK1679" s="32"/>
      <c r="BL1679" s="32"/>
      <c r="BM1679" s="32"/>
    </row>
    <row r="1680" spans="1:65" ht="120" customHeight="1" x14ac:dyDescent="0.25">
      <c r="A1680" s="126">
        <v>2990</v>
      </c>
      <c r="B1680" s="62" t="s">
        <v>13421</v>
      </c>
      <c r="C1680" s="62" t="s">
        <v>13422</v>
      </c>
      <c r="D1680" s="127" t="s">
        <v>13423</v>
      </c>
      <c r="E1680" s="62" t="s">
        <v>13499</v>
      </c>
      <c r="F1680" s="62" t="s">
        <v>13526</v>
      </c>
      <c r="G1680" s="62" t="s">
        <v>13527</v>
      </c>
      <c r="H1680" s="62">
        <v>2011</v>
      </c>
      <c r="I1680" s="62" t="s">
        <v>13528</v>
      </c>
      <c r="J1680" s="385">
        <v>248943</v>
      </c>
      <c r="K1680" s="62" t="s">
        <v>13428</v>
      </c>
      <c r="L1680" s="62" t="s">
        <v>13504</v>
      </c>
      <c r="M1680" s="62" t="s">
        <v>13504</v>
      </c>
      <c r="N1680" s="62" t="s">
        <v>13529</v>
      </c>
      <c r="O1680" s="62" t="s">
        <v>13530</v>
      </c>
      <c r="P1680" s="62" t="s">
        <v>13531</v>
      </c>
      <c r="Q1680" s="62">
        <v>22.35</v>
      </c>
      <c r="R1680" s="128"/>
      <c r="S1680" s="128">
        <v>11.408045977011493</v>
      </c>
      <c r="T1680" s="128">
        <v>22.35</v>
      </c>
      <c r="U1680" s="128">
        <f t="shared" si="106"/>
        <v>33.758045977011491</v>
      </c>
      <c r="V1680" s="438">
        <v>100</v>
      </c>
      <c r="W1680" s="128">
        <v>100</v>
      </c>
      <c r="X1680" s="462" t="s">
        <v>13434</v>
      </c>
      <c r="Y1680" s="62"/>
      <c r="Z1680" s="62"/>
      <c r="AA1680" s="62"/>
      <c r="AB1680" s="62">
        <v>4</v>
      </c>
      <c r="AC1680" s="62"/>
      <c r="AD1680" s="62">
        <v>12.57</v>
      </c>
      <c r="AE1680" s="62">
        <v>5</v>
      </c>
      <c r="AF1680" s="126">
        <v>100</v>
      </c>
      <c r="AG1680" s="62" t="s">
        <v>13449</v>
      </c>
      <c r="AH1680" s="62" t="s">
        <v>13450</v>
      </c>
      <c r="AI1680" s="62">
        <v>50</v>
      </c>
      <c r="AJ1680" s="62" t="s">
        <v>13508</v>
      </c>
      <c r="AK1680" s="62" t="s">
        <v>13509</v>
      </c>
      <c r="AL1680" s="62">
        <v>50</v>
      </c>
      <c r="AM1680" s="62"/>
      <c r="AN1680" s="62"/>
      <c r="AO1680" s="62"/>
      <c r="AP1680" s="62"/>
      <c r="AQ1680" s="62"/>
      <c r="AR1680" s="62"/>
      <c r="AS1680" s="62"/>
      <c r="AT1680" s="62"/>
      <c r="AU1680" s="62"/>
      <c r="AV1680" s="62"/>
      <c r="AW1680" s="62"/>
      <c r="AX1680" s="62"/>
      <c r="AY1680" s="62"/>
      <c r="AZ1680" s="62"/>
      <c r="BA1680" s="62"/>
      <c r="BB1680" s="32"/>
      <c r="BC1680" s="32"/>
      <c r="BD1680" s="32"/>
      <c r="BE1680" s="32"/>
      <c r="BF1680" s="32"/>
      <c r="BG1680" s="32"/>
      <c r="BH1680" s="32"/>
      <c r="BI1680" s="32"/>
      <c r="BJ1680" s="32"/>
      <c r="BK1680" s="32"/>
      <c r="BL1680" s="32"/>
      <c r="BM1680" s="32"/>
    </row>
    <row r="1681" spans="1:65" ht="120" customHeight="1" x14ac:dyDescent="0.25">
      <c r="A1681" s="126">
        <v>2990</v>
      </c>
      <c r="B1681" s="62" t="s">
        <v>13421</v>
      </c>
      <c r="C1681" s="62" t="s">
        <v>13422</v>
      </c>
      <c r="D1681" s="127" t="s">
        <v>13423</v>
      </c>
      <c r="E1681" s="62" t="s">
        <v>7343</v>
      </c>
      <c r="F1681" s="62" t="s">
        <v>13532</v>
      </c>
      <c r="G1681" s="62" t="s">
        <v>13533</v>
      </c>
      <c r="H1681" s="62">
        <v>2011</v>
      </c>
      <c r="I1681" s="62" t="s">
        <v>13534</v>
      </c>
      <c r="J1681" s="385">
        <v>86193.67</v>
      </c>
      <c r="K1681" s="62" t="s">
        <v>13428</v>
      </c>
      <c r="L1681" s="62" t="s">
        <v>13535</v>
      </c>
      <c r="M1681" s="62" t="s">
        <v>13536</v>
      </c>
      <c r="N1681" s="62" t="s">
        <v>13537</v>
      </c>
      <c r="O1681" s="62" t="s">
        <v>13538</v>
      </c>
      <c r="P1681" s="62" t="s">
        <v>13539</v>
      </c>
      <c r="Q1681" s="62">
        <v>22.35</v>
      </c>
      <c r="R1681" s="128"/>
      <c r="S1681" s="128">
        <v>3.1704980842911876</v>
      </c>
      <c r="T1681" s="128">
        <v>22.35</v>
      </c>
      <c r="U1681" s="128">
        <f t="shared" si="106"/>
        <v>25.520498084291191</v>
      </c>
      <c r="V1681" s="438">
        <v>100</v>
      </c>
      <c r="W1681" s="128">
        <v>100</v>
      </c>
      <c r="X1681" s="462" t="s">
        <v>13434</v>
      </c>
      <c r="Y1681" s="62"/>
      <c r="Z1681" s="62"/>
      <c r="AA1681" s="62"/>
      <c r="AB1681" s="62">
        <v>4</v>
      </c>
      <c r="AC1681" s="62"/>
      <c r="AD1681" s="62">
        <v>12.57</v>
      </c>
      <c r="AE1681" s="62">
        <v>5</v>
      </c>
      <c r="AF1681" s="126">
        <v>100</v>
      </c>
      <c r="AG1681" s="62" t="s">
        <v>13449</v>
      </c>
      <c r="AH1681" s="62" t="s">
        <v>13450</v>
      </c>
      <c r="AI1681" s="62">
        <v>10</v>
      </c>
      <c r="AJ1681" s="62" t="s">
        <v>7229</v>
      </c>
      <c r="AK1681" s="62" t="s">
        <v>13540</v>
      </c>
      <c r="AL1681" s="62">
        <v>60</v>
      </c>
      <c r="AM1681" s="62" t="s">
        <v>13541</v>
      </c>
      <c r="AN1681" s="62" t="s">
        <v>13540</v>
      </c>
      <c r="AO1681" s="62">
        <v>10</v>
      </c>
      <c r="AP1681" s="62" t="s">
        <v>13542</v>
      </c>
      <c r="AQ1681" s="62" t="s">
        <v>13540</v>
      </c>
      <c r="AR1681" s="62">
        <v>10</v>
      </c>
      <c r="AS1681" s="62" t="s">
        <v>13543</v>
      </c>
      <c r="AT1681" s="62" t="s">
        <v>13540</v>
      </c>
      <c r="AU1681" s="62">
        <v>10</v>
      </c>
      <c r="AV1681" s="62"/>
      <c r="AW1681" s="62"/>
      <c r="AX1681" s="62"/>
      <c r="AY1681" s="62"/>
      <c r="AZ1681" s="62"/>
      <c r="BA1681" s="62"/>
      <c r="BB1681" s="32"/>
      <c r="BC1681" s="32"/>
      <c r="BD1681" s="32"/>
      <c r="BE1681" s="32"/>
      <c r="BF1681" s="32"/>
      <c r="BG1681" s="32"/>
      <c r="BH1681" s="32"/>
      <c r="BI1681" s="32"/>
      <c r="BJ1681" s="32"/>
      <c r="BK1681" s="32"/>
      <c r="BL1681" s="32"/>
      <c r="BM1681" s="32"/>
    </row>
    <row r="1682" spans="1:65" ht="120" customHeight="1" x14ac:dyDescent="0.25">
      <c r="A1682" s="126">
        <v>2990</v>
      </c>
      <c r="B1682" s="62" t="s">
        <v>13421</v>
      </c>
      <c r="C1682" s="62" t="s">
        <v>13422</v>
      </c>
      <c r="D1682" s="127" t="s">
        <v>13423</v>
      </c>
      <c r="E1682" s="62" t="s">
        <v>13544</v>
      </c>
      <c r="F1682" s="62" t="s">
        <v>13545</v>
      </c>
      <c r="G1682" s="62" t="s">
        <v>13546</v>
      </c>
      <c r="H1682" s="62">
        <v>2011</v>
      </c>
      <c r="I1682" s="62" t="s">
        <v>13547</v>
      </c>
      <c r="J1682" s="385">
        <v>37664.71</v>
      </c>
      <c r="K1682" s="62" t="s">
        <v>13428</v>
      </c>
      <c r="L1682" s="62" t="s">
        <v>13548</v>
      </c>
      <c r="M1682" s="62" t="s">
        <v>13548</v>
      </c>
      <c r="N1682" s="62" t="s">
        <v>13549</v>
      </c>
      <c r="O1682" s="62" t="s">
        <v>13550</v>
      </c>
      <c r="P1682" s="62" t="s">
        <v>13551</v>
      </c>
      <c r="Q1682" s="62">
        <v>22.35</v>
      </c>
      <c r="R1682" s="128"/>
      <c r="S1682" s="128">
        <v>5.9003831417624522</v>
      </c>
      <c r="T1682" s="128">
        <v>22.35</v>
      </c>
      <c r="U1682" s="128">
        <f t="shared" si="106"/>
        <v>28.250383141762455</v>
      </c>
      <c r="V1682" s="438">
        <v>100</v>
      </c>
      <c r="W1682" s="128">
        <v>100</v>
      </c>
      <c r="X1682" s="462" t="s">
        <v>13434</v>
      </c>
      <c r="Y1682" s="62"/>
      <c r="Z1682" s="62"/>
      <c r="AA1682" s="62"/>
      <c r="AB1682" s="62">
        <v>4</v>
      </c>
      <c r="AC1682" s="62"/>
      <c r="AD1682" s="62">
        <v>12.57</v>
      </c>
      <c r="AE1682" s="62">
        <v>5</v>
      </c>
      <c r="AF1682" s="126">
        <v>100</v>
      </c>
      <c r="AG1682" s="62" t="s">
        <v>13449</v>
      </c>
      <c r="AH1682" s="62" t="s">
        <v>13450</v>
      </c>
      <c r="AI1682" s="62">
        <v>10</v>
      </c>
      <c r="AJ1682" s="62" t="s">
        <v>100</v>
      </c>
      <c r="AK1682" s="62" t="s">
        <v>13552</v>
      </c>
      <c r="AL1682" s="62">
        <v>30</v>
      </c>
      <c r="AM1682" s="62" t="s">
        <v>632</v>
      </c>
      <c r="AN1682" s="62" t="s">
        <v>13552</v>
      </c>
      <c r="AO1682" s="62">
        <v>40</v>
      </c>
      <c r="AP1682" s="62" t="s">
        <v>13553</v>
      </c>
      <c r="AQ1682" s="62" t="s">
        <v>13552</v>
      </c>
      <c r="AR1682" s="62">
        <v>10</v>
      </c>
      <c r="AS1682" s="62" t="s">
        <v>13554</v>
      </c>
      <c r="AT1682" s="62" t="s">
        <v>13552</v>
      </c>
      <c r="AU1682" s="62">
        <v>10</v>
      </c>
      <c r="AV1682" s="62"/>
      <c r="AW1682" s="62"/>
      <c r="AX1682" s="62"/>
      <c r="AY1682" s="62"/>
      <c r="AZ1682" s="62"/>
      <c r="BA1682" s="62"/>
      <c r="BB1682" s="32"/>
      <c r="BC1682" s="32"/>
      <c r="BD1682" s="32"/>
      <c r="BE1682" s="32"/>
      <c r="BF1682" s="32"/>
      <c r="BG1682" s="32"/>
      <c r="BH1682" s="32"/>
      <c r="BI1682" s="32"/>
      <c r="BJ1682" s="32"/>
      <c r="BK1682" s="32"/>
      <c r="BL1682" s="32"/>
      <c r="BM1682" s="32"/>
    </row>
    <row r="1683" spans="1:65" ht="120" customHeight="1" x14ac:dyDescent="0.25">
      <c r="A1683" s="126">
        <v>2990</v>
      </c>
      <c r="B1683" s="62" t="s">
        <v>13421</v>
      </c>
      <c r="C1683" s="62" t="s">
        <v>13422</v>
      </c>
      <c r="D1683" s="127" t="s">
        <v>13423</v>
      </c>
      <c r="E1683" s="62" t="s">
        <v>13544</v>
      </c>
      <c r="F1683" s="62" t="s">
        <v>13545</v>
      </c>
      <c r="G1683" s="62" t="s">
        <v>13555</v>
      </c>
      <c r="H1683" s="62">
        <v>2011</v>
      </c>
      <c r="I1683" s="62" t="s">
        <v>13556</v>
      </c>
      <c r="J1683" s="385">
        <v>172320</v>
      </c>
      <c r="K1683" s="62" t="s">
        <v>13428</v>
      </c>
      <c r="L1683" s="62" t="s">
        <v>13548</v>
      </c>
      <c r="M1683" s="62" t="s">
        <v>13548</v>
      </c>
      <c r="N1683" s="62" t="s">
        <v>13557</v>
      </c>
      <c r="O1683" s="62" t="s">
        <v>13558</v>
      </c>
      <c r="P1683" s="62" t="s">
        <v>13559</v>
      </c>
      <c r="Q1683" s="62">
        <v>22.35</v>
      </c>
      <c r="R1683" s="128"/>
      <c r="S1683" s="128">
        <v>5.421455938697318</v>
      </c>
      <c r="T1683" s="128">
        <v>22.35</v>
      </c>
      <c r="U1683" s="128">
        <f t="shared" si="106"/>
        <v>27.771455938697319</v>
      </c>
      <c r="V1683" s="438">
        <v>100</v>
      </c>
      <c r="W1683" s="128">
        <v>100</v>
      </c>
      <c r="X1683" s="462" t="s">
        <v>13434</v>
      </c>
      <c r="Y1683" s="62"/>
      <c r="Z1683" s="62"/>
      <c r="AA1683" s="62"/>
      <c r="AB1683" s="62">
        <v>44</v>
      </c>
      <c r="AC1683" s="62"/>
      <c r="AD1683" s="62">
        <v>12.57</v>
      </c>
      <c r="AE1683" s="62">
        <v>5</v>
      </c>
      <c r="AF1683" s="126">
        <v>100</v>
      </c>
      <c r="AG1683" s="62" t="s">
        <v>13449</v>
      </c>
      <c r="AH1683" s="62" t="s">
        <v>13450</v>
      </c>
      <c r="AI1683" s="62">
        <v>10</v>
      </c>
      <c r="AJ1683" s="62" t="s">
        <v>100</v>
      </c>
      <c r="AK1683" s="62" t="s">
        <v>13552</v>
      </c>
      <c r="AL1683" s="62">
        <v>30</v>
      </c>
      <c r="AM1683" s="62" t="s">
        <v>632</v>
      </c>
      <c r="AN1683" s="62" t="s">
        <v>13552</v>
      </c>
      <c r="AO1683" s="62">
        <v>40</v>
      </c>
      <c r="AP1683" s="62" t="s">
        <v>13553</v>
      </c>
      <c r="AQ1683" s="62" t="s">
        <v>13552</v>
      </c>
      <c r="AR1683" s="62">
        <v>10</v>
      </c>
      <c r="AS1683" s="62" t="s">
        <v>13554</v>
      </c>
      <c r="AT1683" s="62" t="s">
        <v>13552</v>
      </c>
      <c r="AU1683" s="62">
        <v>10</v>
      </c>
      <c r="AV1683" s="62"/>
      <c r="AW1683" s="62"/>
      <c r="AX1683" s="62"/>
      <c r="AY1683" s="62"/>
      <c r="AZ1683" s="62"/>
      <c r="BA1683" s="62"/>
      <c r="BB1683" s="32"/>
      <c r="BC1683" s="32"/>
      <c r="BD1683" s="32"/>
      <c r="BE1683" s="32"/>
      <c r="BF1683" s="32"/>
      <c r="BG1683" s="32"/>
      <c r="BH1683" s="32"/>
      <c r="BI1683" s="32"/>
      <c r="BJ1683" s="32"/>
      <c r="BK1683" s="32"/>
      <c r="BL1683" s="32"/>
      <c r="BM1683" s="32"/>
    </row>
    <row r="1684" spans="1:65" ht="120" customHeight="1" x14ac:dyDescent="0.25">
      <c r="A1684" s="126">
        <v>2990</v>
      </c>
      <c r="B1684" s="62" t="s">
        <v>13421</v>
      </c>
      <c r="C1684" s="62" t="s">
        <v>13422</v>
      </c>
      <c r="D1684" s="127" t="s">
        <v>13423</v>
      </c>
      <c r="E1684" s="62" t="s">
        <v>2428</v>
      </c>
      <c r="F1684" s="62" t="s">
        <v>13560</v>
      </c>
      <c r="G1684" s="62" t="s">
        <v>13561</v>
      </c>
      <c r="H1684" s="62">
        <v>2012</v>
      </c>
      <c r="I1684" s="62" t="s">
        <v>13562</v>
      </c>
      <c r="J1684" s="385">
        <v>68999.179999999993</v>
      </c>
      <c r="K1684" s="62" t="s">
        <v>13428</v>
      </c>
      <c r="L1684" s="62" t="s">
        <v>13563</v>
      </c>
      <c r="M1684" s="62" t="s">
        <v>13564</v>
      </c>
      <c r="N1684" s="62" t="s">
        <v>13565</v>
      </c>
      <c r="O1684" s="62" t="s">
        <v>13566</v>
      </c>
      <c r="P1684" s="62" t="s">
        <v>13567</v>
      </c>
      <c r="Q1684" s="62">
        <v>22.35</v>
      </c>
      <c r="R1684" s="128"/>
      <c r="S1684" s="128">
        <v>3.3524904214559386</v>
      </c>
      <c r="T1684" s="128">
        <v>22.35</v>
      </c>
      <c r="U1684" s="128">
        <f t="shared" si="106"/>
        <v>25.702490421455941</v>
      </c>
      <c r="V1684" s="438">
        <v>100</v>
      </c>
      <c r="W1684" s="128">
        <v>100</v>
      </c>
      <c r="X1684" s="462" t="s">
        <v>13434</v>
      </c>
      <c r="Y1684" s="62"/>
      <c r="Z1684" s="62"/>
      <c r="AA1684" s="62"/>
      <c r="AB1684" s="62">
        <v>4</v>
      </c>
      <c r="AC1684" s="62"/>
      <c r="AD1684" s="62">
        <v>12.57</v>
      </c>
      <c r="AE1684" s="62">
        <v>5</v>
      </c>
      <c r="AF1684" s="126">
        <v>100</v>
      </c>
      <c r="AG1684" s="62" t="s">
        <v>13449</v>
      </c>
      <c r="AH1684" s="62" t="s">
        <v>13450</v>
      </c>
      <c r="AI1684" s="62">
        <v>50</v>
      </c>
      <c r="AJ1684" s="62" t="s">
        <v>225</v>
      </c>
      <c r="AK1684" s="62" t="s">
        <v>13485</v>
      </c>
      <c r="AL1684" s="62">
        <v>40</v>
      </c>
      <c r="AM1684" s="62" t="s">
        <v>13568</v>
      </c>
      <c r="AN1684" s="62" t="s">
        <v>13485</v>
      </c>
      <c r="AO1684" s="62">
        <v>5</v>
      </c>
      <c r="AP1684" s="62" t="s">
        <v>13569</v>
      </c>
      <c r="AQ1684" s="62" t="s">
        <v>13485</v>
      </c>
      <c r="AR1684" s="62">
        <v>5</v>
      </c>
      <c r="AS1684" s="62"/>
      <c r="AT1684" s="62"/>
      <c r="AU1684" s="62"/>
      <c r="AV1684" s="62"/>
      <c r="AW1684" s="62"/>
      <c r="AX1684" s="62"/>
      <c r="AY1684" s="62"/>
      <c r="AZ1684" s="62"/>
      <c r="BA1684" s="62"/>
      <c r="BB1684" s="32"/>
      <c r="BC1684" s="32"/>
      <c r="BD1684" s="32"/>
      <c r="BE1684" s="32"/>
      <c r="BF1684" s="32"/>
      <c r="BG1684" s="32"/>
      <c r="BH1684" s="32"/>
      <c r="BI1684" s="32"/>
      <c r="BJ1684" s="32"/>
      <c r="BK1684" s="32"/>
      <c r="BL1684" s="32"/>
      <c r="BM1684" s="32"/>
    </row>
    <row r="1685" spans="1:65" ht="120" customHeight="1" x14ac:dyDescent="0.25">
      <c r="A1685" s="126">
        <v>2990</v>
      </c>
      <c r="B1685" s="62" t="s">
        <v>13421</v>
      </c>
      <c r="C1685" s="62" t="s">
        <v>13422</v>
      </c>
      <c r="D1685" s="127" t="s">
        <v>13423</v>
      </c>
      <c r="E1685" s="62" t="s">
        <v>2428</v>
      </c>
      <c r="F1685" s="62" t="s">
        <v>13560</v>
      </c>
      <c r="G1685" s="62" t="s">
        <v>13570</v>
      </c>
      <c r="H1685" s="62">
        <v>2010</v>
      </c>
      <c r="I1685" s="62" t="s">
        <v>13571</v>
      </c>
      <c r="J1685" s="385">
        <v>28390.84</v>
      </c>
      <c r="K1685" s="62" t="s">
        <v>13428</v>
      </c>
      <c r="L1685" s="62" t="s">
        <v>13563</v>
      </c>
      <c r="M1685" s="62" t="s">
        <v>13564</v>
      </c>
      <c r="N1685" s="62" t="s">
        <v>13572</v>
      </c>
      <c r="O1685" s="62" t="s">
        <v>13573</v>
      </c>
      <c r="P1685" s="62" t="s">
        <v>13574</v>
      </c>
      <c r="Q1685" s="62">
        <v>22.35</v>
      </c>
      <c r="R1685" s="128"/>
      <c r="S1685" s="128">
        <v>2.9310344827586206</v>
      </c>
      <c r="T1685" s="128">
        <v>22.35</v>
      </c>
      <c r="U1685" s="128">
        <f t="shared" si="106"/>
        <v>25.281034482758621</v>
      </c>
      <c r="V1685" s="438">
        <v>100</v>
      </c>
      <c r="W1685" s="128">
        <v>100</v>
      </c>
      <c r="X1685" s="462" t="s">
        <v>13434</v>
      </c>
      <c r="Y1685" s="62"/>
      <c r="Z1685" s="62"/>
      <c r="AA1685" s="62"/>
      <c r="AB1685" s="62">
        <v>66</v>
      </c>
      <c r="AC1685" s="62"/>
      <c r="AD1685" s="62">
        <v>12.57</v>
      </c>
      <c r="AE1685" s="62">
        <v>5</v>
      </c>
      <c r="AF1685" s="126">
        <v>100</v>
      </c>
      <c r="AG1685" s="62" t="s">
        <v>13449</v>
      </c>
      <c r="AH1685" s="62" t="s">
        <v>13450</v>
      </c>
      <c r="AI1685" s="62">
        <v>50</v>
      </c>
      <c r="AJ1685" s="62" t="s">
        <v>225</v>
      </c>
      <c r="AK1685" s="62" t="s">
        <v>13485</v>
      </c>
      <c r="AL1685" s="62">
        <v>40</v>
      </c>
      <c r="AM1685" s="62" t="s">
        <v>13568</v>
      </c>
      <c r="AN1685" s="62" t="s">
        <v>13485</v>
      </c>
      <c r="AO1685" s="62">
        <v>5</v>
      </c>
      <c r="AP1685" s="62" t="s">
        <v>13569</v>
      </c>
      <c r="AQ1685" s="62" t="s">
        <v>13485</v>
      </c>
      <c r="AR1685" s="62">
        <v>5</v>
      </c>
      <c r="AS1685" s="62"/>
      <c r="AT1685" s="62"/>
      <c r="AU1685" s="62"/>
      <c r="AV1685" s="62"/>
      <c r="AW1685" s="62"/>
      <c r="AX1685" s="62"/>
      <c r="AY1685" s="62"/>
      <c r="AZ1685" s="62"/>
      <c r="BA1685" s="62"/>
      <c r="BB1685" s="32"/>
      <c r="BC1685" s="32"/>
      <c r="BD1685" s="32"/>
      <c r="BE1685" s="32"/>
      <c r="BF1685" s="32"/>
      <c r="BG1685" s="32"/>
      <c r="BH1685" s="32"/>
      <c r="BI1685" s="32"/>
      <c r="BJ1685" s="32"/>
      <c r="BK1685" s="32"/>
      <c r="BL1685" s="32"/>
      <c r="BM1685" s="32"/>
    </row>
    <row r="1686" spans="1:65" ht="120" customHeight="1" x14ac:dyDescent="0.25">
      <c r="A1686" s="126">
        <v>2990</v>
      </c>
      <c r="B1686" s="62" t="s">
        <v>13421</v>
      </c>
      <c r="C1686" s="62" t="s">
        <v>13422</v>
      </c>
      <c r="D1686" s="127" t="s">
        <v>13423</v>
      </c>
      <c r="E1686" s="62" t="s">
        <v>2428</v>
      </c>
      <c r="F1686" s="62" t="s">
        <v>13560</v>
      </c>
      <c r="G1686" s="62" t="s">
        <v>13575</v>
      </c>
      <c r="H1686" s="62">
        <v>2010</v>
      </c>
      <c r="I1686" s="62" t="s">
        <v>13576</v>
      </c>
      <c r="J1686" s="385">
        <v>792044.16</v>
      </c>
      <c r="K1686" s="62" t="s">
        <v>13428</v>
      </c>
      <c r="L1686" s="62" t="s">
        <v>13577</v>
      </c>
      <c r="M1686" s="62" t="s">
        <v>13564</v>
      </c>
      <c r="N1686" s="62" t="s">
        <v>13578</v>
      </c>
      <c r="O1686" s="62" t="s">
        <v>13579</v>
      </c>
      <c r="P1686" s="62" t="s">
        <v>13580</v>
      </c>
      <c r="Q1686" s="62">
        <v>22.35</v>
      </c>
      <c r="R1686" s="128"/>
      <c r="S1686" s="128">
        <v>11.015325670498084</v>
      </c>
      <c r="T1686" s="128">
        <v>22.35</v>
      </c>
      <c r="U1686" s="128">
        <f t="shared" si="106"/>
        <v>33.365325670498088</v>
      </c>
      <c r="V1686" s="438">
        <v>100</v>
      </c>
      <c r="W1686" s="128">
        <v>100</v>
      </c>
      <c r="X1686" s="462" t="s">
        <v>13434</v>
      </c>
      <c r="Y1686" s="62"/>
      <c r="Z1686" s="62"/>
      <c r="AA1686" s="62"/>
      <c r="AB1686" s="62">
        <v>35</v>
      </c>
      <c r="AC1686" s="62"/>
      <c r="AD1686" s="62">
        <v>12.57</v>
      </c>
      <c r="AE1686" s="62">
        <v>3</v>
      </c>
      <c r="AF1686" s="126">
        <v>100</v>
      </c>
      <c r="AG1686" s="62" t="s">
        <v>13449</v>
      </c>
      <c r="AH1686" s="62" t="s">
        <v>13450</v>
      </c>
      <c r="AI1686" s="62">
        <v>50</v>
      </c>
      <c r="AJ1686" s="62" t="s">
        <v>225</v>
      </c>
      <c r="AK1686" s="62" t="s">
        <v>13485</v>
      </c>
      <c r="AL1686" s="62">
        <v>40</v>
      </c>
      <c r="AM1686" s="62" t="s">
        <v>13568</v>
      </c>
      <c r="AN1686" s="62" t="s">
        <v>13485</v>
      </c>
      <c r="AO1686" s="62">
        <v>5</v>
      </c>
      <c r="AP1686" s="62" t="s">
        <v>13569</v>
      </c>
      <c r="AQ1686" s="62" t="s">
        <v>13485</v>
      </c>
      <c r="AR1686" s="62">
        <v>5</v>
      </c>
      <c r="AS1686" s="62"/>
      <c r="AT1686" s="62"/>
      <c r="AU1686" s="62"/>
      <c r="AV1686" s="62"/>
      <c r="AW1686" s="62"/>
      <c r="AX1686" s="62"/>
      <c r="AY1686" s="62"/>
      <c r="AZ1686" s="62"/>
      <c r="BA1686" s="62"/>
      <c r="BB1686" s="32"/>
      <c r="BC1686" s="32"/>
      <c r="BD1686" s="32"/>
      <c r="BE1686" s="32"/>
      <c r="BF1686" s="32"/>
      <c r="BG1686" s="32"/>
      <c r="BH1686" s="32"/>
      <c r="BI1686" s="32"/>
      <c r="BJ1686" s="32"/>
      <c r="BK1686" s="32"/>
      <c r="BL1686" s="32"/>
      <c r="BM1686" s="32"/>
    </row>
    <row r="1687" spans="1:65" ht="120" customHeight="1" x14ac:dyDescent="0.25">
      <c r="A1687" s="126">
        <v>2990</v>
      </c>
      <c r="B1687" s="62" t="s">
        <v>13421</v>
      </c>
      <c r="C1687" s="62" t="s">
        <v>13422</v>
      </c>
      <c r="D1687" s="127" t="s">
        <v>13423</v>
      </c>
      <c r="E1687" s="62" t="s">
        <v>2428</v>
      </c>
      <c r="F1687" s="62" t="s">
        <v>13560</v>
      </c>
      <c r="G1687" s="62" t="s">
        <v>13581</v>
      </c>
      <c r="H1687" s="62">
        <v>2010</v>
      </c>
      <c r="I1687" s="62" t="s">
        <v>13582</v>
      </c>
      <c r="J1687" s="385">
        <v>64284</v>
      </c>
      <c r="K1687" s="62" t="s">
        <v>13428</v>
      </c>
      <c r="L1687" s="62" t="s">
        <v>13577</v>
      </c>
      <c r="M1687" s="62" t="s">
        <v>13564</v>
      </c>
      <c r="N1687" s="62" t="s">
        <v>13583</v>
      </c>
      <c r="O1687" s="62" t="s">
        <v>13584</v>
      </c>
      <c r="P1687" s="62" t="s">
        <v>13585</v>
      </c>
      <c r="Q1687" s="62">
        <v>22.35</v>
      </c>
      <c r="R1687" s="128"/>
      <c r="S1687" s="128">
        <v>4.5498084291187739</v>
      </c>
      <c r="T1687" s="128">
        <v>22.35</v>
      </c>
      <c r="U1687" s="128">
        <f t="shared" si="106"/>
        <v>26.899808429118774</v>
      </c>
      <c r="V1687" s="438">
        <v>100</v>
      </c>
      <c r="W1687" s="128">
        <v>100</v>
      </c>
      <c r="X1687" s="462" t="s">
        <v>13434</v>
      </c>
      <c r="Y1687" s="62"/>
      <c r="Z1687" s="62"/>
      <c r="AA1687" s="62"/>
      <c r="AB1687" s="62">
        <v>35</v>
      </c>
      <c r="AC1687" s="62"/>
      <c r="AD1687" s="62">
        <v>12.57</v>
      </c>
      <c r="AE1687" s="62">
        <v>5</v>
      </c>
      <c r="AF1687" s="126">
        <v>100</v>
      </c>
      <c r="AG1687" s="62" t="s">
        <v>13449</v>
      </c>
      <c r="AH1687" s="62" t="s">
        <v>13450</v>
      </c>
      <c r="AI1687" s="62">
        <v>50</v>
      </c>
      <c r="AJ1687" s="62" t="s">
        <v>225</v>
      </c>
      <c r="AK1687" s="62" t="s">
        <v>13485</v>
      </c>
      <c r="AL1687" s="62">
        <v>40</v>
      </c>
      <c r="AM1687" s="62" t="s">
        <v>13568</v>
      </c>
      <c r="AN1687" s="62" t="s">
        <v>13485</v>
      </c>
      <c r="AO1687" s="62">
        <v>5</v>
      </c>
      <c r="AP1687" s="62" t="s">
        <v>13569</v>
      </c>
      <c r="AQ1687" s="62" t="s">
        <v>13485</v>
      </c>
      <c r="AR1687" s="62">
        <v>5</v>
      </c>
      <c r="AS1687" s="62"/>
      <c r="AT1687" s="62"/>
      <c r="AU1687" s="62"/>
      <c r="AV1687" s="62"/>
      <c r="AW1687" s="62"/>
      <c r="AX1687" s="62"/>
      <c r="AY1687" s="62"/>
      <c r="AZ1687" s="62"/>
      <c r="BA1687" s="62"/>
      <c r="BB1687" s="32"/>
      <c r="BC1687" s="32"/>
      <c r="BD1687" s="32"/>
      <c r="BE1687" s="32"/>
      <c r="BF1687" s="32"/>
      <c r="BG1687" s="32"/>
      <c r="BH1687" s="32"/>
      <c r="BI1687" s="32"/>
      <c r="BJ1687" s="32"/>
      <c r="BK1687" s="32"/>
      <c r="BL1687" s="32"/>
      <c r="BM1687" s="32"/>
    </row>
    <row r="1688" spans="1:65" ht="120" customHeight="1" x14ac:dyDescent="0.25">
      <c r="A1688" s="126">
        <v>2990</v>
      </c>
      <c r="B1688" s="62" t="s">
        <v>13421</v>
      </c>
      <c r="C1688" s="62" t="s">
        <v>13422</v>
      </c>
      <c r="D1688" s="127" t="s">
        <v>13423</v>
      </c>
      <c r="E1688" s="62" t="s">
        <v>2388</v>
      </c>
      <c r="F1688" s="62" t="s">
        <v>13586</v>
      </c>
      <c r="G1688" s="62" t="s">
        <v>13587</v>
      </c>
      <c r="H1688" s="62">
        <v>2010</v>
      </c>
      <c r="I1688" s="62" t="s">
        <v>13588</v>
      </c>
      <c r="J1688" s="385">
        <v>111552.17</v>
      </c>
      <c r="K1688" s="62" t="s">
        <v>13428</v>
      </c>
      <c r="L1688" s="62" t="s">
        <v>13473</v>
      </c>
      <c r="M1688" s="62" t="s">
        <v>13474</v>
      </c>
      <c r="N1688" s="62" t="s">
        <v>13589</v>
      </c>
      <c r="O1688" s="62" t="s">
        <v>13590</v>
      </c>
      <c r="P1688" s="62" t="s">
        <v>13591</v>
      </c>
      <c r="Q1688" s="62">
        <v>22.35</v>
      </c>
      <c r="R1688" s="128"/>
      <c r="S1688" s="128">
        <v>10.114942528735632</v>
      </c>
      <c r="T1688" s="128">
        <v>22.35</v>
      </c>
      <c r="U1688" s="128">
        <f t="shared" si="106"/>
        <v>32.464942528735634</v>
      </c>
      <c r="V1688" s="438">
        <v>100</v>
      </c>
      <c r="W1688" s="128">
        <v>100</v>
      </c>
      <c r="X1688" s="462" t="s">
        <v>13434</v>
      </c>
      <c r="Y1688" s="62"/>
      <c r="Z1688" s="62"/>
      <c r="AA1688" s="62"/>
      <c r="AB1688" s="62">
        <v>35</v>
      </c>
      <c r="AC1688" s="62"/>
      <c r="AD1688" s="62"/>
      <c r="AE1688" s="62">
        <v>5</v>
      </c>
      <c r="AF1688" s="126">
        <v>100</v>
      </c>
      <c r="AG1688" s="62" t="s">
        <v>216</v>
      </c>
      <c r="AH1688" s="62" t="s">
        <v>13478</v>
      </c>
      <c r="AI1688" s="62">
        <v>100</v>
      </c>
      <c r="AJ1688" s="62"/>
      <c r="AK1688" s="62"/>
      <c r="AL1688" s="62"/>
      <c r="AM1688" s="62"/>
      <c r="AN1688" s="62"/>
      <c r="AO1688" s="62"/>
      <c r="AP1688" s="62"/>
      <c r="AQ1688" s="62"/>
      <c r="AR1688" s="62"/>
      <c r="AS1688" s="62"/>
      <c r="AT1688" s="62"/>
      <c r="AU1688" s="62"/>
      <c r="AV1688" s="62"/>
      <c r="AW1688" s="62"/>
      <c r="AX1688" s="62"/>
      <c r="AY1688" s="62"/>
      <c r="AZ1688" s="62"/>
      <c r="BA1688" s="62"/>
      <c r="BB1688" s="32"/>
      <c r="BC1688" s="32"/>
      <c r="BD1688" s="32"/>
      <c r="BE1688" s="32"/>
      <c r="BF1688" s="32"/>
      <c r="BG1688" s="32"/>
      <c r="BH1688" s="32"/>
      <c r="BI1688" s="32"/>
      <c r="BJ1688" s="32"/>
      <c r="BK1688" s="32"/>
      <c r="BL1688" s="32"/>
      <c r="BM1688" s="32"/>
    </row>
    <row r="1689" spans="1:65" ht="120" customHeight="1" x14ac:dyDescent="0.25">
      <c r="A1689" s="126">
        <v>2990</v>
      </c>
      <c r="B1689" s="62" t="s">
        <v>13421</v>
      </c>
      <c r="C1689" s="62" t="s">
        <v>13422</v>
      </c>
      <c r="D1689" s="127" t="s">
        <v>13423</v>
      </c>
      <c r="E1689" s="62" t="s">
        <v>2388</v>
      </c>
      <c r="F1689" s="62" t="s">
        <v>13586</v>
      </c>
      <c r="G1689" s="62" t="s">
        <v>1499</v>
      </c>
      <c r="H1689" s="62">
        <v>2011</v>
      </c>
      <c r="I1689" s="62" t="s">
        <v>13592</v>
      </c>
      <c r="J1689" s="385">
        <v>74940</v>
      </c>
      <c r="K1689" s="62" t="s">
        <v>13428</v>
      </c>
      <c r="L1689" s="62" t="s">
        <v>13473</v>
      </c>
      <c r="M1689" s="62" t="s">
        <v>13593</v>
      </c>
      <c r="N1689" s="62" t="s">
        <v>13594</v>
      </c>
      <c r="O1689" s="62" t="s">
        <v>13595</v>
      </c>
      <c r="P1689" s="62" t="s">
        <v>13596</v>
      </c>
      <c r="Q1689" s="62">
        <v>22.35</v>
      </c>
      <c r="R1689" s="128"/>
      <c r="S1689" s="128">
        <v>6.2835249042145591</v>
      </c>
      <c r="T1689" s="128">
        <v>22.35</v>
      </c>
      <c r="U1689" s="128">
        <f t="shared" si="106"/>
        <v>28.633524904214561</v>
      </c>
      <c r="V1689" s="438">
        <v>100</v>
      </c>
      <c r="W1689" s="128">
        <v>100</v>
      </c>
      <c r="X1689" s="462" t="s">
        <v>13434</v>
      </c>
      <c r="Y1689" s="62"/>
      <c r="Z1689" s="62"/>
      <c r="AA1689" s="62"/>
      <c r="AB1689" s="62">
        <v>4</v>
      </c>
      <c r="AC1689" s="62"/>
      <c r="AD1689" s="62"/>
      <c r="AE1689" s="62">
        <v>5</v>
      </c>
      <c r="AF1689" s="126">
        <v>100</v>
      </c>
      <c r="AG1689" s="62" t="s">
        <v>216</v>
      </c>
      <c r="AH1689" s="62" t="s">
        <v>13478</v>
      </c>
      <c r="AI1689" s="62">
        <v>90</v>
      </c>
      <c r="AJ1689" s="62" t="s">
        <v>2435</v>
      </c>
      <c r="AK1689" s="62" t="s">
        <v>13478</v>
      </c>
      <c r="AL1689" s="62">
        <v>10</v>
      </c>
      <c r="AM1689" s="62"/>
      <c r="AN1689" s="62"/>
      <c r="AO1689" s="62"/>
      <c r="AP1689" s="62"/>
      <c r="AQ1689" s="62"/>
      <c r="AR1689" s="62"/>
      <c r="AS1689" s="62"/>
      <c r="AT1689" s="62"/>
      <c r="AU1689" s="62"/>
      <c r="AV1689" s="62"/>
      <c r="AW1689" s="62"/>
      <c r="AX1689" s="62"/>
      <c r="AY1689" s="62"/>
      <c r="AZ1689" s="62"/>
      <c r="BA1689" s="62"/>
      <c r="BB1689" s="32"/>
      <c r="BC1689" s="32"/>
      <c r="BD1689" s="32"/>
      <c r="BE1689" s="32"/>
      <c r="BF1689" s="32"/>
      <c r="BG1689" s="32"/>
      <c r="BH1689" s="32"/>
      <c r="BI1689" s="32"/>
      <c r="BJ1689" s="32"/>
      <c r="BK1689" s="32"/>
      <c r="BL1689" s="32"/>
      <c r="BM1689" s="32"/>
    </row>
    <row r="1690" spans="1:65" ht="120" customHeight="1" x14ac:dyDescent="0.25">
      <c r="A1690" s="126">
        <v>2990</v>
      </c>
      <c r="B1690" s="62" t="s">
        <v>13421</v>
      </c>
      <c r="C1690" s="62" t="s">
        <v>13422</v>
      </c>
      <c r="D1690" s="127" t="s">
        <v>13423</v>
      </c>
      <c r="E1690" s="62" t="s">
        <v>5451</v>
      </c>
      <c r="F1690" s="62" t="s">
        <v>13597</v>
      </c>
      <c r="G1690" s="62" t="s">
        <v>13598</v>
      </c>
      <c r="H1690" s="62">
        <v>2013</v>
      </c>
      <c r="I1690" s="62" t="s">
        <v>13599</v>
      </c>
      <c r="J1690" s="385">
        <v>51087.6</v>
      </c>
      <c r="K1690" s="62" t="s">
        <v>13428</v>
      </c>
      <c r="L1690" s="62" t="s">
        <v>13600</v>
      </c>
      <c r="M1690" s="62" t="s">
        <v>13601</v>
      </c>
      <c r="N1690" s="62" t="s">
        <v>13602</v>
      </c>
      <c r="O1690" s="62" t="s">
        <v>13603</v>
      </c>
      <c r="P1690" s="62" t="s">
        <v>13604</v>
      </c>
      <c r="Q1690" s="62">
        <v>22.35</v>
      </c>
      <c r="R1690" s="128"/>
      <c r="S1690" s="128">
        <v>2.3448275862068964</v>
      </c>
      <c r="T1690" s="128">
        <v>22.35</v>
      </c>
      <c r="U1690" s="128">
        <f t="shared" si="106"/>
        <v>24.694827586206898</v>
      </c>
      <c r="V1690" s="438">
        <v>100</v>
      </c>
      <c r="W1690" s="128">
        <v>100</v>
      </c>
      <c r="X1690" s="462" t="s">
        <v>13434</v>
      </c>
      <c r="Y1690" s="62"/>
      <c r="Z1690" s="62"/>
      <c r="AA1690" s="62"/>
      <c r="AB1690" s="62">
        <v>11</v>
      </c>
      <c r="AC1690" s="62"/>
      <c r="AD1690" s="62">
        <v>12.57</v>
      </c>
      <c r="AE1690" s="62">
        <v>5</v>
      </c>
      <c r="AF1690" s="126">
        <v>90</v>
      </c>
      <c r="AG1690" s="62" t="s">
        <v>13449</v>
      </c>
      <c r="AH1690" s="62" t="s">
        <v>13450</v>
      </c>
      <c r="AI1690" s="62">
        <v>10</v>
      </c>
      <c r="AJ1690" s="62" t="s">
        <v>5443</v>
      </c>
      <c r="AK1690" s="62" t="s">
        <v>13605</v>
      </c>
      <c r="AL1690" s="62">
        <v>80</v>
      </c>
      <c r="AM1690" s="62"/>
      <c r="AN1690" s="62"/>
      <c r="AO1690" s="62"/>
      <c r="AP1690" s="62"/>
      <c r="AQ1690" s="62"/>
      <c r="AR1690" s="62"/>
      <c r="AS1690" s="62"/>
      <c r="AT1690" s="62"/>
      <c r="AU1690" s="62"/>
      <c r="AV1690" s="62"/>
      <c r="AW1690" s="62"/>
      <c r="AX1690" s="62"/>
      <c r="AY1690" s="62"/>
      <c r="AZ1690" s="62"/>
      <c r="BA1690" s="62"/>
      <c r="BB1690" s="32"/>
      <c r="BC1690" s="32"/>
      <c r="BD1690" s="32"/>
      <c r="BE1690" s="32"/>
      <c r="BF1690" s="32"/>
      <c r="BG1690" s="32"/>
      <c r="BH1690" s="32"/>
      <c r="BI1690" s="32"/>
      <c r="BJ1690" s="32"/>
      <c r="BK1690" s="32"/>
      <c r="BL1690" s="32"/>
      <c r="BM1690" s="32"/>
    </row>
    <row r="1691" spans="1:65" ht="120" customHeight="1" x14ac:dyDescent="0.25">
      <c r="A1691" s="126">
        <v>2990</v>
      </c>
      <c r="B1691" s="62" t="s">
        <v>13421</v>
      </c>
      <c r="C1691" s="62" t="s">
        <v>13422</v>
      </c>
      <c r="D1691" s="127" t="s">
        <v>13423</v>
      </c>
      <c r="E1691" s="62" t="s">
        <v>5451</v>
      </c>
      <c r="F1691" s="62" t="s">
        <v>13597</v>
      </c>
      <c r="G1691" s="62" t="s">
        <v>13606</v>
      </c>
      <c r="H1691" s="62">
        <v>2010</v>
      </c>
      <c r="I1691" s="62" t="s">
        <v>13607</v>
      </c>
      <c r="J1691" s="385">
        <v>32368.54</v>
      </c>
      <c r="K1691" s="62" t="s">
        <v>13428</v>
      </c>
      <c r="L1691" s="62" t="s">
        <v>13600</v>
      </c>
      <c r="M1691" s="62" t="s">
        <v>13608</v>
      </c>
      <c r="N1691" s="62" t="s">
        <v>13609</v>
      </c>
      <c r="O1691" s="62" t="s">
        <v>13610</v>
      </c>
      <c r="P1691" s="62" t="s">
        <v>13611</v>
      </c>
      <c r="Q1691" s="62">
        <v>22.35</v>
      </c>
      <c r="R1691" s="128"/>
      <c r="S1691" s="128">
        <v>2.3448275862068964</v>
      </c>
      <c r="T1691" s="128">
        <v>22.35</v>
      </c>
      <c r="U1691" s="128">
        <f t="shared" si="106"/>
        <v>24.694827586206898</v>
      </c>
      <c r="V1691" s="438">
        <v>100</v>
      </c>
      <c r="W1691" s="128">
        <v>100</v>
      </c>
      <c r="X1691" s="462" t="s">
        <v>13434</v>
      </c>
      <c r="Y1691" s="62"/>
      <c r="Z1691" s="62"/>
      <c r="AA1691" s="62"/>
      <c r="AB1691" s="62">
        <v>4</v>
      </c>
      <c r="AC1691" s="62"/>
      <c r="AD1691" s="62">
        <v>12.57</v>
      </c>
      <c r="AE1691" s="62">
        <v>5</v>
      </c>
      <c r="AF1691" s="126">
        <v>95</v>
      </c>
      <c r="AG1691" s="62" t="s">
        <v>13449</v>
      </c>
      <c r="AH1691" s="62" t="s">
        <v>13450</v>
      </c>
      <c r="AI1691" s="62">
        <v>10</v>
      </c>
      <c r="AJ1691" s="62" t="s">
        <v>5443</v>
      </c>
      <c r="AK1691" s="62" t="s">
        <v>13605</v>
      </c>
      <c r="AL1691" s="62">
        <v>85</v>
      </c>
      <c r="AM1691" s="62"/>
      <c r="AN1691" s="62"/>
      <c r="AO1691" s="62"/>
      <c r="AP1691" s="62"/>
      <c r="AQ1691" s="62"/>
      <c r="AR1691" s="62"/>
      <c r="AS1691" s="62"/>
      <c r="AT1691" s="62"/>
      <c r="AU1691" s="62"/>
      <c r="AV1691" s="62"/>
      <c r="AW1691" s="62"/>
      <c r="AX1691" s="62"/>
      <c r="AY1691" s="62"/>
      <c r="AZ1691" s="62"/>
      <c r="BA1691" s="62"/>
      <c r="BB1691" s="32"/>
      <c r="BC1691" s="32"/>
      <c r="BD1691" s="32"/>
      <c r="BE1691" s="32"/>
      <c r="BF1691" s="32"/>
      <c r="BG1691" s="32"/>
      <c r="BH1691" s="32"/>
      <c r="BI1691" s="32"/>
      <c r="BJ1691" s="32"/>
      <c r="BK1691" s="32"/>
      <c r="BL1691" s="32"/>
      <c r="BM1691" s="32"/>
    </row>
    <row r="1692" spans="1:65" ht="120" customHeight="1" x14ac:dyDescent="0.25">
      <c r="A1692" s="126">
        <v>2990</v>
      </c>
      <c r="B1692" s="62" t="s">
        <v>13421</v>
      </c>
      <c r="C1692" s="62" t="s">
        <v>13422</v>
      </c>
      <c r="D1692" s="127" t="s">
        <v>13423</v>
      </c>
      <c r="E1692" s="62" t="s">
        <v>13612</v>
      </c>
      <c r="F1692" s="62" t="s">
        <v>13613</v>
      </c>
      <c r="G1692" s="62" t="s">
        <v>13614</v>
      </c>
      <c r="H1692" s="62">
        <v>2013</v>
      </c>
      <c r="I1692" s="62" t="s">
        <v>13615</v>
      </c>
      <c r="J1692" s="385">
        <v>23958</v>
      </c>
      <c r="K1692" s="62" t="s">
        <v>13428</v>
      </c>
      <c r="L1692" s="62" t="s">
        <v>13616</v>
      </c>
      <c r="M1692" s="62" t="s">
        <v>13617</v>
      </c>
      <c r="N1692" s="62" t="s">
        <v>13618</v>
      </c>
      <c r="O1692" s="62" t="s">
        <v>13619</v>
      </c>
      <c r="P1692" s="62" t="s">
        <v>13620</v>
      </c>
      <c r="Q1692" s="62">
        <v>22.35</v>
      </c>
      <c r="R1692" s="128"/>
      <c r="S1692" s="128">
        <v>1.4655172413793103</v>
      </c>
      <c r="T1692" s="128">
        <v>22.35</v>
      </c>
      <c r="U1692" s="128">
        <f t="shared" si="106"/>
        <v>23.815517241379311</v>
      </c>
      <c r="V1692" s="438">
        <v>100</v>
      </c>
      <c r="W1692" s="128">
        <v>100</v>
      </c>
      <c r="X1692" s="462" t="s">
        <v>13434</v>
      </c>
      <c r="Y1692" s="62"/>
      <c r="Z1692" s="62"/>
      <c r="AA1692" s="62"/>
      <c r="AB1692" s="62">
        <v>4</v>
      </c>
      <c r="AC1692" s="62"/>
      <c r="AD1692" s="62">
        <v>12.57</v>
      </c>
      <c r="AE1692" s="62">
        <v>5</v>
      </c>
      <c r="AF1692" s="126">
        <v>100</v>
      </c>
      <c r="AG1692" s="62" t="s">
        <v>13621</v>
      </c>
      <c r="AH1692" s="62" t="s">
        <v>13622</v>
      </c>
      <c r="AI1692" s="62">
        <v>5</v>
      </c>
      <c r="AJ1692" s="62" t="s">
        <v>7836</v>
      </c>
      <c r="AK1692" s="62" t="s">
        <v>13622</v>
      </c>
      <c r="AL1692" s="62">
        <v>55</v>
      </c>
      <c r="AM1692" s="62" t="s">
        <v>5443</v>
      </c>
      <c r="AN1692" s="62" t="s">
        <v>13622</v>
      </c>
      <c r="AO1692" s="62">
        <v>10</v>
      </c>
      <c r="AP1692" s="62" t="s">
        <v>13623</v>
      </c>
      <c r="AQ1692" s="62" t="s">
        <v>13622</v>
      </c>
      <c r="AR1692" s="62">
        <v>10</v>
      </c>
      <c r="AS1692" s="62" t="s">
        <v>13624</v>
      </c>
      <c r="AT1692" s="62" t="s">
        <v>13622</v>
      </c>
      <c r="AU1692" s="62">
        <v>10</v>
      </c>
      <c r="AV1692" s="62" t="s">
        <v>13625</v>
      </c>
      <c r="AW1692" s="62" t="s">
        <v>13622</v>
      </c>
      <c r="AX1692" s="62">
        <v>10</v>
      </c>
      <c r="AY1692" s="62"/>
      <c r="AZ1692" s="62"/>
      <c r="BA1692" s="62"/>
      <c r="BB1692" s="32"/>
      <c r="BC1692" s="32"/>
      <c r="BD1692" s="32"/>
      <c r="BE1692" s="32"/>
      <c r="BF1692" s="32"/>
      <c r="BG1692" s="32"/>
      <c r="BH1692" s="32"/>
      <c r="BI1692" s="32"/>
      <c r="BJ1692" s="32"/>
      <c r="BK1692" s="32"/>
      <c r="BL1692" s="32"/>
      <c r="BM1692" s="32"/>
    </row>
    <row r="1693" spans="1:65" ht="120" customHeight="1" x14ac:dyDescent="0.25">
      <c r="A1693" s="126">
        <v>2990</v>
      </c>
      <c r="B1693" s="62" t="s">
        <v>13421</v>
      </c>
      <c r="C1693" s="62" t="s">
        <v>13422</v>
      </c>
      <c r="D1693" s="127" t="s">
        <v>13423</v>
      </c>
      <c r="E1693" s="62" t="s">
        <v>13612</v>
      </c>
      <c r="F1693" s="62" t="s">
        <v>13613</v>
      </c>
      <c r="G1693" s="62" t="s">
        <v>13626</v>
      </c>
      <c r="H1693" s="62">
        <v>2012</v>
      </c>
      <c r="I1693" s="62" t="s">
        <v>13627</v>
      </c>
      <c r="J1693" s="385">
        <v>49725.67</v>
      </c>
      <c r="K1693" s="62" t="s">
        <v>13428</v>
      </c>
      <c r="L1693" s="62" t="s">
        <v>13616</v>
      </c>
      <c r="M1693" s="62" t="s">
        <v>13617</v>
      </c>
      <c r="N1693" s="62" t="s">
        <v>13628</v>
      </c>
      <c r="O1693" s="62" t="s">
        <v>13629</v>
      </c>
      <c r="P1693" s="62" t="s">
        <v>13630</v>
      </c>
      <c r="Q1693" s="62">
        <v>22.35</v>
      </c>
      <c r="R1693" s="128"/>
      <c r="S1693" s="128">
        <v>3.2844827586206895</v>
      </c>
      <c r="T1693" s="128">
        <v>22.35</v>
      </c>
      <c r="U1693" s="128">
        <f t="shared" si="106"/>
        <v>25.634482758620692</v>
      </c>
      <c r="V1693" s="438">
        <v>100</v>
      </c>
      <c r="W1693" s="128">
        <v>100</v>
      </c>
      <c r="X1693" s="462" t="s">
        <v>13434</v>
      </c>
      <c r="Y1693" s="62"/>
      <c r="Z1693" s="62"/>
      <c r="AA1693" s="62"/>
      <c r="AB1693" s="62">
        <v>8</v>
      </c>
      <c r="AC1693" s="62"/>
      <c r="AD1693" s="62">
        <v>12.57</v>
      </c>
      <c r="AE1693" s="62">
        <v>5</v>
      </c>
      <c r="AF1693" s="126">
        <v>100</v>
      </c>
      <c r="AG1693" s="62" t="s">
        <v>13621</v>
      </c>
      <c r="AH1693" s="62" t="s">
        <v>13622</v>
      </c>
      <c r="AI1693" s="62">
        <v>5</v>
      </c>
      <c r="AJ1693" s="62" t="s">
        <v>7836</v>
      </c>
      <c r="AK1693" s="62" t="s">
        <v>13622</v>
      </c>
      <c r="AL1693" s="62">
        <v>55</v>
      </c>
      <c r="AM1693" s="62" t="s">
        <v>5443</v>
      </c>
      <c r="AN1693" s="62" t="s">
        <v>13622</v>
      </c>
      <c r="AO1693" s="62">
        <v>10</v>
      </c>
      <c r="AP1693" s="62" t="s">
        <v>13623</v>
      </c>
      <c r="AQ1693" s="62" t="s">
        <v>13622</v>
      </c>
      <c r="AR1693" s="62">
        <v>10</v>
      </c>
      <c r="AS1693" s="62" t="s">
        <v>13624</v>
      </c>
      <c r="AT1693" s="62" t="s">
        <v>13622</v>
      </c>
      <c r="AU1693" s="62">
        <v>10</v>
      </c>
      <c r="AV1693" s="62" t="s">
        <v>13625</v>
      </c>
      <c r="AW1693" s="62" t="s">
        <v>13622</v>
      </c>
      <c r="AX1693" s="62">
        <v>10</v>
      </c>
      <c r="AY1693" s="62"/>
      <c r="AZ1693" s="62"/>
      <c r="BA1693" s="62"/>
      <c r="BB1693" s="32"/>
      <c r="BC1693" s="32"/>
      <c r="BD1693" s="32"/>
      <c r="BE1693" s="32"/>
      <c r="BF1693" s="32"/>
      <c r="BG1693" s="32"/>
      <c r="BH1693" s="32"/>
      <c r="BI1693" s="32"/>
      <c r="BJ1693" s="32"/>
      <c r="BK1693" s="32"/>
      <c r="BL1693" s="32"/>
      <c r="BM1693" s="32"/>
    </row>
    <row r="1694" spans="1:65" ht="120" customHeight="1" x14ac:dyDescent="0.25">
      <c r="A1694" s="126">
        <v>2990</v>
      </c>
      <c r="B1694" s="62" t="s">
        <v>13421</v>
      </c>
      <c r="C1694" s="62" t="s">
        <v>13422</v>
      </c>
      <c r="D1694" s="127" t="s">
        <v>13423</v>
      </c>
      <c r="E1694" s="62" t="s">
        <v>2434</v>
      </c>
      <c r="F1694" s="62" t="s">
        <v>13631</v>
      </c>
      <c r="G1694" s="62" t="s">
        <v>13632</v>
      </c>
      <c r="H1694" s="62">
        <v>2012</v>
      </c>
      <c r="I1694" s="62" t="s">
        <v>13632</v>
      </c>
      <c r="J1694" s="385">
        <v>77992.320000000007</v>
      </c>
      <c r="K1694" s="62" t="s">
        <v>13428</v>
      </c>
      <c r="L1694" s="62" t="s">
        <v>13481</v>
      </c>
      <c r="M1694" s="62" t="s">
        <v>13633</v>
      </c>
      <c r="N1694" s="62" t="s">
        <v>13634</v>
      </c>
      <c r="O1694" s="62" t="s">
        <v>13635</v>
      </c>
      <c r="P1694" s="62" t="s">
        <v>13636</v>
      </c>
      <c r="Q1694" s="62">
        <v>22.35</v>
      </c>
      <c r="R1694" s="128"/>
      <c r="S1694" s="128">
        <v>2.7873563218390807</v>
      </c>
      <c r="T1694" s="128">
        <v>22.35</v>
      </c>
      <c r="U1694" s="128">
        <f t="shared" si="106"/>
        <v>25.137356321839082</v>
      </c>
      <c r="V1694" s="438">
        <v>100</v>
      </c>
      <c r="W1694" s="128">
        <v>100</v>
      </c>
      <c r="X1694" s="462" t="s">
        <v>13434</v>
      </c>
      <c r="Y1694" s="62"/>
      <c r="Z1694" s="62"/>
      <c r="AA1694" s="62"/>
      <c r="AB1694" s="62">
        <v>66</v>
      </c>
      <c r="AC1694" s="62"/>
      <c r="AD1694" s="62">
        <v>12.57</v>
      </c>
      <c r="AE1694" s="62">
        <v>5</v>
      </c>
      <c r="AF1694" s="126">
        <v>100</v>
      </c>
      <c r="AG1694" s="62" t="s">
        <v>13449</v>
      </c>
      <c r="AH1694" s="62" t="s">
        <v>13450</v>
      </c>
      <c r="AI1694" s="62">
        <v>50</v>
      </c>
      <c r="AJ1694" s="62" t="s">
        <v>2433</v>
      </c>
      <c r="AK1694" s="62" t="s">
        <v>13485</v>
      </c>
      <c r="AL1694" s="62">
        <v>50</v>
      </c>
      <c r="AM1694" s="62"/>
      <c r="AN1694" s="62"/>
      <c r="AO1694" s="62"/>
      <c r="AP1694" s="62"/>
      <c r="AQ1694" s="62"/>
      <c r="AR1694" s="62"/>
      <c r="AS1694" s="62"/>
      <c r="AT1694" s="62"/>
      <c r="AU1694" s="62"/>
      <c r="AV1694" s="62"/>
      <c r="AW1694" s="62"/>
      <c r="AX1694" s="62"/>
      <c r="AY1694" s="62"/>
      <c r="AZ1694" s="62"/>
      <c r="BA1694" s="62"/>
      <c r="BB1694" s="32"/>
      <c r="BC1694" s="32"/>
      <c r="BD1694" s="32"/>
      <c r="BE1694" s="32"/>
      <c r="BF1694" s="32"/>
      <c r="BG1694" s="32"/>
      <c r="BH1694" s="32"/>
      <c r="BI1694" s="32"/>
      <c r="BJ1694" s="32"/>
      <c r="BK1694" s="32"/>
      <c r="BL1694" s="32"/>
      <c r="BM1694" s="32"/>
    </row>
    <row r="1695" spans="1:65" ht="120" customHeight="1" x14ac:dyDescent="0.25">
      <c r="A1695" s="126">
        <v>2990</v>
      </c>
      <c r="B1695" s="62" t="s">
        <v>13421</v>
      </c>
      <c r="C1695" s="62" t="s">
        <v>13422</v>
      </c>
      <c r="D1695" s="127" t="s">
        <v>13423</v>
      </c>
      <c r="E1695" s="62" t="s">
        <v>2434</v>
      </c>
      <c r="F1695" s="62" t="s">
        <v>13631</v>
      </c>
      <c r="G1695" s="62" t="s">
        <v>13637</v>
      </c>
      <c r="H1695" s="62">
        <v>2013</v>
      </c>
      <c r="I1695" s="62" t="s">
        <v>13638</v>
      </c>
      <c r="J1695" s="385">
        <v>532520.57000000007</v>
      </c>
      <c r="K1695" s="62" t="s">
        <v>13428</v>
      </c>
      <c r="L1695" s="62" t="s">
        <v>13481</v>
      </c>
      <c r="M1695" s="62" t="s">
        <v>13633</v>
      </c>
      <c r="N1695" s="62" t="s">
        <v>13639</v>
      </c>
      <c r="O1695" s="62" t="s">
        <v>13640</v>
      </c>
      <c r="P1695" s="62" t="s">
        <v>13641</v>
      </c>
      <c r="Q1695" s="62">
        <v>22.35</v>
      </c>
      <c r="R1695" s="128"/>
      <c r="S1695" s="128">
        <v>2.1551724137931036</v>
      </c>
      <c r="T1695" s="128">
        <v>22.35</v>
      </c>
      <c r="U1695" s="128">
        <f t="shared" si="106"/>
        <v>24.505172413793105</v>
      </c>
      <c r="V1695" s="438">
        <v>100</v>
      </c>
      <c r="W1695" s="128">
        <v>100</v>
      </c>
      <c r="X1695" s="462" t="s">
        <v>13434</v>
      </c>
      <c r="Y1695" s="62"/>
      <c r="Z1695" s="62"/>
      <c r="AA1695" s="62"/>
      <c r="AB1695" s="62">
        <v>66</v>
      </c>
      <c r="AC1695" s="62"/>
      <c r="AD1695" s="62">
        <v>12.57</v>
      </c>
      <c r="AE1695" s="62">
        <v>5</v>
      </c>
      <c r="AF1695" s="126">
        <v>100</v>
      </c>
      <c r="AG1695" s="62" t="s">
        <v>13449</v>
      </c>
      <c r="AH1695" s="62" t="s">
        <v>13450</v>
      </c>
      <c r="AI1695" s="62">
        <v>50</v>
      </c>
      <c r="AJ1695" s="62" t="s">
        <v>2433</v>
      </c>
      <c r="AK1695" s="62" t="s">
        <v>13485</v>
      </c>
      <c r="AL1695" s="62">
        <v>20</v>
      </c>
      <c r="AM1695" s="62" t="s">
        <v>13642</v>
      </c>
      <c r="AN1695" s="62" t="s">
        <v>13485</v>
      </c>
      <c r="AO1695" s="62">
        <v>30</v>
      </c>
      <c r="AP1695" s="62"/>
      <c r="AQ1695" s="62"/>
      <c r="AR1695" s="62"/>
      <c r="AS1695" s="62"/>
      <c r="AT1695" s="62"/>
      <c r="AU1695" s="62"/>
      <c r="AV1695" s="62"/>
      <c r="AW1695" s="62"/>
      <c r="AX1695" s="62"/>
      <c r="AY1695" s="62"/>
      <c r="AZ1695" s="62"/>
      <c r="BA1695" s="62"/>
      <c r="BB1695" s="32"/>
      <c r="BC1695" s="32"/>
      <c r="BD1695" s="32"/>
      <c r="BE1695" s="32"/>
      <c r="BF1695" s="32"/>
      <c r="BG1695" s="32"/>
      <c r="BH1695" s="32"/>
      <c r="BI1695" s="32"/>
      <c r="BJ1695" s="32"/>
      <c r="BK1695" s="32"/>
      <c r="BL1695" s="32"/>
      <c r="BM1695" s="32"/>
    </row>
    <row r="1696" spans="1:65" ht="120" customHeight="1" x14ac:dyDescent="0.25">
      <c r="A1696" s="126">
        <v>2990</v>
      </c>
      <c r="B1696" s="62" t="s">
        <v>13421</v>
      </c>
      <c r="C1696" s="62" t="s">
        <v>13422</v>
      </c>
      <c r="D1696" s="127" t="s">
        <v>13423</v>
      </c>
      <c r="E1696" s="62" t="s">
        <v>2434</v>
      </c>
      <c r="F1696" s="62" t="s">
        <v>13631</v>
      </c>
      <c r="G1696" s="62" t="s">
        <v>13643</v>
      </c>
      <c r="H1696" s="62">
        <v>2013</v>
      </c>
      <c r="I1696" s="62" t="s">
        <v>13644</v>
      </c>
      <c r="J1696" s="385">
        <v>77689.2</v>
      </c>
      <c r="K1696" s="62" t="s">
        <v>13428</v>
      </c>
      <c r="L1696" s="62" t="s">
        <v>13481</v>
      </c>
      <c r="M1696" s="62" t="s">
        <v>13633</v>
      </c>
      <c r="N1696" s="62" t="s">
        <v>13645</v>
      </c>
      <c r="O1696" s="62" t="s">
        <v>13646</v>
      </c>
      <c r="P1696" s="62" t="s">
        <v>13647</v>
      </c>
      <c r="Q1696" s="62">
        <v>22.35</v>
      </c>
      <c r="R1696" s="128"/>
      <c r="S1696" s="128">
        <v>12.270114942528735</v>
      </c>
      <c r="T1696" s="128">
        <v>22.35</v>
      </c>
      <c r="U1696" s="128">
        <f t="shared" si="106"/>
        <v>34.620114942528737</v>
      </c>
      <c r="V1696" s="438">
        <v>100</v>
      </c>
      <c r="W1696" s="128">
        <v>100</v>
      </c>
      <c r="X1696" s="462" t="s">
        <v>13434</v>
      </c>
      <c r="Y1696" s="62"/>
      <c r="Z1696" s="62"/>
      <c r="AA1696" s="62"/>
      <c r="AB1696" s="62">
        <v>66</v>
      </c>
      <c r="AC1696" s="62"/>
      <c r="AD1696" s="62">
        <v>12.57</v>
      </c>
      <c r="AE1696" s="62">
        <v>5</v>
      </c>
      <c r="AF1696" s="126">
        <v>100</v>
      </c>
      <c r="AG1696" s="62" t="s">
        <v>13449</v>
      </c>
      <c r="AH1696" s="62" t="s">
        <v>13450</v>
      </c>
      <c r="AI1696" s="62">
        <v>50</v>
      </c>
      <c r="AJ1696" s="62" t="s">
        <v>2433</v>
      </c>
      <c r="AK1696" s="62" t="s">
        <v>13485</v>
      </c>
      <c r="AL1696" s="62">
        <v>20</v>
      </c>
      <c r="AM1696" s="62" t="s">
        <v>13642</v>
      </c>
      <c r="AN1696" s="62" t="s">
        <v>13485</v>
      </c>
      <c r="AO1696" s="62">
        <v>30</v>
      </c>
      <c r="AP1696" s="62"/>
      <c r="AQ1696" s="62"/>
      <c r="AR1696" s="62"/>
      <c r="AS1696" s="62"/>
      <c r="AT1696" s="62"/>
      <c r="AU1696" s="62"/>
      <c r="AV1696" s="62"/>
      <c r="AW1696" s="62"/>
      <c r="AX1696" s="62"/>
      <c r="AY1696" s="62"/>
      <c r="AZ1696" s="62"/>
      <c r="BA1696" s="62"/>
      <c r="BB1696" s="32"/>
      <c r="BC1696" s="32"/>
      <c r="BD1696" s="32"/>
      <c r="BE1696" s="32"/>
      <c r="BF1696" s="32"/>
      <c r="BG1696" s="32"/>
      <c r="BH1696" s="32"/>
      <c r="BI1696" s="32"/>
      <c r="BJ1696" s="32"/>
      <c r="BK1696" s="32"/>
      <c r="BL1696" s="32"/>
      <c r="BM1696" s="32"/>
    </row>
    <row r="1697" spans="1:65" ht="120" customHeight="1" x14ac:dyDescent="0.25">
      <c r="A1697" s="126">
        <v>2990</v>
      </c>
      <c r="B1697" s="62" t="s">
        <v>13421</v>
      </c>
      <c r="C1697" s="62" t="s">
        <v>13422</v>
      </c>
      <c r="D1697" s="127" t="s">
        <v>13423</v>
      </c>
      <c r="E1697" s="62" t="s">
        <v>2434</v>
      </c>
      <c r="F1697" s="62" t="s">
        <v>13631</v>
      </c>
      <c r="G1697" s="62" t="s">
        <v>13648</v>
      </c>
      <c r="H1697" s="62">
        <v>2011</v>
      </c>
      <c r="I1697" s="62" t="s">
        <v>13649</v>
      </c>
      <c r="J1697" s="385">
        <v>621414.93999999994</v>
      </c>
      <c r="K1697" s="62" t="s">
        <v>13428</v>
      </c>
      <c r="L1697" s="62" t="s">
        <v>13481</v>
      </c>
      <c r="M1697" s="62" t="s">
        <v>13633</v>
      </c>
      <c r="N1697" s="62" t="s">
        <v>13650</v>
      </c>
      <c r="O1697" s="62" t="s">
        <v>13651</v>
      </c>
      <c r="P1697" s="62" t="s">
        <v>13652</v>
      </c>
      <c r="Q1697" s="62">
        <v>22.35</v>
      </c>
      <c r="R1697" s="128"/>
      <c r="S1697" s="128">
        <v>14.425287356321839</v>
      </c>
      <c r="T1697" s="128">
        <v>22.35</v>
      </c>
      <c r="U1697" s="128">
        <f t="shared" si="106"/>
        <v>36.77528735632184</v>
      </c>
      <c r="V1697" s="438">
        <v>30</v>
      </c>
      <c r="W1697" s="128">
        <v>100</v>
      </c>
      <c r="X1697" s="462" t="s">
        <v>13434</v>
      </c>
      <c r="Y1697" s="62"/>
      <c r="Z1697" s="62"/>
      <c r="AA1697" s="62"/>
      <c r="AB1697" s="62">
        <v>66</v>
      </c>
      <c r="AC1697" s="62"/>
      <c r="AD1697" s="62">
        <v>12.57</v>
      </c>
      <c r="AE1697" s="62">
        <v>5</v>
      </c>
      <c r="AF1697" s="126">
        <v>30</v>
      </c>
      <c r="AG1697" s="62" t="s">
        <v>2433</v>
      </c>
      <c r="AH1697" s="62" t="s">
        <v>13485</v>
      </c>
      <c r="AI1697" s="62">
        <v>10</v>
      </c>
      <c r="AJ1697" s="62" t="s">
        <v>13642</v>
      </c>
      <c r="AK1697" s="62" t="s">
        <v>13485</v>
      </c>
      <c r="AL1697" s="62">
        <v>10</v>
      </c>
      <c r="AM1697" s="62" t="s">
        <v>13449</v>
      </c>
      <c r="AN1697" s="62" t="s">
        <v>13450</v>
      </c>
      <c r="AO1697" s="62">
        <v>10</v>
      </c>
      <c r="AP1697" s="62"/>
      <c r="AQ1697" s="62"/>
      <c r="AR1697" s="62"/>
      <c r="AS1697" s="62"/>
      <c r="AT1697" s="62"/>
      <c r="AU1697" s="62"/>
      <c r="AV1697" s="62"/>
      <c r="AW1697" s="62"/>
      <c r="AX1697" s="62"/>
      <c r="AY1697" s="62"/>
      <c r="AZ1697" s="62"/>
      <c r="BA1697" s="62"/>
      <c r="BB1697" s="32"/>
      <c r="BC1697" s="32"/>
      <c r="BD1697" s="32"/>
      <c r="BE1697" s="32"/>
      <c r="BF1697" s="32"/>
      <c r="BG1697" s="32"/>
      <c r="BH1697" s="32"/>
      <c r="BI1697" s="32"/>
      <c r="BJ1697" s="32"/>
      <c r="BK1697" s="32"/>
      <c r="BL1697" s="32"/>
      <c r="BM1697" s="32"/>
    </row>
    <row r="1698" spans="1:65" ht="120" customHeight="1" x14ac:dyDescent="0.25">
      <c r="A1698" s="126">
        <v>2990</v>
      </c>
      <c r="B1698" s="62" t="s">
        <v>13421</v>
      </c>
      <c r="C1698" s="62" t="s">
        <v>13422</v>
      </c>
      <c r="D1698" s="127" t="s">
        <v>13423</v>
      </c>
      <c r="E1698" s="62" t="s">
        <v>2434</v>
      </c>
      <c r="F1698" s="62" t="s">
        <v>13631</v>
      </c>
      <c r="G1698" s="62" t="s">
        <v>13653</v>
      </c>
      <c r="H1698" s="62">
        <v>2010</v>
      </c>
      <c r="I1698" s="62" t="s">
        <v>13654</v>
      </c>
      <c r="J1698" s="385">
        <v>50389.02</v>
      </c>
      <c r="K1698" s="62" t="s">
        <v>13428</v>
      </c>
      <c r="L1698" s="62" t="s">
        <v>13481</v>
      </c>
      <c r="M1698" s="62" t="s">
        <v>13633</v>
      </c>
      <c r="N1698" s="62" t="s">
        <v>13655</v>
      </c>
      <c r="O1698" s="62" t="s">
        <v>13656</v>
      </c>
      <c r="P1698" s="62" t="s">
        <v>13657</v>
      </c>
      <c r="Q1698" s="62">
        <v>22.35</v>
      </c>
      <c r="R1698" s="128"/>
      <c r="S1698" s="128">
        <v>5.804597701149425</v>
      </c>
      <c r="T1698" s="128">
        <v>22.35</v>
      </c>
      <c r="U1698" s="128">
        <f t="shared" si="106"/>
        <v>28.154597701149427</v>
      </c>
      <c r="V1698" s="438">
        <v>10</v>
      </c>
      <c r="W1698" s="128">
        <v>100</v>
      </c>
      <c r="X1698" s="462" t="s">
        <v>13434</v>
      </c>
      <c r="Y1698" s="62"/>
      <c r="Z1698" s="62"/>
      <c r="AA1698" s="62"/>
      <c r="AB1698" s="62">
        <v>66</v>
      </c>
      <c r="AC1698" s="62"/>
      <c r="AD1698" s="62">
        <v>12.57</v>
      </c>
      <c r="AE1698" s="62">
        <v>5</v>
      </c>
      <c r="AF1698" s="126">
        <v>10</v>
      </c>
      <c r="AG1698" s="62" t="s">
        <v>13449</v>
      </c>
      <c r="AH1698" s="62" t="s">
        <v>13450</v>
      </c>
      <c r="AI1698" s="62">
        <v>10</v>
      </c>
      <c r="AJ1698" s="62"/>
      <c r="AK1698" s="62"/>
      <c r="AL1698" s="62"/>
      <c r="AM1698" s="62"/>
      <c r="AN1698" s="62"/>
      <c r="AO1698" s="62"/>
      <c r="AP1698" s="62"/>
      <c r="AQ1698" s="62"/>
      <c r="AR1698" s="62"/>
      <c r="AS1698" s="62"/>
      <c r="AT1698" s="62"/>
      <c r="AU1698" s="62"/>
      <c r="AV1698" s="62"/>
      <c r="AW1698" s="62"/>
      <c r="AX1698" s="62"/>
      <c r="AY1698" s="62"/>
      <c r="AZ1698" s="62"/>
      <c r="BA1698" s="62"/>
      <c r="BB1698" s="32"/>
      <c r="BC1698" s="32"/>
      <c r="BD1698" s="32"/>
      <c r="BE1698" s="32"/>
      <c r="BF1698" s="32"/>
      <c r="BG1698" s="32"/>
      <c r="BH1698" s="32"/>
      <c r="BI1698" s="32"/>
      <c r="BJ1698" s="32"/>
      <c r="BK1698" s="32"/>
      <c r="BL1698" s="32"/>
      <c r="BM1698" s="32"/>
    </row>
    <row r="1699" spans="1:65" ht="120" customHeight="1" x14ac:dyDescent="0.25">
      <c r="A1699" s="126">
        <v>2990</v>
      </c>
      <c r="B1699" s="62" t="s">
        <v>13421</v>
      </c>
      <c r="C1699" s="62" t="s">
        <v>13422</v>
      </c>
      <c r="D1699" s="127" t="s">
        <v>13423</v>
      </c>
      <c r="E1699" s="62" t="s">
        <v>2434</v>
      </c>
      <c r="F1699" s="62" t="s">
        <v>13631</v>
      </c>
      <c r="G1699" s="62" t="s">
        <v>13658</v>
      </c>
      <c r="H1699" s="62">
        <v>2010</v>
      </c>
      <c r="I1699" s="62" t="s">
        <v>13659</v>
      </c>
      <c r="J1699" s="385">
        <v>43182.5</v>
      </c>
      <c r="K1699" s="62" t="s">
        <v>13428</v>
      </c>
      <c r="L1699" s="62" t="s">
        <v>13481</v>
      </c>
      <c r="M1699" s="62" t="s">
        <v>13633</v>
      </c>
      <c r="N1699" s="62" t="s">
        <v>13655</v>
      </c>
      <c r="O1699" s="62" t="s">
        <v>13656</v>
      </c>
      <c r="P1699" s="62" t="s">
        <v>13660</v>
      </c>
      <c r="Q1699" s="62">
        <v>22.35</v>
      </c>
      <c r="R1699" s="128"/>
      <c r="S1699" s="128">
        <v>3.1704980842911876</v>
      </c>
      <c r="T1699" s="128">
        <v>22.35</v>
      </c>
      <c r="U1699" s="128">
        <f t="shared" si="106"/>
        <v>25.520498084291191</v>
      </c>
      <c r="V1699" s="438">
        <v>10</v>
      </c>
      <c r="W1699" s="128">
        <v>100</v>
      </c>
      <c r="X1699" s="462" t="s">
        <v>13434</v>
      </c>
      <c r="Y1699" s="62"/>
      <c r="Z1699" s="62"/>
      <c r="AA1699" s="62"/>
      <c r="AB1699" s="62">
        <v>66</v>
      </c>
      <c r="AC1699" s="62"/>
      <c r="AD1699" s="62">
        <v>12.57</v>
      </c>
      <c r="AE1699" s="62">
        <v>3</v>
      </c>
      <c r="AF1699" s="126">
        <v>10</v>
      </c>
      <c r="AG1699" s="62" t="s">
        <v>13449</v>
      </c>
      <c r="AH1699" s="62" t="s">
        <v>13450</v>
      </c>
      <c r="AI1699" s="62">
        <v>10</v>
      </c>
      <c r="AJ1699" s="62"/>
      <c r="AK1699" s="62"/>
      <c r="AL1699" s="62"/>
      <c r="AM1699" s="62"/>
      <c r="AN1699" s="62"/>
      <c r="AO1699" s="62"/>
      <c r="AP1699" s="62"/>
      <c r="AQ1699" s="62"/>
      <c r="AR1699" s="62"/>
      <c r="AS1699" s="62"/>
      <c r="AT1699" s="62"/>
      <c r="AU1699" s="62"/>
      <c r="AV1699" s="62"/>
      <c r="AW1699" s="62"/>
      <c r="AX1699" s="62"/>
      <c r="AY1699" s="62"/>
      <c r="AZ1699" s="62"/>
      <c r="BA1699" s="62"/>
      <c r="BB1699" s="32"/>
      <c r="BC1699" s="32"/>
      <c r="BD1699" s="32"/>
      <c r="BE1699" s="32"/>
      <c r="BF1699" s="32"/>
      <c r="BG1699" s="32"/>
      <c r="BH1699" s="32"/>
      <c r="BI1699" s="32"/>
      <c r="BJ1699" s="32"/>
      <c r="BK1699" s="32"/>
      <c r="BL1699" s="32"/>
      <c r="BM1699" s="32"/>
    </row>
    <row r="1700" spans="1:65" ht="120" customHeight="1" x14ac:dyDescent="0.25">
      <c r="A1700" s="126">
        <v>2990</v>
      </c>
      <c r="B1700" s="62" t="s">
        <v>13421</v>
      </c>
      <c r="C1700" s="62" t="s">
        <v>13422</v>
      </c>
      <c r="D1700" s="127" t="s">
        <v>13423</v>
      </c>
      <c r="E1700" s="62" t="s">
        <v>2434</v>
      </c>
      <c r="F1700" s="62" t="s">
        <v>13631</v>
      </c>
      <c r="G1700" s="62" t="s">
        <v>13661</v>
      </c>
      <c r="H1700" s="62">
        <v>2010</v>
      </c>
      <c r="I1700" s="62" t="s">
        <v>13662</v>
      </c>
      <c r="J1700" s="385">
        <v>53852.76</v>
      </c>
      <c r="K1700" s="62" t="s">
        <v>13428</v>
      </c>
      <c r="L1700" s="62" t="s">
        <v>13481</v>
      </c>
      <c r="M1700" s="62" t="s">
        <v>13633</v>
      </c>
      <c r="N1700" s="62" t="s">
        <v>13655</v>
      </c>
      <c r="O1700" s="62" t="s">
        <v>13656</v>
      </c>
      <c r="P1700" s="62" t="s">
        <v>13663</v>
      </c>
      <c r="Q1700" s="62">
        <v>22.35</v>
      </c>
      <c r="R1700" s="128"/>
      <c r="S1700" s="128">
        <v>3.1704980842911876</v>
      </c>
      <c r="T1700" s="128">
        <v>22.35</v>
      </c>
      <c r="U1700" s="128">
        <f t="shared" si="106"/>
        <v>25.520498084291191</v>
      </c>
      <c r="V1700" s="438">
        <v>100</v>
      </c>
      <c r="W1700" s="128">
        <v>100</v>
      </c>
      <c r="X1700" s="462" t="s">
        <v>13434</v>
      </c>
      <c r="Y1700" s="62"/>
      <c r="Z1700" s="62"/>
      <c r="AA1700" s="62"/>
      <c r="AB1700" s="62">
        <v>66</v>
      </c>
      <c r="AC1700" s="62"/>
      <c r="AD1700" s="62">
        <v>12.57</v>
      </c>
      <c r="AE1700" s="62">
        <v>5</v>
      </c>
      <c r="AF1700" s="126">
        <v>100</v>
      </c>
      <c r="AG1700" s="62" t="s">
        <v>13449</v>
      </c>
      <c r="AH1700" s="62" t="s">
        <v>13450</v>
      </c>
      <c r="AI1700" s="62">
        <v>10</v>
      </c>
      <c r="AJ1700" s="62" t="s">
        <v>13642</v>
      </c>
      <c r="AK1700" s="62" t="s">
        <v>13485</v>
      </c>
      <c r="AL1700" s="62">
        <v>20</v>
      </c>
      <c r="AM1700" s="62" t="s">
        <v>13664</v>
      </c>
      <c r="AN1700" s="62" t="s">
        <v>13485</v>
      </c>
      <c r="AO1700" s="62">
        <v>70</v>
      </c>
      <c r="AP1700" s="62"/>
      <c r="AQ1700" s="62"/>
      <c r="AR1700" s="62"/>
      <c r="AS1700" s="62"/>
      <c r="AT1700" s="62"/>
      <c r="AU1700" s="62"/>
      <c r="AV1700" s="62"/>
      <c r="AW1700" s="62"/>
      <c r="AX1700" s="62"/>
      <c r="AY1700" s="62"/>
      <c r="AZ1700" s="62"/>
      <c r="BA1700" s="62"/>
      <c r="BB1700" s="32"/>
      <c r="BC1700" s="32"/>
      <c r="BD1700" s="32"/>
      <c r="BE1700" s="32"/>
      <c r="BF1700" s="32"/>
      <c r="BG1700" s="32"/>
      <c r="BH1700" s="32"/>
      <c r="BI1700" s="32"/>
      <c r="BJ1700" s="32"/>
      <c r="BK1700" s="32"/>
      <c r="BL1700" s="32"/>
      <c r="BM1700" s="32"/>
    </row>
    <row r="1701" spans="1:65" ht="120" customHeight="1" x14ac:dyDescent="0.25">
      <c r="A1701" s="126">
        <v>2990</v>
      </c>
      <c r="B1701" s="62" t="s">
        <v>13421</v>
      </c>
      <c r="C1701" s="62" t="s">
        <v>13422</v>
      </c>
      <c r="D1701" s="127" t="s">
        <v>13423</v>
      </c>
      <c r="E1701" s="62" t="s">
        <v>2434</v>
      </c>
      <c r="F1701" s="62" t="s">
        <v>13631</v>
      </c>
      <c r="G1701" s="62" t="s">
        <v>13665</v>
      </c>
      <c r="H1701" s="62">
        <v>2021</v>
      </c>
      <c r="I1701" s="62" t="s">
        <v>13666</v>
      </c>
      <c r="J1701" s="385">
        <v>41153.74</v>
      </c>
      <c r="K1701" s="62" t="s">
        <v>13667</v>
      </c>
      <c r="L1701" s="62" t="s">
        <v>13481</v>
      </c>
      <c r="M1701" s="62" t="s">
        <v>13633</v>
      </c>
      <c r="N1701" s="62" t="s">
        <v>13668</v>
      </c>
      <c r="O1701" s="62" t="s">
        <v>13669</v>
      </c>
      <c r="P1701" s="62" t="s">
        <v>13670</v>
      </c>
      <c r="Q1701" s="62">
        <v>22.35</v>
      </c>
      <c r="R1701" s="128"/>
      <c r="S1701" s="128">
        <v>5.804597701149425</v>
      </c>
      <c r="T1701" s="128">
        <v>22.35</v>
      </c>
      <c r="U1701" s="128">
        <f t="shared" si="106"/>
        <v>28.154597701149427</v>
      </c>
      <c r="V1701" s="438">
        <v>100</v>
      </c>
      <c r="W1701" s="128">
        <v>85</v>
      </c>
      <c r="X1701" s="462" t="s">
        <v>13434</v>
      </c>
      <c r="Y1701" s="62"/>
      <c r="Z1701" s="62"/>
      <c r="AA1701" s="62"/>
      <c r="AB1701" s="62">
        <v>66</v>
      </c>
      <c r="AC1701" s="62"/>
      <c r="AD1701" s="62">
        <v>12.57</v>
      </c>
      <c r="AE1701" s="62">
        <v>5</v>
      </c>
      <c r="AF1701" s="126">
        <v>100</v>
      </c>
      <c r="AG1701" s="62" t="s">
        <v>13449</v>
      </c>
      <c r="AH1701" s="62" t="s">
        <v>13450</v>
      </c>
      <c r="AI1701" s="62">
        <v>20</v>
      </c>
      <c r="AJ1701" s="62" t="s">
        <v>13642</v>
      </c>
      <c r="AK1701" s="62" t="s">
        <v>13485</v>
      </c>
      <c r="AL1701" s="62">
        <v>10</v>
      </c>
      <c r="AM1701" s="62" t="s">
        <v>13671</v>
      </c>
      <c r="AN1701" s="62" t="s">
        <v>13672</v>
      </c>
      <c r="AO1701" s="62">
        <v>10</v>
      </c>
      <c r="AP1701" s="62" t="s">
        <v>13664</v>
      </c>
      <c r="AQ1701" s="62" t="s">
        <v>13485</v>
      </c>
      <c r="AR1701" s="62">
        <v>60</v>
      </c>
      <c r="AS1701" s="62"/>
      <c r="AT1701" s="62"/>
      <c r="AU1701" s="62"/>
      <c r="AV1701" s="62"/>
      <c r="AW1701" s="62"/>
      <c r="AX1701" s="62"/>
      <c r="AY1701" s="62"/>
      <c r="AZ1701" s="62"/>
      <c r="BA1701" s="62"/>
      <c r="BB1701" s="32"/>
      <c r="BC1701" s="32"/>
      <c r="BD1701" s="32"/>
      <c r="BE1701" s="32"/>
      <c r="BF1701" s="32"/>
      <c r="BG1701" s="32"/>
      <c r="BH1701" s="32"/>
      <c r="BI1701" s="32"/>
      <c r="BJ1701" s="32"/>
      <c r="BK1701" s="32"/>
      <c r="BL1701" s="32"/>
      <c r="BM1701" s="32"/>
    </row>
    <row r="1702" spans="1:65" ht="120" customHeight="1" x14ac:dyDescent="0.25">
      <c r="A1702" s="126">
        <v>2990</v>
      </c>
      <c r="B1702" s="62" t="s">
        <v>13421</v>
      </c>
      <c r="C1702" s="62" t="s">
        <v>13422</v>
      </c>
      <c r="D1702" s="127"/>
      <c r="E1702" s="62" t="s">
        <v>2434</v>
      </c>
      <c r="F1702" s="62">
        <v>4988</v>
      </c>
      <c r="G1702" s="62" t="s">
        <v>13673</v>
      </c>
      <c r="H1702" s="62">
        <v>2024</v>
      </c>
      <c r="I1702" s="62" t="s">
        <v>13674</v>
      </c>
      <c r="J1702" s="385">
        <v>41625.910000000003</v>
      </c>
      <c r="K1702" s="62" t="s">
        <v>13667</v>
      </c>
      <c r="L1702" s="62" t="s">
        <v>13481</v>
      </c>
      <c r="M1702" s="62" t="s">
        <v>13633</v>
      </c>
      <c r="N1702" s="62" t="s">
        <v>13675</v>
      </c>
      <c r="O1702" s="62" t="s">
        <v>13676</v>
      </c>
      <c r="P1702" s="62" t="s">
        <v>13677</v>
      </c>
      <c r="Q1702" s="62">
        <v>22.35</v>
      </c>
      <c r="R1702" s="128"/>
      <c r="S1702" s="62">
        <v>5.8</v>
      </c>
      <c r="T1702" s="62">
        <v>22.35</v>
      </c>
      <c r="U1702" s="128">
        <f t="shared" si="106"/>
        <v>28.150000000000002</v>
      </c>
      <c r="V1702" s="438">
        <v>100</v>
      </c>
      <c r="W1702" s="128">
        <v>30</v>
      </c>
      <c r="X1702" s="462" t="s">
        <v>13434</v>
      </c>
      <c r="Y1702" s="62"/>
      <c r="Z1702" s="62"/>
      <c r="AA1702" s="62"/>
      <c r="AB1702" s="62">
        <v>66</v>
      </c>
      <c r="AC1702" s="62"/>
      <c r="AD1702" s="62">
        <v>12.57</v>
      </c>
      <c r="AE1702" s="62">
        <v>5</v>
      </c>
      <c r="AF1702" s="126">
        <v>100</v>
      </c>
      <c r="AG1702" s="62" t="s">
        <v>13449</v>
      </c>
      <c r="AH1702" s="62" t="s">
        <v>13450</v>
      </c>
      <c r="AI1702" s="62">
        <v>20</v>
      </c>
      <c r="AJ1702" s="62" t="s">
        <v>13642</v>
      </c>
      <c r="AK1702" s="62" t="s">
        <v>13485</v>
      </c>
      <c r="AL1702" s="62">
        <v>10</v>
      </c>
      <c r="AM1702" s="62" t="s">
        <v>13671</v>
      </c>
      <c r="AN1702" s="62" t="s">
        <v>13450</v>
      </c>
      <c r="AO1702" s="62">
        <v>10</v>
      </c>
      <c r="AP1702" s="62" t="s">
        <v>13664</v>
      </c>
      <c r="AQ1702" s="62" t="s">
        <v>13485</v>
      </c>
      <c r="AR1702" s="62">
        <v>60</v>
      </c>
      <c r="AS1702" s="62"/>
      <c r="AT1702" s="62"/>
      <c r="AU1702" s="62"/>
      <c r="AV1702" s="62"/>
      <c r="AW1702" s="62"/>
      <c r="AX1702" s="62"/>
      <c r="AY1702" s="62"/>
      <c r="AZ1702" s="62"/>
      <c r="BA1702" s="62"/>
      <c r="BB1702" s="32"/>
      <c r="BC1702" s="32"/>
      <c r="BD1702" s="32"/>
      <c r="BE1702" s="32"/>
      <c r="BF1702" s="32"/>
      <c r="BG1702" s="32"/>
      <c r="BH1702" s="32"/>
      <c r="BI1702" s="32"/>
      <c r="BJ1702" s="32"/>
      <c r="BK1702" s="32"/>
      <c r="BL1702" s="32"/>
      <c r="BM1702" s="32"/>
    </row>
    <row r="1703" spans="1:65" ht="120" customHeight="1" x14ac:dyDescent="0.25">
      <c r="A1703" s="126">
        <v>2991</v>
      </c>
      <c r="B1703" s="62" t="s">
        <v>13678</v>
      </c>
      <c r="C1703" s="62"/>
      <c r="D1703" s="127"/>
      <c r="E1703" s="62" t="s">
        <v>13679</v>
      </c>
      <c r="F1703" s="62" t="s">
        <v>13680</v>
      </c>
      <c r="G1703" s="62" t="s">
        <v>13681</v>
      </c>
      <c r="H1703" s="62">
        <v>2011</v>
      </c>
      <c r="I1703" s="62" t="s">
        <v>13682</v>
      </c>
      <c r="J1703" s="385">
        <v>39840</v>
      </c>
      <c r="K1703" s="62" t="s">
        <v>13428</v>
      </c>
      <c r="L1703" s="62" t="s">
        <v>13683</v>
      </c>
      <c r="M1703" s="62" t="s">
        <v>13684</v>
      </c>
      <c r="N1703" s="62" t="s">
        <v>13685</v>
      </c>
      <c r="O1703" s="62" t="s">
        <v>13686</v>
      </c>
      <c r="P1703" s="62">
        <v>72</v>
      </c>
      <c r="Q1703" s="62">
        <v>4.55</v>
      </c>
      <c r="R1703" s="128"/>
      <c r="S1703" s="128">
        <v>4.55</v>
      </c>
      <c r="T1703" s="128">
        <v>19.5</v>
      </c>
      <c r="U1703" s="128">
        <f t="shared" si="106"/>
        <v>24.05</v>
      </c>
      <c r="V1703" s="438">
        <v>25</v>
      </c>
      <c r="W1703" s="128">
        <v>100</v>
      </c>
      <c r="X1703" s="462" t="s">
        <v>13687</v>
      </c>
      <c r="Y1703" s="62">
        <v>3</v>
      </c>
      <c r="Z1703" s="62">
        <v>7</v>
      </c>
      <c r="AA1703" s="62">
        <v>2</v>
      </c>
      <c r="AB1703" s="62">
        <v>44</v>
      </c>
      <c r="AC1703" s="62"/>
      <c r="AD1703" s="62">
        <v>19.5</v>
      </c>
      <c r="AE1703" s="62">
        <v>4</v>
      </c>
      <c r="AF1703" s="126"/>
      <c r="AG1703" s="62"/>
      <c r="AH1703" s="62"/>
      <c r="AI1703" s="62"/>
      <c r="AJ1703" s="62"/>
      <c r="AK1703" s="62"/>
      <c r="AL1703" s="62"/>
      <c r="AM1703" s="62"/>
      <c r="AN1703" s="62"/>
      <c r="AO1703" s="62"/>
      <c r="AP1703" s="62"/>
      <c r="AQ1703" s="62"/>
      <c r="AR1703" s="62"/>
      <c r="AS1703" s="62"/>
      <c r="AT1703" s="62"/>
      <c r="AU1703" s="62"/>
      <c r="AV1703" s="62"/>
      <c r="AW1703" s="62"/>
      <c r="AX1703" s="62"/>
      <c r="AY1703" s="62"/>
      <c r="AZ1703" s="62"/>
      <c r="BA1703" s="62"/>
      <c r="BB1703" s="32"/>
      <c r="BC1703" s="32"/>
      <c r="BD1703" s="32"/>
      <c r="BE1703" s="32"/>
      <c r="BF1703" s="32"/>
      <c r="BG1703" s="32"/>
      <c r="BH1703" s="32"/>
      <c r="BI1703" s="32"/>
      <c r="BJ1703" s="32"/>
      <c r="BK1703" s="32"/>
      <c r="BL1703" s="32"/>
      <c r="BM1703" s="32"/>
    </row>
    <row r="1704" spans="1:65" ht="120" customHeight="1" x14ac:dyDescent="0.25">
      <c r="A1704" s="126">
        <v>2991</v>
      </c>
      <c r="B1704" s="62" t="s">
        <v>13678</v>
      </c>
      <c r="C1704" s="62"/>
      <c r="D1704" s="127"/>
      <c r="E1704" s="62" t="s">
        <v>13688</v>
      </c>
      <c r="F1704" s="62" t="s">
        <v>13689</v>
      </c>
      <c r="G1704" s="62" t="s">
        <v>13690</v>
      </c>
      <c r="H1704" s="62">
        <v>2013</v>
      </c>
      <c r="I1704" s="62" t="s">
        <v>13691</v>
      </c>
      <c r="J1704" s="385">
        <v>24900</v>
      </c>
      <c r="K1704" s="62" t="s">
        <v>13428</v>
      </c>
      <c r="L1704" s="62" t="s">
        <v>13692</v>
      </c>
      <c r="M1704" s="62" t="s">
        <v>13693</v>
      </c>
      <c r="N1704" s="62" t="s">
        <v>13694</v>
      </c>
      <c r="O1704" s="62" t="s">
        <v>13695</v>
      </c>
      <c r="P1704" s="62">
        <v>214</v>
      </c>
      <c r="Q1704" s="62">
        <v>4</v>
      </c>
      <c r="R1704" s="128"/>
      <c r="S1704" s="128">
        <v>4</v>
      </c>
      <c r="T1704" s="128">
        <v>20</v>
      </c>
      <c r="U1704" s="128">
        <f t="shared" si="106"/>
        <v>24</v>
      </c>
      <c r="V1704" s="438">
        <v>0</v>
      </c>
      <c r="W1704" s="128">
        <v>100</v>
      </c>
      <c r="X1704" s="462" t="s">
        <v>13696</v>
      </c>
      <c r="Y1704" s="62">
        <v>1</v>
      </c>
      <c r="Z1704" s="62">
        <v>7</v>
      </c>
      <c r="AA1704" s="62">
        <v>6</v>
      </c>
      <c r="AB1704" s="62">
        <v>44</v>
      </c>
      <c r="AC1704" s="62"/>
      <c r="AD1704" s="62">
        <v>20</v>
      </c>
      <c r="AE1704" s="62">
        <v>4</v>
      </c>
      <c r="AF1704" s="126"/>
      <c r="AG1704" s="62"/>
      <c r="AH1704" s="62"/>
      <c r="AI1704" s="62"/>
      <c r="AJ1704" s="62"/>
      <c r="AK1704" s="62"/>
      <c r="AL1704" s="62"/>
      <c r="AM1704" s="62"/>
      <c r="AN1704" s="62"/>
      <c r="AO1704" s="62"/>
      <c r="AP1704" s="62"/>
      <c r="AQ1704" s="62"/>
      <c r="AR1704" s="62"/>
      <c r="AS1704" s="62"/>
      <c r="AT1704" s="62"/>
      <c r="AU1704" s="62"/>
      <c r="AV1704" s="62"/>
      <c r="AW1704" s="62"/>
      <c r="AX1704" s="62"/>
      <c r="AY1704" s="62"/>
      <c r="AZ1704" s="62"/>
      <c r="BA1704" s="62"/>
      <c r="BB1704" s="32"/>
      <c r="BC1704" s="32"/>
      <c r="BD1704" s="32"/>
      <c r="BE1704" s="32"/>
      <c r="BF1704" s="32"/>
      <c r="BG1704" s="32"/>
      <c r="BH1704" s="32"/>
      <c r="BI1704" s="32"/>
      <c r="BJ1704" s="32"/>
      <c r="BK1704" s="32"/>
      <c r="BL1704" s="32"/>
      <c r="BM1704" s="32"/>
    </row>
    <row r="1705" spans="1:65" ht="120" customHeight="1" x14ac:dyDescent="0.25">
      <c r="A1705" s="126">
        <v>2991</v>
      </c>
      <c r="B1705" s="62" t="s">
        <v>13678</v>
      </c>
      <c r="C1705" s="62"/>
      <c r="D1705" s="127"/>
      <c r="E1705" s="62" t="s">
        <v>1086</v>
      </c>
      <c r="F1705" s="62">
        <v>17270</v>
      </c>
      <c r="G1705" s="62" t="s">
        <v>13697</v>
      </c>
      <c r="H1705" s="62">
        <v>2011</v>
      </c>
      <c r="I1705" s="62" t="s">
        <v>13698</v>
      </c>
      <c r="J1705" s="385">
        <v>77290.080000000002</v>
      </c>
      <c r="K1705" s="62" t="s">
        <v>13428</v>
      </c>
      <c r="L1705" s="62" t="s">
        <v>13699</v>
      </c>
      <c r="M1705" s="62" t="s">
        <v>13700</v>
      </c>
      <c r="N1705" s="62" t="s">
        <v>13701</v>
      </c>
      <c r="O1705" s="62" t="s">
        <v>13702</v>
      </c>
      <c r="P1705" s="62">
        <v>23</v>
      </c>
      <c r="Q1705" s="62">
        <v>16</v>
      </c>
      <c r="R1705" s="128"/>
      <c r="S1705" s="128">
        <v>16</v>
      </c>
      <c r="T1705" s="128">
        <v>23</v>
      </c>
      <c r="U1705" s="128">
        <f t="shared" si="106"/>
        <v>39</v>
      </c>
      <c r="V1705" s="438">
        <v>2</v>
      </c>
      <c r="W1705" s="128">
        <v>100</v>
      </c>
      <c r="X1705" s="462" t="s">
        <v>13703</v>
      </c>
      <c r="Y1705" s="62">
        <v>3</v>
      </c>
      <c r="Z1705" s="62">
        <v>12</v>
      </c>
      <c r="AA1705" s="62">
        <v>3</v>
      </c>
      <c r="AB1705" s="62">
        <v>44</v>
      </c>
      <c r="AC1705" s="62"/>
      <c r="AD1705" s="62">
        <v>23</v>
      </c>
      <c r="AE1705" s="62">
        <v>4</v>
      </c>
      <c r="AF1705" s="126"/>
      <c r="AG1705" s="62"/>
      <c r="AH1705" s="62"/>
      <c r="AI1705" s="62"/>
      <c r="AJ1705" s="62"/>
      <c r="AK1705" s="62"/>
      <c r="AL1705" s="62"/>
      <c r="AM1705" s="62"/>
      <c r="AN1705" s="62"/>
      <c r="AO1705" s="62"/>
      <c r="AP1705" s="62"/>
      <c r="AQ1705" s="62"/>
      <c r="AR1705" s="62"/>
      <c r="AS1705" s="62"/>
      <c r="AT1705" s="62"/>
      <c r="AU1705" s="62"/>
      <c r="AV1705" s="62"/>
      <c r="AW1705" s="62"/>
      <c r="AX1705" s="62"/>
      <c r="AY1705" s="62"/>
      <c r="AZ1705" s="62"/>
      <c r="BA1705" s="62"/>
      <c r="BB1705" s="32"/>
      <c r="BC1705" s="32"/>
      <c r="BD1705" s="32"/>
      <c r="BE1705" s="32"/>
      <c r="BF1705" s="32"/>
      <c r="BG1705" s="32"/>
      <c r="BH1705" s="32"/>
      <c r="BI1705" s="32"/>
      <c r="BJ1705" s="32"/>
      <c r="BK1705" s="32"/>
      <c r="BL1705" s="32"/>
      <c r="BM1705" s="32"/>
    </row>
    <row r="1706" spans="1:65" ht="120" customHeight="1" x14ac:dyDescent="0.25">
      <c r="A1706" s="126">
        <v>2991</v>
      </c>
      <c r="B1706" s="62" t="s">
        <v>13678</v>
      </c>
      <c r="C1706" s="62"/>
      <c r="D1706" s="127"/>
      <c r="E1706" s="62" t="s">
        <v>13704</v>
      </c>
      <c r="F1706" s="62" t="s">
        <v>13705</v>
      </c>
      <c r="G1706" s="62" t="s">
        <v>13706</v>
      </c>
      <c r="H1706" s="62">
        <v>2012</v>
      </c>
      <c r="I1706" s="62" t="s">
        <v>13707</v>
      </c>
      <c r="J1706" s="385">
        <v>202490.82</v>
      </c>
      <c r="K1706" s="62" t="s">
        <v>13428</v>
      </c>
      <c r="L1706" s="62" t="s">
        <v>13708</v>
      </c>
      <c r="M1706" s="62" t="s">
        <v>13709</v>
      </c>
      <c r="N1706" s="62"/>
      <c r="O1706" s="62"/>
      <c r="P1706" s="62">
        <v>201</v>
      </c>
      <c r="Q1706" s="62">
        <v>3</v>
      </c>
      <c r="R1706" s="128"/>
      <c r="S1706" s="128">
        <v>3</v>
      </c>
      <c r="T1706" s="128">
        <v>17</v>
      </c>
      <c r="U1706" s="128">
        <f t="shared" si="106"/>
        <v>20</v>
      </c>
      <c r="V1706" s="438">
        <v>100</v>
      </c>
      <c r="W1706" s="128">
        <v>100</v>
      </c>
      <c r="X1706" s="462" t="s">
        <v>13710</v>
      </c>
      <c r="Y1706" s="62">
        <v>1</v>
      </c>
      <c r="Z1706" s="62">
        <v>2</v>
      </c>
      <c r="AA1706" s="62">
        <v>1</v>
      </c>
      <c r="AB1706" s="62">
        <v>44</v>
      </c>
      <c r="AC1706" s="62"/>
      <c r="AD1706" s="62">
        <v>17</v>
      </c>
      <c r="AE1706" s="62">
        <v>4</v>
      </c>
      <c r="AF1706" s="126"/>
      <c r="AG1706" s="62"/>
      <c r="AH1706" s="62"/>
      <c r="AI1706" s="62"/>
      <c r="AJ1706" s="62"/>
      <c r="AK1706" s="62"/>
      <c r="AL1706" s="62"/>
      <c r="AM1706" s="62"/>
      <c r="AN1706" s="62"/>
      <c r="AO1706" s="62"/>
      <c r="AP1706" s="62"/>
      <c r="AQ1706" s="62"/>
      <c r="AR1706" s="62"/>
      <c r="AS1706" s="62"/>
      <c r="AT1706" s="62"/>
      <c r="AU1706" s="62"/>
      <c r="AV1706" s="62"/>
      <c r="AW1706" s="62"/>
      <c r="AX1706" s="62"/>
      <c r="AY1706" s="62"/>
      <c r="AZ1706" s="62"/>
      <c r="BA1706" s="62"/>
      <c r="BB1706" s="32"/>
      <c r="BC1706" s="32"/>
      <c r="BD1706" s="32"/>
      <c r="BE1706" s="32"/>
      <c r="BF1706" s="32"/>
      <c r="BG1706" s="32"/>
      <c r="BH1706" s="32"/>
      <c r="BI1706" s="32"/>
      <c r="BJ1706" s="32"/>
      <c r="BK1706" s="32"/>
      <c r="BL1706" s="32"/>
      <c r="BM1706" s="32"/>
    </row>
    <row r="1707" spans="1:65" ht="120" customHeight="1" x14ac:dyDescent="0.25">
      <c r="A1707" s="126">
        <v>2991</v>
      </c>
      <c r="B1707" s="62" t="s">
        <v>13678</v>
      </c>
      <c r="C1707" s="62"/>
      <c r="D1707" s="127"/>
      <c r="E1707" s="62" t="s">
        <v>13711</v>
      </c>
      <c r="F1707" s="62" t="s">
        <v>13712</v>
      </c>
      <c r="G1707" s="62" t="s">
        <v>13713</v>
      </c>
      <c r="H1707" s="62">
        <v>2011</v>
      </c>
      <c r="I1707" s="62" t="s">
        <v>13714</v>
      </c>
      <c r="J1707" s="385">
        <v>38880</v>
      </c>
      <c r="K1707" s="62" t="s">
        <v>13428</v>
      </c>
      <c r="L1707" s="62" t="s">
        <v>13715</v>
      </c>
      <c r="M1707" s="62" t="s">
        <v>13716</v>
      </c>
      <c r="N1707" s="62" t="s">
        <v>13717</v>
      </c>
      <c r="O1707" s="62" t="s">
        <v>13702</v>
      </c>
      <c r="P1707" s="62">
        <v>84</v>
      </c>
      <c r="Q1707" s="62">
        <v>16</v>
      </c>
      <c r="R1707" s="128"/>
      <c r="S1707" s="128">
        <v>16</v>
      </c>
      <c r="T1707" s="128">
        <v>34</v>
      </c>
      <c r="U1707" s="128">
        <f t="shared" si="106"/>
        <v>50</v>
      </c>
      <c r="V1707" s="438">
        <v>13</v>
      </c>
      <c r="W1707" s="128">
        <v>100</v>
      </c>
      <c r="X1707" s="462" t="s">
        <v>13718</v>
      </c>
      <c r="Y1707" s="62">
        <v>3</v>
      </c>
      <c r="Z1707" s="62">
        <v>12</v>
      </c>
      <c r="AA1707" s="62">
        <v>3</v>
      </c>
      <c r="AB1707" s="62">
        <v>44</v>
      </c>
      <c r="AC1707" s="62"/>
      <c r="AD1707" s="62">
        <v>34</v>
      </c>
      <c r="AE1707" s="62">
        <v>4</v>
      </c>
      <c r="AF1707" s="126"/>
      <c r="AG1707" s="62"/>
      <c r="AH1707" s="62"/>
      <c r="AI1707" s="62"/>
      <c r="AJ1707" s="62"/>
      <c r="AK1707" s="62"/>
      <c r="AL1707" s="62"/>
      <c r="AM1707" s="62"/>
      <c r="AN1707" s="62"/>
      <c r="AO1707" s="62"/>
      <c r="AP1707" s="62"/>
      <c r="AQ1707" s="62"/>
      <c r="AR1707" s="62"/>
      <c r="AS1707" s="62"/>
      <c r="AT1707" s="62"/>
      <c r="AU1707" s="62"/>
      <c r="AV1707" s="62"/>
      <c r="AW1707" s="62"/>
      <c r="AX1707" s="62"/>
      <c r="AY1707" s="62"/>
      <c r="AZ1707" s="62"/>
      <c r="BA1707" s="62"/>
      <c r="BB1707" s="32"/>
      <c r="BC1707" s="32"/>
      <c r="BD1707" s="32"/>
      <c r="BE1707" s="32"/>
      <c r="BF1707" s="32"/>
      <c r="BG1707" s="32"/>
      <c r="BH1707" s="32"/>
      <c r="BI1707" s="32"/>
      <c r="BJ1707" s="32"/>
      <c r="BK1707" s="32"/>
      <c r="BL1707" s="32"/>
      <c r="BM1707" s="32"/>
    </row>
    <row r="1708" spans="1:65" ht="120" customHeight="1" x14ac:dyDescent="0.25">
      <c r="A1708" s="126">
        <v>2991</v>
      </c>
      <c r="B1708" s="62" t="s">
        <v>13678</v>
      </c>
      <c r="C1708" s="62"/>
      <c r="D1708" s="127"/>
      <c r="E1708" s="62" t="s">
        <v>13719</v>
      </c>
      <c r="F1708" s="62" t="s">
        <v>13720</v>
      </c>
      <c r="G1708" s="62" t="s">
        <v>13721</v>
      </c>
      <c r="H1708" s="62">
        <v>2011</v>
      </c>
      <c r="I1708" s="62" t="s">
        <v>13722</v>
      </c>
      <c r="J1708" s="385">
        <v>61887</v>
      </c>
      <c r="K1708" s="62" t="s">
        <v>13428</v>
      </c>
      <c r="L1708" s="62" t="s">
        <v>13723</v>
      </c>
      <c r="M1708" s="62" t="s">
        <v>13724</v>
      </c>
      <c r="N1708" s="62" t="s">
        <v>13725</v>
      </c>
      <c r="O1708" s="62" t="s">
        <v>13726</v>
      </c>
      <c r="P1708" s="62">
        <v>78</v>
      </c>
      <c r="Q1708" s="62">
        <v>15.62</v>
      </c>
      <c r="R1708" s="128"/>
      <c r="S1708" s="128">
        <v>15.62</v>
      </c>
      <c r="T1708" s="128">
        <v>24</v>
      </c>
      <c r="U1708" s="128">
        <f t="shared" si="106"/>
        <v>39.619999999999997</v>
      </c>
      <c r="V1708" s="438">
        <v>2</v>
      </c>
      <c r="W1708" s="128">
        <v>100</v>
      </c>
      <c r="X1708" s="462" t="s">
        <v>13727</v>
      </c>
      <c r="Y1708" s="62">
        <v>3</v>
      </c>
      <c r="Z1708" s="62">
        <v>11</v>
      </c>
      <c r="AA1708" s="62">
        <v>4</v>
      </c>
      <c r="AB1708" s="62">
        <v>44</v>
      </c>
      <c r="AC1708" s="62"/>
      <c r="AD1708" s="62">
        <v>24</v>
      </c>
      <c r="AE1708" s="62">
        <v>4</v>
      </c>
      <c r="AF1708" s="126"/>
      <c r="AG1708" s="62"/>
      <c r="AH1708" s="62"/>
      <c r="AI1708" s="62"/>
      <c r="AJ1708" s="62"/>
      <c r="AK1708" s="62"/>
      <c r="AL1708" s="62"/>
      <c r="AM1708" s="62"/>
      <c r="AN1708" s="62"/>
      <c r="AO1708" s="62"/>
      <c r="AP1708" s="62"/>
      <c r="AQ1708" s="62"/>
      <c r="AR1708" s="62"/>
      <c r="AS1708" s="62"/>
      <c r="AT1708" s="62"/>
      <c r="AU1708" s="62"/>
      <c r="AV1708" s="62"/>
      <c r="AW1708" s="62"/>
      <c r="AX1708" s="62"/>
      <c r="AY1708" s="62"/>
      <c r="AZ1708" s="62"/>
      <c r="BA1708" s="62"/>
      <c r="BB1708" s="32"/>
      <c r="BC1708" s="32"/>
      <c r="BD1708" s="32"/>
      <c r="BE1708" s="32"/>
      <c r="BF1708" s="32"/>
      <c r="BG1708" s="32"/>
      <c r="BH1708" s="32"/>
      <c r="BI1708" s="32"/>
      <c r="BJ1708" s="32"/>
      <c r="BK1708" s="32"/>
      <c r="BL1708" s="32"/>
      <c r="BM1708" s="32"/>
    </row>
    <row r="1709" spans="1:65" ht="120" customHeight="1" x14ac:dyDescent="0.25">
      <c r="A1709" s="126">
        <v>2991</v>
      </c>
      <c r="B1709" s="62" t="s">
        <v>13678</v>
      </c>
      <c r="C1709" s="62"/>
      <c r="D1709" s="127"/>
      <c r="E1709" s="62" t="s">
        <v>13728</v>
      </c>
      <c r="F1709" s="62">
        <v>6216</v>
      </c>
      <c r="G1709" s="62" t="s">
        <v>13729</v>
      </c>
      <c r="H1709" s="62">
        <v>2011</v>
      </c>
      <c r="I1709" s="62" t="s">
        <v>13730</v>
      </c>
      <c r="J1709" s="385">
        <v>64254.66</v>
      </c>
      <c r="K1709" s="62" t="s">
        <v>13428</v>
      </c>
      <c r="L1709" s="62" t="s">
        <v>13731</v>
      </c>
      <c r="M1709" s="62" t="s">
        <v>13732</v>
      </c>
      <c r="N1709" s="62" t="s">
        <v>13733</v>
      </c>
      <c r="O1709" s="62" t="s">
        <v>13734</v>
      </c>
      <c r="P1709" s="62">
        <v>77</v>
      </c>
      <c r="Q1709" s="62">
        <v>36.9</v>
      </c>
      <c r="R1709" s="128"/>
      <c r="S1709" s="128">
        <v>36.9</v>
      </c>
      <c r="T1709" s="128">
        <v>23</v>
      </c>
      <c r="U1709" s="128">
        <f t="shared" si="106"/>
        <v>59.9</v>
      </c>
      <c r="V1709" s="438">
        <v>5</v>
      </c>
      <c r="W1709" s="128">
        <v>100</v>
      </c>
      <c r="X1709" s="462" t="s">
        <v>13735</v>
      </c>
      <c r="Y1709" s="62">
        <v>3</v>
      </c>
      <c r="Z1709" s="62">
        <v>11</v>
      </c>
      <c r="AA1709" s="62">
        <v>5</v>
      </c>
      <c r="AB1709" s="62">
        <v>44</v>
      </c>
      <c r="AC1709" s="62"/>
      <c r="AD1709" s="62">
        <v>23</v>
      </c>
      <c r="AE1709" s="62">
        <v>4</v>
      </c>
      <c r="AF1709" s="126"/>
      <c r="AG1709" s="62"/>
      <c r="AH1709" s="62"/>
      <c r="AI1709" s="62"/>
      <c r="AJ1709" s="62"/>
      <c r="AK1709" s="62"/>
      <c r="AL1709" s="62"/>
      <c r="AM1709" s="62"/>
      <c r="AN1709" s="62"/>
      <c r="AO1709" s="62"/>
      <c r="AP1709" s="62"/>
      <c r="AQ1709" s="62"/>
      <c r="AR1709" s="62"/>
      <c r="AS1709" s="62"/>
      <c r="AT1709" s="62"/>
      <c r="AU1709" s="62"/>
      <c r="AV1709" s="62"/>
      <c r="AW1709" s="62"/>
      <c r="AX1709" s="62"/>
      <c r="AY1709" s="62"/>
      <c r="AZ1709" s="62"/>
      <c r="BA1709" s="62"/>
      <c r="BB1709" s="32"/>
      <c r="BC1709" s="32"/>
      <c r="BD1709" s="32"/>
      <c r="BE1709" s="32"/>
      <c r="BF1709" s="32"/>
      <c r="BG1709" s="32"/>
      <c r="BH1709" s="32"/>
      <c r="BI1709" s="32"/>
      <c r="BJ1709" s="32"/>
      <c r="BK1709" s="32"/>
      <c r="BL1709" s="32"/>
      <c r="BM1709" s="32"/>
    </row>
    <row r="1710" spans="1:65" ht="120" customHeight="1" x14ac:dyDescent="0.25">
      <c r="A1710" s="126">
        <v>2991</v>
      </c>
      <c r="B1710" s="62" t="s">
        <v>13678</v>
      </c>
      <c r="C1710" s="62"/>
      <c r="D1710" s="127"/>
      <c r="E1710" s="62" t="s">
        <v>13736</v>
      </c>
      <c r="F1710" s="62" t="s">
        <v>13737</v>
      </c>
      <c r="G1710" s="62" t="s">
        <v>13738</v>
      </c>
      <c r="H1710" s="62">
        <v>2010</v>
      </c>
      <c r="I1710" s="62" t="s">
        <v>13739</v>
      </c>
      <c r="J1710" s="385">
        <v>30273.62</v>
      </c>
      <c r="K1710" s="62" t="s">
        <v>13428</v>
      </c>
      <c r="L1710" s="62" t="s">
        <v>13740</v>
      </c>
      <c r="M1710" s="62" t="s">
        <v>13741</v>
      </c>
      <c r="N1710" s="62" t="s">
        <v>13742</v>
      </c>
      <c r="O1710" s="62" t="s">
        <v>13743</v>
      </c>
      <c r="P1710" s="62">
        <v>14</v>
      </c>
      <c r="Q1710" s="62">
        <v>5.0999999999999996</v>
      </c>
      <c r="R1710" s="128"/>
      <c r="S1710" s="128">
        <v>5.0999999999999996</v>
      </c>
      <c r="T1710" s="128">
        <v>17</v>
      </c>
      <c r="U1710" s="128">
        <f t="shared" si="106"/>
        <v>22.1</v>
      </c>
      <c r="V1710" s="438">
        <v>1</v>
      </c>
      <c r="W1710" s="128">
        <v>100</v>
      </c>
      <c r="X1710" s="462" t="s">
        <v>13744</v>
      </c>
      <c r="Y1710" s="62">
        <v>1</v>
      </c>
      <c r="Z1710" s="62">
        <v>7</v>
      </c>
      <c r="AA1710" s="62">
        <v>6</v>
      </c>
      <c r="AB1710" s="62">
        <v>44</v>
      </c>
      <c r="AC1710" s="62"/>
      <c r="AD1710" s="62">
        <v>17</v>
      </c>
      <c r="AE1710" s="62">
        <v>5</v>
      </c>
      <c r="AF1710" s="126"/>
      <c r="AG1710" s="62"/>
      <c r="AH1710" s="62"/>
      <c r="AI1710" s="62"/>
      <c r="AJ1710" s="62"/>
      <c r="AK1710" s="62"/>
      <c r="AL1710" s="62"/>
      <c r="AM1710" s="62"/>
      <c r="AN1710" s="62"/>
      <c r="AO1710" s="62"/>
      <c r="AP1710" s="62"/>
      <c r="AQ1710" s="62"/>
      <c r="AR1710" s="62"/>
      <c r="AS1710" s="62"/>
      <c r="AT1710" s="62"/>
      <c r="AU1710" s="62"/>
      <c r="AV1710" s="62"/>
      <c r="AW1710" s="62"/>
      <c r="AX1710" s="62"/>
      <c r="AY1710" s="62"/>
      <c r="AZ1710" s="62"/>
      <c r="BA1710" s="62"/>
      <c r="BB1710" s="32"/>
      <c r="BC1710" s="32"/>
      <c r="BD1710" s="32"/>
      <c r="BE1710" s="32"/>
      <c r="BF1710" s="32"/>
      <c r="BG1710" s="32"/>
      <c r="BH1710" s="32"/>
      <c r="BI1710" s="32"/>
      <c r="BJ1710" s="32"/>
      <c r="BK1710" s="32"/>
      <c r="BL1710" s="32"/>
      <c r="BM1710" s="32"/>
    </row>
    <row r="1711" spans="1:65" ht="120" customHeight="1" x14ac:dyDescent="0.25">
      <c r="A1711" s="126">
        <v>2991</v>
      </c>
      <c r="B1711" s="62" t="s">
        <v>13678</v>
      </c>
      <c r="C1711" s="62"/>
      <c r="D1711" s="127"/>
      <c r="E1711" s="62" t="s">
        <v>13745</v>
      </c>
      <c r="F1711" s="62">
        <v>10692</v>
      </c>
      <c r="G1711" s="62" t="s">
        <v>13746</v>
      </c>
      <c r="H1711" s="62">
        <v>2011</v>
      </c>
      <c r="I1711" s="62" t="s">
        <v>13747</v>
      </c>
      <c r="J1711" s="385">
        <v>119994</v>
      </c>
      <c r="K1711" s="62" t="s">
        <v>13428</v>
      </c>
      <c r="L1711" s="62" t="s">
        <v>13748</v>
      </c>
      <c r="M1711" s="62" t="s">
        <v>13749</v>
      </c>
      <c r="N1711" s="62" t="s">
        <v>13750</v>
      </c>
      <c r="O1711" s="62" t="s">
        <v>13751</v>
      </c>
      <c r="P1711" s="62">
        <v>71</v>
      </c>
      <c r="Q1711" s="62">
        <v>12</v>
      </c>
      <c r="R1711" s="128"/>
      <c r="S1711" s="128">
        <v>12</v>
      </c>
      <c r="T1711" s="128">
        <v>24</v>
      </c>
      <c r="U1711" s="128">
        <f t="shared" si="106"/>
        <v>36</v>
      </c>
      <c r="V1711" s="438">
        <v>19</v>
      </c>
      <c r="W1711" s="128">
        <v>100</v>
      </c>
      <c r="X1711" s="462" t="s">
        <v>13752</v>
      </c>
      <c r="Y1711" s="62">
        <v>6</v>
      </c>
      <c r="Z1711" s="62">
        <v>3</v>
      </c>
      <c r="AA1711" s="62">
        <v>1</v>
      </c>
      <c r="AB1711" s="62">
        <v>44</v>
      </c>
      <c r="AC1711" s="62"/>
      <c r="AD1711" s="62">
        <v>24</v>
      </c>
      <c r="AE1711" s="62">
        <v>4</v>
      </c>
      <c r="AF1711" s="126"/>
      <c r="AG1711" s="62"/>
      <c r="AH1711" s="62"/>
      <c r="AI1711" s="62"/>
      <c r="AJ1711" s="62"/>
      <c r="AK1711" s="62"/>
      <c r="AL1711" s="62"/>
      <c r="AM1711" s="62"/>
      <c r="AN1711" s="62"/>
      <c r="AO1711" s="62"/>
      <c r="AP1711" s="62"/>
      <c r="AQ1711" s="62"/>
      <c r="AR1711" s="62"/>
      <c r="AS1711" s="62"/>
      <c r="AT1711" s="62"/>
      <c r="AU1711" s="62"/>
      <c r="AV1711" s="62"/>
      <c r="AW1711" s="62"/>
      <c r="AX1711" s="62"/>
      <c r="AY1711" s="62"/>
      <c r="AZ1711" s="62"/>
      <c r="BA1711" s="62"/>
      <c r="BB1711" s="32"/>
      <c r="BC1711" s="32"/>
      <c r="BD1711" s="32"/>
      <c r="BE1711" s="32"/>
      <c r="BF1711" s="32"/>
      <c r="BG1711" s="32"/>
      <c r="BH1711" s="32"/>
      <c r="BI1711" s="32"/>
      <c r="BJ1711" s="32"/>
      <c r="BK1711" s="32"/>
      <c r="BL1711" s="32"/>
      <c r="BM1711" s="32"/>
    </row>
    <row r="1712" spans="1:65" ht="120" customHeight="1" x14ac:dyDescent="0.25">
      <c r="A1712" s="126">
        <v>2991</v>
      </c>
      <c r="B1712" s="62" t="s">
        <v>13678</v>
      </c>
      <c r="C1712" s="62"/>
      <c r="D1712" s="127"/>
      <c r="E1712" s="62" t="s">
        <v>13736</v>
      </c>
      <c r="F1712" s="62" t="s">
        <v>13737</v>
      </c>
      <c r="G1712" s="62" t="s">
        <v>13753</v>
      </c>
      <c r="H1712" s="62">
        <v>2011</v>
      </c>
      <c r="I1712" s="62" t="s">
        <v>13754</v>
      </c>
      <c r="J1712" s="385">
        <v>33528.199999999997</v>
      </c>
      <c r="K1712" s="62" t="s">
        <v>13428</v>
      </c>
      <c r="L1712" s="62" t="s">
        <v>13740</v>
      </c>
      <c r="M1712" s="62" t="s">
        <v>13741</v>
      </c>
      <c r="N1712" s="62" t="s">
        <v>13755</v>
      </c>
      <c r="O1712" s="62" t="s">
        <v>13756</v>
      </c>
      <c r="P1712" s="62">
        <v>70</v>
      </c>
      <c r="Q1712" s="62">
        <v>4.0999999999999996</v>
      </c>
      <c r="R1712" s="128"/>
      <c r="S1712" s="128">
        <v>4.0999999999999996</v>
      </c>
      <c r="T1712" s="128">
        <v>18</v>
      </c>
      <c r="U1712" s="128">
        <f t="shared" si="106"/>
        <v>22.1</v>
      </c>
      <c r="V1712" s="438">
        <v>1</v>
      </c>
      <c r="W1712" s="128">
        <v>100</v>
      </c>
      <c r="X1712" s="462" t="s">
        <v>13757</v>
      </c>
      <c r="Y1712" s="62">
        <v>1</v>
      </c>
      <c r="Z1712" s="62">
        <v>7</v>
      </c>
      <c r="AA1712" s="62">
        <v>4</v>
      </c>
      <c r="AB1712" s="62">
        <v>44</v>
      </c>
      <c r="AC1712" s="62"/>
      <c r="AD1712" s="62">
        <v>18</v>
      </c>
      <c r="AE1712" s="62">
        <v>4</v>
      </c>
      <c r="AF1712" s="126"/>
      <c r="AG1712" s="62"/>
      <c r="AH1712" s="62"/>
      <c r="AI1712" s="62"/>
      <c r="AJ1712" s="62"/>
      <c r="AK1712" s="62"/>
      <c r="AL1712" s="62"/>
      <c r="AM1712" s="62"/>
      <c r="AN1712" s="62"/>
      <c r="AO1712" s="62"/>
      <c r="AP1712" s="62"/>
      <c r="AQ1712" s="62"/>
      <c r="AR1712" s="62"/>
      <c r="AS1712" s="62"/>
      <c r="AT1712" s="62"/>
      <c r="AU1712" s="62"/>
      <c r="AV1712" s="62"/>
      <c r="AW1712" s="62"/>
      <c r="AX1712" s="62"/>
      <c r="AY1712" s="62"/>
      <c r="AZ1712" s="62"/>
      <c r="BA1712" s="62"/>
      <c r="BB1712" s="32"/>
      <c r="BC1712" s="32"/>
      <c r="BD1712" s="32"/>
      <c r="BE1712" s="32"/>
      <c r="BF1712" s="32"/>
      <c r="BG1712" s="32"/>
      <c r="BH1712" s="32"/>
      <c r="BI1712" s="32"/>
      <c r="BJ1712" s="32"/>
      <c r="BK1712" s="32"/>
      <c r="BL1712" s="32"/>
      <c r="BM1712" s="32"/>
    </row>
    <row r="1713" spans="1:65" ht="120" customHeight="1" x14ac:dyDescent="0.25">
      <c r="A1713" s="126">
        <v>2991</v>
      </c>
      <c r="B1713" s="62" t="s">
        <v>13678</v>
      </c>
      <c r="C1713" s="62"/>
      <c r="D1713" s="127"/>
      <c r="E1713" s="62" t="s">
        <v>13758</v>
      </c>
      <c r="F1713" s="62"/>
      <c r="G1713" s="62" t="s">
        <v>13759</v>
      </c>
      <c r="H1713" s="62">
        <v>2011</v>
      </c>
      <c r="I1713" s="62" t="s">
        <v>13760</v>
      </c>
      <c r="J1713" s="385">
        <v>38760</v>
      </c>
      <c r="K1713" s="62" t="s">
        <v>13428</v>
      </c>
      <c r="L1713" s="62" t="s">
        <v>13761</v>
      </c>
      <c r="M1713" s="62" t="s">
        <v>13762</v>
      </c>
      <c r="N1713" s="62" t="s">
        <v>13763</v>
      </c>
      <c r="O1713" s="62" t="s">
        <v>13764</v>
      </c>
      <c r="P1713" s="62">
        <v>183</v>
      </c>
      <c r="Q1713" s="62">
        <v>6</v>
      </c>
      <c r="R1713" s="128"/>
      <c r="S1713" s="128">
        <v>6</v>
      </c>
      <c r="T1713" s="128">
        <v>17</v>
      </c>
      <c r="U1713" s="128">
        <f t="shared" si="106"/>
        <v>23</v>
      </c>
      <c r="V1713" s="438">
        <v>20</v>
      </c>
      <c r="W1713" s="128">
        <v>100</v>
      </c>
      <c r="X1713" s="462" t="s">
        <v>13765</v>
      </c>
      <c r="Y1713" s="62">
        <v>6</v>
      </c>
      <c r="Z1713" s="62">
        <v>3</v>
      </c>
      <c r="AA1713" s="62">
        <v>1</v>
      </c>
      <c r="AB1713" s="62">
        <v>44</v>
      </c>
      <c r="AC1713" s="62"/>
      <c r="AD1713" s="62">
        <v>17</v>
      </c>
      <c r="AE1713" s="62">
        <v>4</v>
      </c>
      <c r="AF1713" s="126"/>
      <c r="AG1713" s="62"/>
      <c r="AH1713" s="62"/>
      <c r="AI1713" s="62"/>
      <c r="AJ1713" s="62"/>
      <c r="AK1713" s="62"/>
      <c r="AL1713" s="62"/>
      <c r="AM1713" s="62"/>
      <c r="AN1713" s="62"/>
      <c r="AO1713" s="62"/>
      <c r="AP1713" s="62"/>
      <c r="AQ1713" s="62"/>
      <c r="AR1713" s="62"/>
      <c r="AS1713" s="62"/>
      <c r="AT1713" s="62"/>
      <c r="AU1713" s="62"/>
      <c r="AV1713" s="62"/>
      <c r="AW1713" s="62"/>
      <c r="AX1713" s="62"/>
      <c r="AY1713" s="62"/>
      <c r="AZ1713" s="62"/>
      <c r="BA1713" s="62"/>
      <c r="BB1713" s="32"/>
      <c r="BC1713" s="32"/>
      <c r="BD1713" s="32"/>
      <c r="BE1713" s="32"/>
      <c r="BF1713" s="32"/>
      <c r="BG1713" s="32"/>
      <c r="BH1713" s="32"/>
      <c r="BI1713" s="32"/>
      <c r="BJ1713" s="32"/>
      <c r="BK1713" s="32"/>
      <c r="BL1713" s="32"/>
      <c r="BM1713" s="32"/>
    </row>
    <row r="1714" spans="1:65" ht="120" customHeight="1" x14ac:dyDescent="0.25">
      <c r="A1714" s="126">
        <v>2991</v>
      </c>
      <c r="B1714" s="62" t="s">
        <v>13678</v>
      </c>
      <c r="C1714" s="62"/>
      <c r="D1714" s="127"/>
      <c r="E1714" s="62" t="s">
        <v>13745</v>
      </c>
      <c r="F1714" s="62">
        <v>10692</v>
      </c>
      <c r="G1714" s="62" t="s">
        <v>13766</v>
      </c>
      <c r="H1714" s="62">
        <v>2011</v>
      </c>
      <c r="I1714" s="62" t="s">
        <v>13767</v>
      </c>
      <c r="J1714" s="385">
        <v>22794.93</v>
      </c>
      <c r="K1714" s="62" t="s">
        <v>13428</v>
      </c>
      <c r="L1714" s="62" t="s">
        <v>13748</v>
      </c>
      <c r="M1714" s="62" t="s">
        <v>13749</v>
      </c>
      <c r="N1714" s="62" t="s">
        <v>13768</v>
      </c>
      <c r="O1714" s="62" t="s">
        <v>13769</v>
      </c>
      <c r="P1714" s="62">
        <v>188</v>
      </c>
      <c r="Q1714" s="62">
        <v>0.66</v>
      </c>
      <c r="R1714" s="128"/>
      <c r="S1714" s="128">
        <v>0.66</v>
      </c>
      <c r="T1714" s="128">
        <v>0.5</v>
      </c>
      <c r="U1714" s="128">
        <f t="shared" si="106"/>
        <v>1.1600000000000001</v>
      </c>
      <c r="V1714" s="438">
        <v>40</v>
      </c>
      <c r="W1714" s="128">
        <v>100</v>
      </c>
      <c r="X1714" s="462" t="s">
        <v>13770</v>
      </c>
      <c r="Y1714" s="62">
        <v>2</v>
      </c>
      <c r="Z1714" s="62">
        <v>3</v>
      </c>
      <c r="AA1714" s="62">
        <v>5</v>
      </c>
      <c r="AB1714" s="62">
        <v>44</v>
      </c>
      <c r="AC1714" s="62"/>
      <c r="AD1714" s="62">
        <v>0.5</v>
      </c>
      <c r="AE1714" s="62">
        <v>4</v>
      </c>
      <c r="AF1714" s="126"/>
      <c r="AG1714" s="62"/>
      <c r="AH1714" s="62"/>
      <c r="AI1714" s="62"/>
      <c r="AJ1714" s="62"/>
      <c r="AK1714" s="62"/>
      <c r="AL1714" s="62"/>
      <c r="AM1714" s="62"/>
      <c r="AN1714" s="62"/>
      <c r="AO1714" s="62"/>
      <c r="AP1714" s="62"/>
      <c r="AQ1714" s="62"/>
      <c r="AR1714" s="62"/>
      <c r="AS1714" s="62"/>
      <c r="AT1714" s="62"/>
      <c r="AU1714" s="62"/>
      <c r="AV1714" s="62"/>
      <c r="AW1714" s="62"/>
      <c r="AX1714" s="62"/>
      <c r="AY1714" s="62"/>
      <c r="AZ1714" s="62"/>
      <c r="BA1714" s="62"/>
      <c r="BB1714" s="32"/>
      <c r="BC1714" s="32"/>
      <c r="BD1714" s="32"/>
      <c r="BE1714" s="32"/>
      <c r="BF1714" s="32"/>
      <c r="BG1714" s="32"/>
      <c r="BH1714" s="32"/>
      <c r="BI1714" s="32"/>
      <c r="BJ1714" s="32"/>
      <c r="BK1714" s="32"/>
      <c r="BL1714" s="32"/>
      <c r="BM1714" s="32"/>
    </row>
    <row r="1715" spans="1:65" ht="120" customHeight="1" x14ac:dyDescent="0.25">
      <c r="A1715" s="126">
        <v>2991</v>
      </c>
      <c r="B1715" s="62" t="s">
        <v>13678</v>
      </c>
      <c r="C1715" s="62"/>
      <c r="D1715" s="127"/>
      <c r="E1715" s="62" t="s">
        <v>781</v>
      </c>
      <c r="F1715" s="62" t="s">
        <v>13771</v>
      </c>
      <c r="G1715" s="62" t="s">
        <v>13772</v>
      </c>
      <c r="H1715" s="62">
        <v>2011</v>
      </c>
      <c r="I1715" s="62" t="s">
        <v>13773</v>
      </c>
      <c r="J1715" s="385">
        <v>717960</v>
      </c>
      <c r="K1715" s="62" t="s">
        <v>13428</v>
      </c>
      <c r="L1715" s="62" t="s">
        <v>13774</v>
      </c>
      <c r="M1715" s="62" t="s">
        <v>13775</v>
      </c>
      <c r="N1715" s="62" t="s">
        <v>13776</v>
      </c>
      <c r="O1715" s="62" t="s">
        <v>13777</v>
      </c>
      <c r="P1715" s="62">
        <v>87</v>
      </c>
      <c r="Q1715" s="62">
        <v>16</v>
      </c>
      <c r="R1715" s="128"/>
      <c r="S1715" s="128">
        <v>16</v>
      </c>
      <c r="T1715" s="128">
        <v>24</v>
      </c>
      <c r="U1715" s="128">
        <f t="shared" si="106"/>
        <v>40</v>
      </c>
      <c r="V1715" s="438">
        <v>20</v>
      </c>
      <c r="W1715" s="128">
        <v>100</v>
      </c>
      <c r="X1715" s="462" t="s">
        <v>13778</v>
      </c>
      <c r="Y1715" s="62">
        <v>3</v>
      </c>
      <c r="Z1715" s="62">
        <v>2</v>
      </c>
      <c r="AA1715" s="62">
        <v>3</v>
      </c>
      <c r="AB1715" s="62">
        <v>44</v>
      </c>
      <c r="AC1715" s="62"/>
      <c r="AD1715" s="62">
        <v>24</v>
      </c>
      <c r="AE1715" s="62">
        <v>4</v>
      </c>
      <c r="AF1715" s="126"/>
      <c r="AG1715" s="62"/>
      <c r="AH1715" s="62"/>
      <c r="AI1715" s="62"/>
      <c r="AJ1715" s="62"/>
      <c r="AK1715" s="62"/>
      <c r="AL1715" s="62"/>
      <c r="AM1715" s="62"/>
      <c r="AN1715" s="62"/>
      <c r="AO1715" s="62"/>
      <c r="AP1715" s="62"/>
      <c r="AQ1715" s="62"/>
      <c r="AR1715" s="62"/>
      <c r="AS1715" s="62"/>
      <c r="AT1715" s="62"/>
      <c r="AU1715" s="62"/>
      <c r="AV1715" s="62"/>
      <c r="AW1715" s="62"/>
      <c r="AX1715" s="62"/>
      <c r="AY1715" s="62"/>
      <c r="AZ1715" s="62"/>
      <c r="BA1715" s="62"/>
      <c r="BB1715" s="32"/>
      <c r="BC1715" s="32"/>
      <c r="BD1715" s="32"/>
      <c r="BE1715" s="32"/>
      <c r="BF1715" s="32"/>
      <c r="BG1715" s="32"/>
      <c r="BH1715" s="32"/>
      <c r="BI1715" s="32"/>
      <c r="BJ1715" s="32"/>
      <c r="BK1715" s="32"/>
      <c r="BL1715" s="32"/>
      <c r="BM1715" s="32"/>
    </row>
    <row r="1716" spans="1:65" ht="120" customHeight="1" x14ac:dyDescent="0.25">
      <c r="A1716" s="126">
        <v>2991</v>
      </c>
      <c r="B1716" s="62" t="s">
        <v>13678</v>
      </c>
      <c r="C1716" s="62"/>
      <c r="D1716" s="127"/>
      <c r="E1716" s="62" t="s">
        <v>13779</v>
      </c>
      <c r="F1716" s="62" t="s">
        <v>13780</v>
      </c>
      <c r="G1716" s="62" t="s">
        <v>13781</v>
      </c>
      <c r="H1716" s="62">
        <v>2011</v>
      </c>
      <c r="I1716" s="62" t="s">
        <v>13782</v>
      </c>
      <c r="J1716" s="385">
        <v>26278.77</v>
      </c>
      <c r="K1716" s="62" t="s">
        <v>13428</v>
      </c>
      <c r="L1716" s="62" t="s">
        <v>13783</v>
      </c>
      <c r="M1716" s="62" t="s">
        <v>13784</v>
      </c>
      <c r="N1716" s="62" t="s">
        <v>13785</v>
      </c>
      <c r="O1716" s="62" t="s">
        <v>13786</v>
      </c>
      <c r="P1716" s="62">
        <v>80</v>
      </c>
      <c r="Q1716" s="62">
        <v>17.55</v>
      </c>
      <c r="R1716" s="128"/>
      <c r="S1716" s="128">
        <v>17.55</v>
      </c>
      <c r="T1716" s="128">
        <v>22</v>
      </c>
      <c r="U1716" s="128">
        <f t="shared" si="106"/>
        <v>39.549999999999997</v>
      </c>
      <c r="V1716" s="438">
        <v>20</v>
      </c>
      <c r="W1716" s="128">
        <v>100</v>
      </c>
      <c r="X1716" s="462" t="s">
        <v>13787</v>
      </c>
      <c r="Y1716" s="62">
        <v>6</v>
      </c>
      <c r="Z1716" s="62">
        <v>3</v>
      </c>
      <c r="AA1716" s="62">
        <v>1</v>
      </c>
      <c r="AB1716" s="62">
        <v>44</v>
      </c>
      <c r="AC1716" s="62"/>
      <c r="AD1716" s="62">
        <v>22</v>
      </c>
      <c r="AE1716" s="62">
        <v>4</v>
      </c>
      <c r="AF1716" s="126"/>
      <c r="AG1716" s="62"/>
      <c r="AH1716" s="62"/>
      <c r="AI1716" s="62"/>
      <c r="AJ1716" s="62"/>
      <c r="AK1716" s="62"/>
      <c r="AL1716" s="62"/>
      <c r="AM1716" s="62"/>
      <c r="AN1716" s="62"/>
      <c r="AO1716" s="62"/>
      <c r="AP1716" s="62"/>
      <c r="AQ1716" s="62"/>
      <c r="AR1716" s="62"/>
      <c r="AS1716" s="62"/>
      <c r="AT1716" s="62"/>
      <c r="AU1716" s="62"/>
      <c r="AV1716" s="62"/>
      <c r="AW1716" s="62"/>
      <c r="AX1716" s="62"/>
      <c r="AY1716" s="62"/>
      <c r="AZ1716" s="62"/>
      <c r="BA1716" s="62"/>
      <c r="BB1716" s="32"/>
      <c r="BC1716" s="32"/>
      <c r="BD1716" s="32"/>
      <c r="BE1716" s="32"/>
      <c r="BF1716" s="32"/>
      <c r="BG1716" s="32"/>
      <c r="BH1716" s="32"/>
      <c r="BI1716" s="32"/>
      <c r="BJ1716" s="32"/>
      <c r="BK1716" s="32"/>
      <c r="BL1716" s="32"/>
      <c r="BM1716" s="32"/>
    </row>
    <row r="1717" spans="1:65" ht="120" customHeight="1" x14ac:dyDescent="0.25">
      <c r="A1717" s="126">
        <v>2991</v>
      </c>
      <c r="B1717" s="62" t="s">
        <v>13678</v>
      </c>
      <c r="C1717" s="62"/>
      <c r="D1717" s="127"/>
      <c r="E1717" s="62" t="s">
        <v>13711</v>
      </c>
      <c r="F1717" s="62" t="s">
        <v>13712</v>
      </c>
      <c r="G1717" s="62" t="s">
        <v>13788</v>
      </c>
      <c r="H1717" s="62">
        <v>2011</v>
      </c>
      <c r="I1717" s="62" t="s">
        <v>13789</v>
      </c>
      <c r="J1717" s="385">
        <v>43549</v>
      </c>
      <c r="K1717" s="62" t="s">
        <v>13428</v>
      </c>
      <c r="L1717" s="62" t="s">
        <v>13790</v>
      </c>
      <c r="M1717" s="62" t="s">
        <v>13716</v>
      </c>
      <c r="N1717" s="62" t="s">
        <v>13791</v>
      </c>
      <c r="O1717" s="62" t="s">
        <v>13792</v>
      </c>
      <c r="P1717" s="62">
        <v>180</v>
      </c>
      <c r="Q1717" s="62">
        <v>12</v>
      </c>
      <c r="R1717" s="128"/>
      <c r="S1717" s="128">
        <v>12</v>
      </c>
      <c r="T1717" s="128">
        <v>20</v>
      </c>
      <c r="U1717" s="128">
        <f t="shared" si="106"/>
        <v>32</v>
      </c>
      <c r="V1717" s="438">
        <v>20</v>
      </c>
      <c r="W1717" s="128">
        <v>100</v>
      </c>
      <c r="X1717" s="462" t="s">
        <v>13793</v>
      </c>
      <c r="Y1717" s="62">
        <v>3</v>
      </c>
      <c r="Z1717" s="62">
        <v>6</v>
      </c>
      <c r="AA1717" s="62">
        <v>1</v>
      </c>
      <c r="AB1717" s="62">
        <v>44</v>
      </c>
      <c r="AC1717" s="62"/>
      <c r="AD1717" s="62">
        <v>20</v>
      </c>
      <c r="AE1717" s="62">
        <v>4</v>
      </c>
      <c r="AF1717" s="126"/>
      <c r="AG1717" s="62"/>
      <c r="AH1717" s="62"/>
      <c r="AI1717" s="62"/>
      <c r="AJ1717" s="62"/>
      <c r="AK1717" s="62"/>
      <c r="AL1717" s="62"/>
      <c r="AM1717" s="62"/>
      <c r="AN1717" s="62"/>
      <c r="AO1717" s="62"/>
      <c r="AP1717" s="62"/>
      <c r="AQ1717" s="62"/>
      <c r="AR1717" s="62"/>
      <c r="AS1717" s="62"/>
      <c r="AT1717" s="62"/>
      <c r="AU1717" s="62"/>
      <c r="AV1717" s="62"/>
      <c r="AW1717" s="62"/>
      <c r="AX1717" s="62"/>
      <c r="AY1717" s="62"/>
      <c r="AZ1717" s="62"/>
      <c r="BA1717" s="62"/>
      <c r="BB1717" s="32"/>
      <c r="BC1717" s="32"/>
      <c r="BD1717" s="32"/>
      <c r="BE1717" s="32"/>
      <c r="BF1717" s="32"/>
      <c r="BG1717" s="32"/>
      <c r="BH1717" s="32"/>
      <c r="BI1717" s="32"/>
      <c r="BJ1717" s="32"/>
      <c r="BK1717" s="32"/>
      <c r="BL1717" s="32"/>
      <c r="BM1717" s="32"/>
    </row>
    <row r="1718" spans="1:65" ht="120" customHeight="1" x14ac:dyDescent="0.25">
      <c r="A1718" s="126">
        <v>2991</v>
      </c>
      <c r="B1718" s="62" t="s">
        <v>13678</v>
      </c>
      <c r="C1718" s="62"/>
      <c r="D1718" s="127"/>
      <c r="E1718" s="62" t="s">
        <v>13794</v>
      </c>
      <c r="F1718" s="62" t="s">
        <v>13795</v>
      </c>
      <c r="G1718" s="62" t="s">
        <v>13796</v>
      </c>
      <c r="H1718" s="62">
        <v>2011</v>
      </c>
      <c r="I1718" s="62" t="s">
        <v>13797</v>
      </c>
      <c r="J1718" s="385">
        <v>124999.2</v>
      </c>
      <c r="K1718" s="62" t="s">
        <v>13428</v>
      </c>
      <c r="L1718" s="62" t="s">
        <v>13798</v>
      </c>
      <c r="M1718" s="62" t="s">
        <v>13799</v>
      </c>
      <c r="N1718" s="62" t="s">
        <v>13800</v>
      </c>
      <c r="O1718" s="62" t="s">
        <v>13801</v>
      </c>
      <c r="P1718" s="62">
        <v>68</v>
      </c>
      <c r="Q1718" s="62">
        <v>48.16</v>
      </c>
      <c r="R1718" s="128"/>
      <c r="S1718" s="128">
        <v>48.16</v>
      </c>
      <c r="T1718" s="128">
        <v>22.44</v>
      </c>
      <c r="U1718" s="128">
        <f t="shared" si="106"/>
        <v>70.599999999999994</v>
      </c>
      <c r="V1718" s="438">
        <v>2</v>
      </c>
      <c r="W1718" s="128">
        <v>100</v>
      </c>
      <c r="X1718" s="462" t="s">
        <v>13802</v>
      </c>
      <c r="Y1718" s="62">
        <v>3</v>
      </c>
      <c r="Z1718" s="62">
        <v>12</v>
      </c>
      <c r="AA1718" s="62">
        <v>1</v>
      </c>
      <c r="AB1718" s="62">
        <v>44</v>
      </c>
      <c r="AC1718" s="62"/>
      <c r="AD1718" s="62">
        <v>22.44</v>
      </c>
      <c r="AE1718" s="62">
        <v>4</v>
      </c>
      <c r="AF1718" s="126"/>
      <c r="AG1718" s="62"/>
      <c r="AH1718" s="62"/>
      <c r="AI1718" s="62"/>
      <c r="AJ1718" s="62"/>
      <c r="AK1718" s="62"/>
      <c r="AL1718" s="62"/>
      <c r="AM1718" s="62"/>
      <c r="AN1718" s="62"/>
      <c r="AO1718" s="62"/>
      <c r="AP1718" s="62"/>
      <c r="AQ1718" s="62"/>
      <c r="AR1718" s="62"/>
      <c r="AS1718" s="62"/>
      <c r="AT1718" s="62"/>
      <c r="AU1718" s="62"/>
      <c r="AV1718" s="62"/>
      <c r="AW1718" s="62"/>
      <c r="AX1718" s="62"/>
      <c r="AY1718" s="62"/>
      <c r="AZ1718" s="62"/>
      <c r="BA1718" s="62"/>
      <c r="BB1718" s="32"/>
      <c r="BC1718" s="32"/>
      <c r="BD1718" s="32"/>
      <c r="BE1718" s="32"/>
      <c r="BF1718" s="32"/>
      <c r="BG1718" s="32"/>
      <c r="BH1718" s="32"/>
      <c r="BI1718" s="32"/>
      <c r="BJ1718" s="32"/>
      <c r="BK1718" s="32"/>
      <c r="BL1718" s="32"/>
      <c r="BM1718" s="32"/>
    </row>
    <row r="1719" spans="1:65" ht="120" customHeight="1" x14ac:dyDescent="0.25">
      <c r="A1719" s="126">
        <v>2991</v>
      </c>
      <c r="B1719" s="62" t="s">
        <v>13678</v>
      </c>
      <c r="C1719" s="62"/>
      <c r="D1719" s="127"/>
      <c r="E1719" s="62" t="s">
        <v>13803</v>
      </c>
      <c r="F1719" s="62" t="s">
        <v>13804</v>
      </c>
      <c r="G1719" s="62" t="s">
        <v>13805</v>
      </c>
      <c r="H1719" s="62">
        <v>2013</v>
      </c>
      <c r="I1719" s="62" t="s">
        <v>13806</v>
      </c>
      <c r="J1719" s="385">
        <v>86995</v>
      </c>
      <c r="K1719" s="62" t="s">
        <v>13428</v>
      </c>
      <c r="L1719" s="62" t="s">
        <v>13807</v>
      </c>
      <c r="M1719" s="62" t="s">
        <v>13808</v>
      </c>
      <c r="N1719" s="62" t="s">
        <v>13809</v>
      </c>
      <c r="O1719" s="62" t="s">
        <v>13810</v>
      </c>
      <c r="P1719" s="62">
        <v>213</v>
      </c>
      <c r="Q1719" s="62">
        <v>12</v>
      </c>
      <c r="R1719" s="128"/>
      <c r="S1719" s="128">
        <v>12</v>
      </c>
      <c r="T1719" s="128">
        <v>18</v>
      </c>
      <c r="U1719" s="128">
        <f t="shared" si="106"/>
        <v>30</v>
      </c>
      <c r="V1719" s="438">
        <v>14</v>
      </c>
      <c r="W1719" s="128">
        <v>100</v>
      </c>
      <c r="X1719" s="462" t="s">
        <v>13696</v>
      </c>
      <c r="Y1719" s="62">
        <v>3</v>
      </c>
      <c r="Z1719" s="62">
        <v>10</v>
      </c>
      <c r="AA1719" s="62">
        <v>4</v>
      </c>
      <c r="AB1719" s="62">
        <v>44</v>
      </c>
      <c r="AC1719" s="62"/>
      <c r="AD1719" s="62">
        <v>18</v>
      </c>
      <c r="AE1719" s="62">
        <v>4</v>
      </c>
      <c r="AF1719" s="126"/>
      <c r="AG1719" s="62"/>
      <c r="AH1719" s="62"/>
      <c r="AI1719" s="62"/>
      <c r="AJ1719" s="62"/>
      <c r="AK1719" s="62"/>
      <c r="AL1719" s="62"/>
      <c r="AM1719" s="62"/>
      <c r="AN1719" s="62"/>
      <c r="AO1719" s="62"/>
      <c r="AP1719" s="62"/>
      <c r="AQ1719" s="62"/>
      <c r="AR1719" s="62"/>
      <c r="AS1719" s="62"/>
      <c r="AT1719" s="62"/>
      <c r="AU1719" s="62"/>
      <c r="AV1719" s="62"/>
      <c r="AW1719" s="62"/>
      <c r="AX1719" s="62"/>
      <c r="AY1719" s="62"/>
      <c r="AZ1719" s="62"/>
      <c r="BA1719" s="62"/>
      <c r="BB1719" s="32"/>
      <c r="BC1719" s="32"/>
      <c r="BD1719" s="32"/>
      <c r="BE1719" s="32"/>
      <c r="BF1719" s="32"/>
      <c r="BG1719" s="32"/>
      <c r="BH1719" s="32"/>
      <c r="BI1719" s="32"/>
      <c r="BJ1719" s="32"/>
      <c r="BK1719" s="32"/>
      <c r="BL1719" s="32"/>
      <c r="BM1719" s="32"/>
    </row>
    <row r="1720" spans="1:65" ht="120" customHeight="1" x14ac:dyDescent="0.25">
      <c r="A1720" s="126">
        <v>2991</v>
      </c>
      <c r="B1720" s="62" t="s">
        <v>13678</v>
      </c>
      <c r="C1720" s="62"/>
      <c r="D1720" s="127"/>
      <c r="E1720" s="62" t="s">
        <v>13811</v>
      </c>
      <c r="F1720" s="62" t="s">
        <v>13812</v>
      </c>
      <c r="G1720" s="62" t="s">
        <v>13813</v>
      </c>
      <c r="H1720" s="62">
        <v>2011</v>
      </c>
      <c r="I1720" s="62" t="s">
        <v>13814</v>
      </c>
      <c r="J1720" s="385">
        <v>33138</v>
      </c>
      <c r="K1720" s="62" t="s">
        <v>13428</v>
      </c>
      <c r="L1720" s="62" t="s">
        <v>13815</v>
      </c>
      <c r="M1720" s="62" t="s">
        <v>13816</v>
      </c>
      <c r="N1720" s="62" t="s">
        <v>13817</v>
      </c>
      <c r="O1720" s="62" t="s">
        <v>13818</v>
      </c>
      <c r="P1720" s="62">
        <v>30</v>
      </c>
      <c r="Q1720" s="62">
        <v>10</v>
      </c>
      <c r="R1720" s="128"/>
      <c r="S1720" s="128">
        <v>10</v>
      </c>
      <c r="T1720" s="128">
        <v>23</v>
      </c>
      <c r="U1720" s="128">
        <f t="shared" si="106"/>
        <v>33</v>
      </c>
      <c r="V1720" s="438">
        <v>17</v>
      </c>
      <c r="W1720" s="128">
        <v>100</v>
      </c>
      <c r="X1720" s="462" t="s">
        <v>13819</v>
      </c>
      <c r="Y1720" s="62"/>
      <c r="Z1720" s="62"/>
      <c r="AA1720" s="62"/>
      <c r="AB1720" s="62">
        <v>44</v>
      </c>
      <c r="AC1720" s="62"/>
      <c r="AD1720" s="62">
        <v>23</v>
      </c>
      <c r="AE1720" s="62">
        <v>4</v>
      </c>
      <c r="AF1720" s="126"/>
      <c r="AG1720" s="62"/>
      <c r="AH1720" s="62"/>
      <c r="AI1720" s="62"/>
      <c r="AJ1720" s="62"/>
      <c r="AK1720" s="62"/>
      <c r="AL1720" s="62"/>
      <c r="AM1720" s="62"/>
      <c r="AN1720" s="62"/>
      <c r="AO1720" s="62"/>
      <c r="AP1720" s="62"/>
      <c r="AQ1720" s="62"/>
      <c r="AR1720" s="62"/>
      <c r="AS1720" s="62"/>
      <c r="AT1720" s="62"/>
      <c r="AU1720" s="62"/>
      <c r="AV1720" s="62"/>
      <c r="AW1720" s="62"/>
      <c r="AX1720" s="62"/>
      <c r="AY1720" s="62"/>
      <c r="AZ1720" s="62"/>
      <c r="BA1720" s="62"/>
      <c r="BB1720" s="32"/>
      <c r="BC1720" s="32"/>
      <c r="BD1720" s="32"/>
      <c r="BE1720" s="32"/>
      <c r="BF1720" s="32"/>
      <c r="BG1720" s="32"/>
      <c r="BH1720" s="32"/>
      <c r="BI1720" s="32"/>
      <c r="BJ1720" s="32"/>
      <c r="BK1720" s="32"/>
      <c r="BL1720" s="32"/>
      <c r="BM1720" s="32"/>
    </row>
    <row r="1721" spans="1:65" ht="120" customHeight="1" x14ac:dyDescent="0.25">
      <c r="A1721" s="126">
        <v>2991</v>
      </c>
      <c r="B1721" s="62" t="s">
        <v>13678</v>
      </c>
      <c r="C1721" s="62"/>
      <c r="D1721" s="127"/>
      <c r="E1721" s="62" t="s">
        <v>13820</v>
      </c>
      <c r="F1721" s="62" t="s">
        <v>13821</v>
      </c>
      <c r="G1721" s="62" t="s">
        <v>13822</v>
      </c>
      <c r="H1721" s="62">
        <v>2011</v>
      </c>
      <c r="I1721" s="62" t="s">
        <v>13823</v>
      </c>
      <c r="J1721" s="385">
        <v>99492</v>
      </c>
      <c r="K1721" s="62" t="s">
        <v>13428</v>
      </c>
      <c r="L1721" s="62" t="s">
        <v>13824</v>
      </c>
      <c r="M1721" s="62" t="s">
        <v>13825</v>
      </c>
      <c r="N1721" s="62" t="s">
        <v>13826</v>
      </c>
      <c r="O1721" s="62" t="s">
        <v>13827</v>
      </c>
      <c r="P1721" s="62">
        <v>88</v>
      </c>
      <c r="Q1721" s="62">
        <v>48.16</v>
      </c>
      <c r="R1721" s="128"/>
      <c r="S1721" s="128">
        <v>48.16</v>
      </c>
      <c r="T1721" s="128">
        <v>22.44</v>
      </c>
      <c r="U1721" s="128">
        <f t="shared" si="106"/>
        <v>70.599999999999994</v>
      </c>
      <c r="V1721" s="438">
        <v>26</v>
      </c>
      <c r="W1721" s="128">
        <v>100</v>
      </c>
      <c r="X1721" s="462" t="s">
        <v>13828</v>
      </c>
      <c r="Y1721" s="62">
        <v>1</v>
      </c>
      <c r="Z1721" s="62">
        <v>9</v>
      </c>
      <c r="AA1721" s="62">
        <v>1</v>
      </c>
      <c r="AB1721" s="62">
        <v>44</v>
      </c>
      <c r="AC1721" s="62"/>
      <c r="AD1721" s="62">
        <v>22.44</v>
      </c>
      <c r="AE1721" s="62">
        <v>4</v>
      </c>
      <c r="AF1721" s="126"/>
      <c r="AG1721" s="62"/>
      <c r="AH1721" s="62"/>
      <c r="AI1721" s="62"/>
      <c r="AJ1721" s="62"/>
      <c r="AK1721" s="62"/>
      <c r="AL1721" s="62"/>
      <c r="AM1721" s="62"/>
      <c r="AN1721" s="62"/>
      <c r="AO1721" s="62"/>
      <c r="AP1721" s="62"/>
      <c r="AQ1721" s="62"/>
      <c r="AR1721" s="62"/>
      <c r="AS1721" s="62"/>
      <c r="AT1721" s="62"/>
      <c r="AU1721" s="62"/>
      <c r="AV1721" s="62"/>
      <c r="AW1721" s="62"/>
      <c r="AX1721" s="62"/>
      <c r="AY1721" s="62"/>
      <c r="AZ1721" s="62"/>
      <c r="BA1721" s="62"/>
      <c r="BB1721" s="32"/>
      <c r="BC1721" s="32"/>
      <c r="BD1721" s="32"/>
      <c r="BE1721" s="32"/>
      <c r="BF1721" s="32"/>
      <c r="BG1721" s="32"/>
      <c r="BH1721" s="32"/>
      <c r="BI1721" s="32"/>
      <c r="BJ1721" s="32"/>
      <c r="BK1721" s="32"/>
      <c r="BL1721" s="32"/>
      <c r="BM1721" s="32"/>
    </row>
    <row r="1722" spans="1:65" ht="120" customHeight="1" x14ac:dyDescent="0.25">
      <c r="A1722" s="126">
        <v>2991</v>
      </c>
      <c r="B1722" s="62" t="s">
        <v>13678</v>
      </c>
      <c r="C1722" s="62"/>
      <c r="D1722" s="127"/>
      <c r="E1722" s="62" t="s">
        <v>13829</v>
      </c>
      <c r="F1722" s="62">
        <v>30844</v>
      </c>
      <c r="G1722" s="62" t="s">
        <v>13830</v>
      </c>
      <c r="H1722" s="62">
        <v>2010</v>
      </c>
      <c r="I1722" s="62" t="s">
        <v>13831</v>
      </c>
      <c r="J1722" s="385">
        <v>19950</v>
      </c>
      <c r="K1722" s="62" t="s">
        <v>13428</v>
      </c>
      <c r="L1722" s="62" t="s">
        <v>13832</v>
      </c>
      <c r="M1722" s="62" t="s">
        <v>13833</v>
      </c>
      <c r="N1722" s="62" t="s">
        <v>13834</v>
      </c>
      <c r="O1722" s="62" t="s">
        <v>13835</v>
      </c>
      <c r="P1722" s="62">
        <v>11</v>
      </c>
      <c r="Q1722" s="62">
        <v>3</v>
      </c>
      <c r="R1722" s="128"/>
      <c r="S1722" s="128">
        <v>3</v>
      </c>
      <c r="T1722" s="128">
        <v>7</v>
      </c>
      <c r="U1722" s="128">
        <f t="shared" si="106"/>
        <v>10</v>
      </c>
      <c r="V1722" s="438">
        <v>1</v>
      </c>
      <c r="W1722" s="128">
        <v>100</v>
      </c>
      <c r="X1722" s="462" t="s">
        <v>13836</v>
      </c>
      <c r="Y1722" s="62">
        <v>1</v>
      </c>
      <c r="Z1722" s="62">
        <v>7</v>
      </c>
      <c r="AA1722" s="62">
        <v>6</v>
      </c>
      <c r="AB1722" s="62">
        <v>44</v>
      </c>
      <c r="AC1722" s="62"/>
      <c r="AD1722" s="62">
        <v>7</v>
      </c>
      <c r="AE1722" s="62">
        <v>5</v>
      </c>
      <c r="AF1722" s="126"/>
      <c r="AG1722" s="62"/>
      <c r="AH1722" s="62"/>
      <c r="AI1722" s="62"/>
      <c r="AJ1722" s="62"/>
      <c r="AK1722" s="62"/>
      <c r="AL1722" s="62"/>
      <c r="AM1722" s="62"/>
      <c r="AN1722" s="62"/>
      <c r="AO1722" s="62"/>
      <c r="AP1722" s="62"/>
      <c r="AQ1722" s="62"/>
      <c r="AR1722" s="62"/>
      <c r="AS1722" s="62"/>
      <c r="AT1722" s="62"/>
      <c r="AU1722" s="62"/>
      <c r="AV1722" s="62"/>
      <c r="AW1722" s="62"/>
      <c r="AX1722" s="62"/>
      <c r="AY1722" s="62"/>
      <c r="AZ1722" s="62"/>
      <c r="BA1722" s="62"/>
      <c r="BB1722" s="32"/>
      <c r="BC1722" s="32"/>
      <c r="BD1722" s="32"/>
      <c r="BE1722" s="32"/>
      <c r="BF1722" s="32"/>
      <c r="BG1722" s="32"/>
      <c r="BH1722" s="32"/>
      <c r="BI1722" s="32"/>
      <c r="BJ1722" s="32"/>
      <c r="BK1722" s="32"/>
      <c r="BL1722" s="32"/>
      <c r="BM1722" s="32"/>
    </row>
    <row r="1723" spans="1:65" ht="120" customHeight="1" x14ac:dyDescent="0.25">
      <c r="A1723" s="126">
        <v>2991</v>
      </c>
      <c r="B1723" s="62" t="s">
        <v>13678</v>
      </c>
      <c r="C1723" s="62"/>
      <c r="D1723" s="127"/>
      <c r="E1723" s="62" t="s">
        <v>1086</v>
      </c>
      <c r="F1723" s="62">
        <v>17270</v>
      </c>
      <c r="G1723" s="62" t="s">
        <v>13837</v>
      </c>
      <c r="H1723" s="62">
        <v>2011</v>
      </c>
      <c r="I1723" s="62" t="s">
        <v>13838</v>
      </c>
      <c r="J1723" s="385">
        <v>62442.720000000001</v>
      </c>
      <c r="K1723" s="62" t="s">
        <v>13428</v>
      </c>
      <c r="L1723" s="62" t="s">
        <v>13839</v>
      </c>
      <c r="M1723" s="62" t="s">
        <v>13700</v>
      </c>
      <c r="N1723" s="62" t="s">
        <v>13840</v>
      </c>
      <c r="O1723" s="62" t="s">
        <v>13841</v>
      </c>
      <c r="P1723" s="62">
        <v>186</v>
      </c>
      <c r="Q1723" s="62">
        <v>14</v>
      </c>
      <c r="R1723" s="128"/>
      <c r="S1723" s="128">
        <v>14</v>
      </c>
      <c r="T1723" s="128">
        <v>23</v>
      </c>
      <c r="U1723" s="128">
        <f t="shared" si="106"/>
        <v>37</v>
      </c>
      <c r="V1723" s="438">
        <v>2</v>
      </c>
      <c r="W1723" s="128">
        <v>100</v>
      </c>
      <c r="X1723" s="462" t="s">
        <v>13696</v>
      </c>
      <c r="Y1723" s="62">
        <v>3</v>
      </c>
      <c r="Z1723" s="62">
        <v>2</v>
      </c>
      <c r="AA1723" s="62">
        <v>3</v>
      </c>
      <c r="AB1723" s="62">
        <v>44</v>
      </c>
      <c r="AC1723" s="62"/>
      <c r="AD1723" s="62">
        <v>23</v>
      </c>
      <c r="AE1723" s="62">
        <v>4</v>
      </c>
      <c r="AF1723" s="126"/>
      <c r="AG1723" s="62"/>
      <c r="AH1723" s="62"/>
      <c r="AI1723" s="62"/>
      <c r="AJ1723" s="62"/>
      <c r="AK1723" s="62"/>
      <c r="AL1723" s="62"/>
      <c r="AM1723" s="62"/>
      <c r="AN1723" s="62"/>
      <c r="AO1723" s="62"/>
      <c r="AP1723" s="62"/>
      <c r="AQ1723" s="62"/>
      <c r="AR1723" s="62"/>
      <c r="AS1723" s="62"/>
      <c r="AT1723" s="62"/>
      <c r="AU1723" s="62"/>
      <c r="AV1723" s="62"/>
      <c r="AW1723" s="62"/>
      <c r="AX1723" s="62"/>
      <c r="AY1723" s="62"/>
      <c r="AZ1723" s="62"/>
      <c r="BA1723" s="62"/>
      <c r="BB1723" s="32"/>
      <c r="BC1723" s="32"/>
      <c r="BD1723" s="32"/>
      <c r="BE1723" s="32"/>
      <c r="BF1723" s="32"/>
      <c r="BG1723" s="32"/>
      <c r="BH1723" s="32"/>
      <c r="BI1723" s="32"/>
      <c r="BJ1723" s="32"/>
      <c r="BK1723" s="32"/>
      <c r="BL1723" s="32"/>
      <c r="BM1723" s="32"/>
    </row>
    <row r="1724" spans="1:65" ht="120" customHeight="1" x14ac:dyDescent="0.25">
      <c r="A1724" s="126">
        <v>2991</v>
      </c>
      <c r="B1724" s="62" t="s">
        <v>13678</v>
      </c>
      <c r="C1724" s="62"/>
      <c r="D1724" s="127"/>
      <c r="E1724" s="62" t="s">
        <v>13745</v>
      </c>
      <c r="F1724" s="62">
        <v>10692</v>
      </c>
      <c r="G1724" s="62" t="s">
        <v>13842</v>
      </c>
      <c r="H1724" s="62">
        <v>2012</v>
      </c>
      <c r="I1724" s="62" t="s">
        <v>13843</v>
      </c>
      <c r="J1724" s="385">
        <v>34986</v>
      </c>
      <c r="K1724" s="62" t="s">
        <v>13428</v>
      </c>
      <c r="L1724" s="62" t="s">
        <v>13748</v>
      </c>
      <c r="M1724" s="62" t="s">
        <v>13749</v>
      </c>
      <c r="N1724" s="62" t="s">
        <v>13844</v>
      </c>
      <c r="O1724" s="62" t="s">
        <v>13845</v>
      </c>
      <c r="P1724" s="62">
        <v>199</v>
      </c>
      <c r="Q1724" s="62">
        <v>9</v>
      </c>
      <c r="R1724" s="128"/>
      <c r="S1724" s="128">
        <v>9</v>
      </c>
      <c r="T1724" s="128">
        <v>15</v>
      </c>
      <c r="U1724" s="128">
        <f t="shared" si="106"/>
        <v>24</v>
      </c>
      <c r="V1724" s="438">
        <v>0</v>
      </c>
      <c r="W1724" s="128">
        <v>100</v>
      </c>
      <c r="X1724" s="462" t="s">
        <v>13696</v>
      </c>
      <c r="Y1724" s="62">
        <v>6</v>
      </c>
      <c r="Z1724" s="62">
        <v>3</v>
      </c>
      <c r="AA1724" s="62">
        <v>6</v>
      </c>
      <c r="AB1724" s="62">
        <v>44</v>
      </c>
      <c r="AC1724" s="62"/>
      <c r="AD1724" s="62">
        <v>15</v>
      </c>
      <c r="AE1724" s="62">
        <v>4</v>
      </c>
      <c r="AF1724" s="126"/>
      <c r="AG1724" s="62"/>
      <c r="AH1724" s="62"/>
      <c r="AI1724" s="62"/>
      <c r="AJ1724" s="62"/>
      <c r="AK1724" s="62"/>
      <c r="AL1724" s="62"/>
      <c r="AM1724" s="62"/>
      <c r="AN1724" s="62"/>
      <c r="AO1724" s="62"/>
      <c r="AP1724" s="62"/>
      <c r="AQ1724" s="62"/>
      <c r="AR1724" s="62"/>
      <c r="AS1724" s="62"/>
      <c r="AT1724" s="62"/>
      <c r="AU1724" s="62"/>
      <c r="AV1724" s="62"/>
      <c r="AW1724" s="62"/>
      <c r="AX1724" s="62"/>
      <c r="AY1724" s="62"/>
      <c r="AZ1724" s="62"/>
      <c r="BA1724" s="62"/>
      <c r="BB1724" s="32"/>
      <c r="BC1724" s="32"/>
      <c r="BD1724" s="32"/>
      <c r="BE1724" s="32"/>
      <c r="BF1724" s="32"/>
      <c r="BG1724" s="32"/>
      <c r="BH1724" s="32"/>
      <c r="BI1724" s="32"/>
      <c r="BJ1724" s="32"/>
      <c r="BK1724" s="32"/>
      <c r="BL1724" s="32"/>
      <c r="BM1724" s="32"/>
    </row>
    <row r="1725" spans="1:65" ht="120" customHeight="1" x14ac:dyDescent="0.25">
      <c r="A1725" s="126">
        <v>2991</v>
      </c>
      <c r="B1725" s="62" t="s">
        <v>13678</v>
      </c>
      <c r="C1725" s="62"/>
      <c r="D1725" s="127"/>
      <c r="E1725" s="62" t="s">
        <v>13846</v>
      </c>
      <c r="F1725" s="62">
        <v>25446</v>
      </c>
      <c r="G1725" s="62" t="s">
        <v>13847</v>
      </c>
      <c r="H1725" s="62">
        <v>2010</v>
      </c>
      <c r="I1725" s="62" t="s">
        <v>13848</v>
      </c>
      <c r="J1725" s="385">
        <v>620806.88</v>
      </c>
      <c r="K1725" s="62" t="s">
        <v>13428</v>
      </c>
      <c r="L1725" s="62" t="s">
        <v>13849</v>
      </c>
      <c r="M1725" s="62" t="s">
        <v>13850</v>
      </c>
      <c r="N1725" s="62" t="s">
        <v>13851</v>
      </c>
      <c r="O1725" s="62" t="s">
        <v>13851</v>
      </c>
      <c r="P1725" s="62">
        <v>22</v>
      </c>
      <c r="Q1725" s="62">
        <v>14</v>
      </c>
      <c r="R1725" s="128"/>
      <c r="S1725" s="128">
        <v>14</v>
      </c>
      <c r="T1725" s="128">
        <v>22</v>
      </c>
      <c r="U1725" s="128">
        <f t="shared" si="106"/>
        <v>36</v>
      </c>
      <c r="V1725" s="438">
        <v>9</v>
      </c>
      <c r="W1725" s="128">
        <v>100</v>
      </c>
      <c r="X1725" s="462" t="s">
        <v>13852</v>
      </c>
      <c r="Y1725" s="62">
        <v>1</v>
      </c>
      <c r="Z1725" s="62">
        <v>7</v>
      </c>
      <c r="AA1725" s="62">
        <v>6</v>
      </c>
      <c r="AB1725" s="62">
        <v>44</v>
      </c>
      <c r="AC1725" s="62"/>
      <c r="AD1725" s="62">
        <v>22</v>
      </c>
      <c r="AE1725" s="62">
        <v>4</v>
      </c>
      <c r="AF1725" s="126"/>
      <c r="AG1725" s="62"/>
      <c r="AH1725" s="62"/>
      <c r="AI1725" s="62"/>
      <c r="AJ1725" s="62"/>
      <c r="AK1725" s="62"/>
      <c r="AL1725" s="62"/>
      <c r="AM1725" s="62"/>
      <c r="AN1725" s="62"/>
      <c r="AO1725" s="62"/>
      <c r="AP1725" s="62"/>
      <c r="AQ1725" s="62"/>
      <c r="AR1725" s="62"/>
      <c r="AS1725" s="62"/>
      <c r="AT1725" s="62"/>
      <c r="AU1725" s="62"/>
      <c r="AV1725" s="62"/>
      <c r="AW1725" s="62"/>
      <c r="AX1725" s="62"/>
      <c r="AY1725" s="62"/>
      <c r="AZ1725" s="62"/>
      <c r="BA1725" s="62"/>
      <c r="BB1725" s="32"/>
      <c r="BC1725" s="32"/>
      <c r="BD1725" s="32"/>
      <c r="BE1725" s="32"/>
      <c r="BF1725" s="32"/>
      <c r="BG1725" s="32"/>
      <c r="BH1725" s="32"/>
      <c r="BI1725" s="32"/>
      <c r="BJ1725" s="32"/>
      <c r="BK1725" s="32"/>
      <c r="BL1725" s="32"/>
      <c r="BM1725" s="32"/>
    </row>
    <row r="1726" spans="1:65" ht="120" customHeight="1" x14ac:dyDescent="0.25">
      <c r="A1726" s="126">
        <v>2991</v>
      </c>
      <c r="B1726" s="62" t="s">
        <v>13678</v>
      </c>
      <c r="C1726" s="62"/>
      <c r="D1726" s="127"/>
      <c r="E1726" s="62" t="s">
        <v>13745</v>
      </c>
      <c r="F1726" s="62">
        <v>10692</v>
      </c>
      <c r="G1726" s="62" t="s">
        <v>13853</v>
      </c>
      <c r="H1726" s="62">
        <v>2011</v>
      </c>
      <c r="I1726" s="62" t="s">
        <v>13854</v>
      </c>
      <c r="J1726" s="385">
        <v>39900</v>
      </c>
      <c r="K1726" s="62" t="s">
        <v>13428</v>
      </c>
      <c r="L1726" s="62" t="s">
        <v>13855</v>
      </c>
      <c r="M1726" s="62" t="s">
        <v>13856</v>
      </c>
      <c r="N1726" s="62" t="s">
        <v>13857</v>
      </c>
      <c r="O1726" s="62" t="s">
        <v>13858</v>
      </c>
      <c r="P1726" s="62">
        <v>76</v>
      </c>
      <c r="Q1726" s="62">
        <v>1.4</v>
      </c>
      <c r="R1726" s="128"/>
      <c r="S1726" s="128">
        <v>1.4</v>
      </c>
      <c r="T1726" s="128">
        <v>0.5</v>
      </c>
      <c r="U1726" s="128">
        <f t="shared" si="106"/>
        <v>1.9</v>
      </c>
      <c r="V1726" s="438">
        <v>0</v>
      </c>
      <c r="W1726" s="128">
        <v>100</v>
      </c>
      <c r="X1726" s="462" t="s">
        <v>13859</v>
      </c>
      <c r="Y1726" s="62">
        <v>3</v>
      </c>
      <c r="Z1726" s="62">
        <v>11</v>
      </c>
      <c r="AA1726" s="62">
        <v>1</v>
      </c>
      <c r="AB1726" s="62">
        <v>44</v>
      </c>
      <c r="AC1726" s="62"/>
      <c r="AD1726" s="62">
        <v>0</v>
      </c>
      <c r="AE1726" s="62">
        <v>4</v>
      </c>
      <c r="AF1726" s="126"/>
      <c r="AG1726" s="62"/>
      <c r="AH1726" s="62"/>
      <c r="AI1726" s="62"/>
      <c r="AJ1726" s="62"/>
      <c r="AK1726" s="62"/>
      <c r="AL1726" s="62"/>
      <c r="AM1726" s="62"/>
      <c r="AN1726" s="62"/>
      <c r="AO1726" s="62"/>
      <c r="AP1726" s="62"/>
      <c r="AQ1726" s="62"/>
      <c r="AR1726" s="62"/>
      <c r="AS1726" s="62"/>
      <c r="AT1726" s="62"/>
      <c r="AU1726" s="62"/>
      <c r="AV1726" s="62"/>
      <c r="AW1726" s="62"/>
      <c r="AX1726" s="62"/>
      <c r="AY1726" s="62"/>
      <c r="AZ1726" s="62"/>
      <c r="BA1726" s="62"/>
      <c r="BB1726" s="32"/>
      <c r="BC1726" s="32"/>
      <c r="BD1726" s="32"/>
      <c r="BE1726" s="32"/>
      <c r="BF1726" s="32"/>
      <c r="BG1726" s="32"/>
      <c r="BH1726" s="32"/>
      <c r="BI1726" s="32"/>
      <c r="BJ1726" s="32"/>
      <c r="BK1726" s="32"/>
      <c r="BL1726" s="32"/>
      <c r="BM1726" s="32"/>
    </row>
    <row r="1727" spans="1:65" ht="120" customHeight="1" x14ac:dyDescent="0.25">
      <c r="A1727" s="126">
        <v>2991</v>
      </c>
      <c r="B1727" s="62" t="s">
        <v>13678</v>
      </c>
      <c r="C1727" s="62"/>
      <c r="D1727" s="127"/>
      <c r="E1727" s="62" t="s">
        <v>13688</v>
      </c>
      <c r="F1727" s="62" t="s">
        <v>13689</v>
      </c>
      <c r="G1727" s="62" t="s">
        <v>13860</v>
      </c>
      <c r="H1727" s="62">
        <v>2013</v>
      </c>
      <c r="I1727" s="62" t="s">
        <v>13861</v>
      </c>
      <c r="J1727" s="385">
        <v>34980</v>
      </c>
      <c r="K1727" s="62" t="s">
        <v>13428</v>
      </c>
      <c r="L1727" s="62" t="s">
        <v>13692</v>
      </c>
      <c r="M1727" s="62" t="s">
        <v>13693</v>
      </c>
      <c r="N1727" s="62" t="s">
        <v>13862</v>
      </c>
      <c r="O1727" s="62" t="s">
        <v>13863</v>
      </c>
      <c r="P1727" s="62">
        <v>215</v>
      </c>
      <c r="Q1727" s="62">
        <v>4</v>
      </c>
      <c r="R1727" s="128"/>
      <c r="S1727" s="128">
        <v>4</v>
      </c>
      <c r="T1727" s="128">
        <v>20</v>
      </c>
      <c r="U1727" s="128">
        <f t="shared" si="106"/>
        <v>24</v>
      </c>
      <c r="V1727" s="438">
        <v>0</v>
      </c>
      <c r="W1727" s="128">
        <v>100</v>
      </c>
      <c r="X1727" s="462" t="s">
        <v>13696</v>
      </c>
      <c r="Y1727" s="62"/>
      <c r="Z1727" s="62"/>
      <c r="AA1727" s="62"/>
      <c r="AB1727" s="62">
        <v>44</v>
      </c>
      <c r="AC1727" s="62"/>
      <c r="AD1727" s="62">
        <v>20</v>
      </c>
      <c r="AE1727" s="62">
        <v>4</v>
      </c>
      <c r="AF1727" s="126"/>
      <c r="AG1727" s="62"/>
      <c r="AH1727" s="62"/>
      <c r="AI1727" s="62"/>
      <c r="AJ1727" s="62"/>
      <c r="AK1727" s="62"/>
      <c r="AL1727" s="62"/>
      <c r="AM1727" s="62"/>
      <c r="AN1727" s="62"/>
      <c r="AO1727" s="62"/>
      <c r="AP1727" s="62"/>
      <c r="AQ1727" s="62"/>
      <c r="AR1727" s="62"/>
      <c r="AS1727" s="62"/>
      <c r="AT1727" s="62"/>
      <c r="AU1727" s="62"/>
      <c r="AV1727" s="62"/>
      <c r="AW1727" s="62"/>
      <c r="AX1727" s="62"/>
      <c r="AY1727" s="62"/>
      <c r="AZ1727" s="62"/>
      <c r="BA1727" s="62"/>
      <c r="BB1727" s="32"/>
      <c r="BC1727" s="32"/>
      <c r="BD1727" s="32"/>
      <c r="BE1727" s="32"/>
      <c r="BF1727" s="32"/>
      <c r="BG1727" s="32"/>
      <c r="BH1727" s="32"/>
      <c r="BI1727" s="32"/>
      <c r="BJ1727" s="32"/>
      <c r="BK1727" s="32"/>
      <c r="BL1727" s="32"/>
      <c r="BM1727" s="32"/>
    </row>
    <row r="1728" spans="1:65" ht="120" customHeight="1" x14ac:dyDescent="0.25">
      <c r="A1728" s="126">
        <v>2991</v>
      </c>
      <c r="B1728" s="62" t="s">
        <v>13678</v>
      </c>
      <c r="C1728" s="62"/>
      <c r="D1728" s="127"/>
      <c r="E1728" s="62" t="s">
        <v>13711</v>
      </c>
      <c r="F1728" s="62" t="s">
        <v>13712</v>
      </c>
      <c r="G1728" s="62" t="s">
        <v>13864</v>
      </c>
      <c r="H1728" s="62">
        <v>2010</v>
      </c>
      <c r="I1728" s="62" t="s">
        <v>13865</v>
      </c>
      <c r="J1728" s="385">
        <v>75468</v>
      </c>
      <c r="K1728" s="62" t="s">
        <v>13428</v>
      </c>
      <c r="L1728" s="62" t="s">
        <v>13790</v>
      </c>
      <c r="M1728" s="62" t="s">
        <v>13716</v>
      </c>
      <c r="N1728" s="62" t="s">
        <v>13866</v>
      </c>
      <c r="O1728" s="62" t="s">
        <v>13867</v>
      </c>
      <c r="P1728" s="62">
        <v>20</v>
      </c>
      <c r="Q1728" s="62">
        <v>16</v>
      </c>
      <c r="R1728" s="128"/>
      <c r="S1728" s="128">
        <v>16</v>
      </c>
      <c r="T1728" s="128">
        <v>24</v>
      </c>
      <c r="U1728" s="128">
        <f t="shared" ref="U1728:U1730" si="107">R1728+S1728+T1728</f>
        <v>40</v>
      </c>
      <c r="V1728" s="438">
        <v>11</v>
      </c>
      <c r="W1728" s="128">
        <v>100</v>
      </c>
      <c r="X1728" s="462" t="s">
        <v>13868</v>
      </c>
      <c r="Y1728" s="62">
        <v>3</v>
      </c>
      <c r="Z1728" s="62">
        <v>12</v>
      </c>
      <c r="AA1728" s="62">
        <v>1</v>
      </c>
      <c r="AB1728" s="62">
        <v>44</v>
      </c>
      <c r="AC1728" s="62"/>
      <c r="AD1728" s="62">
        <v>24</v>
      </c>
      <c r="AE1728" s="62">
        <v>5</v>
      </c>
      <c r="AF1728" s="126"/>
      <c r="AG1728" s="62"/>
      <c r="AH1728" s="62"/>
      <c r="AI1728" s="62"/>
      <c r="AJ1728" s="62"/>
      <c r="AK1728" s="62"/>
      <c r="AL1728" s="62"/>
      <c r="AM1728" s="62"/>
      <c r="AN1728" s="62"/>
      <c r="AO1728" s="62"/>
      <c r="AP1728" s="62"/>
      <c r="AQ1728" s="62"/>
      <c r="AR1728" s="62"/>
      <c r="AS1728" s="62"/>
      <c r="AT1728" s="62"/>
      <c r="AU1728" s="62"/>
      <c r="AV1728" s="62"/>
      <c r="AW1728" s="62"/>
      <c r="AX1728" s="62"/>
      <c r="AY1728" s="62"/>
      <c r="AZ1728" s="62"/>
      <c r="BA1728" s="62"/>
      <c r="BB1728" s="32"/>
      <c r="BC1728" s="32"/>
      <c r="BD1728" s="32"/>
      <c r="BE1728" s="32"/>
      <c r="BF1728" s="32"/>
      <c r="BG1728" s="32"/>
      <c r="BH1728" s="32"/>
      <c r="BI1728" s="32"/>
      <c r="BJ1728" s="32"/>
      <c r="BK1728" s="32"/>
      <c r="BL1728" s="32"/>
      <c r="BM1728" s="32"/>
    </row>
    <row r="1729" spans="1:65" ht="120" customHeight="1" x14ac:dyDescent="0.25">
      <c r="A1729" s="126">
        <v>2991</v>
      </c>
      <c r="B1729" s="62" t="s">
        <v>13678</v>
      </c>
      <c r="C1729" s="62"/>
      <c r="D1729" s="127"/>
      <c r="E1729" s="62" t="s">
        <v>1086</v>
      </c>
      <c r="F1729" s="62">
        <v>17270</v>
      </c>
      <c r="G1729" s="62" t="s">
        <v>13869</v>
      </c>
      <c r="H1729" s="62">
        <v>2011</v>
      </c>
      <c r="I1729" s="62" t="s">
        <v>13870</v>
      </c>
      <c r="J1729" s="385">
        <v>46800</v>
      </c>
      <c r="K1729" s="62" t="s">
        <v>13428</v>
      </c>
      <c r="L1729" s="62" t="s">
        <v>13839</v>
      </c>
      <c r="M1729" s="62" t="s">
        <v>13700</v>
      </c>
      <c r="N1729" s="62" t="s">
        <v>13701</v>
      </c>
      <c r="O1729" s="62" t="s">
        <v>13702</v>
      </c>
      <c r="P1729" s="62">
        <v>32</v>
      </c>
      <c r="Q1729" s="62">
        <v>14</v>
      </c>
      <c r="R1729" s="128"/>
      <c r="S1729" s="128">
        <v>14</v>
      </c>
      <c r="T1729" s="128">
        <v>23</v>
      </c>
      <c r="U1729" s="128">
        <f t="shared" si="107"/>
        <v>37</v>
      </c>
      <c r="V1729" s="438">
        <v>16</v>
      </c>
      <c r="W1729" s="128">
        <v>100</v>
      </c>
      <c r="X1729" s="462" t="s">
        <v>13871</v>
      </c>
      <c r="Y1729" s="62">
        <v>3</v>
      </c>
      <c r="Z1729" s="62">
        <v>12</v>
      </c>
      <c r="AA1729" s="62">
        <v>3</v>
      </c>
      <c r="AB1729" s="62">
        <v>44</v>
      </c>
      <c r="AC1729" s="62"/>
      <c r="AD1729" s="62">
        <v>23</v>
      </c>
      <c r="AE1729" s="62">
        <v>4</v>
      </c>
      <c r="AF1729" s="126"/>
      <c r="AG1729" s="62"/>
      <c r="AH1729" s="62"/>
      <c r="AI1729" s="62"/>
      <c r="AJ1729" s="62"/>
      <c r="AK1729" s="62"/>
      <c r="AL1729" s="62"/>
      <c r="AM1729" s="62"/>
      <c r="AN1729" s="62"/>
      <c r="AO1729" s="62"/>
      <c r="AP1729" s="62"/>
      <c r="AQ1729" s="62"/>
      <c r="AR1729" s="62"/>
      <c r="AS1729" s="62"/>
      <c r="AT1729" s="62"/>
      <c r="AU1729" s="62"/>
      <c r="AV1729" s="62"/>
      <c r="AW1729" s="62"/>
      <c r="AX1729" s="62"/>
      <c r="AY1729" s="62"/>
      <c r="AZ1729" s="62"/>
      <c r="BA1729" s="62"/>
      <c r="BB1729" s="32"/>
      <c r="BC1729" s="32"/>
      <c r="BD1729" s="32"/>
      <c r="BE1729" s="32"/>
      <c r="BF1729" s="32"/>
      <c r="BG1729" s="32"/>
      <c r="BH1729" s="32"/>
      <c r="BI1729" s="32"/>
      <c r="BJ1729" s="32"/>
      <c r="BK1729" s="32"/>
      <c r="BL1729" s="32"/>
      <c r="BM1729" s="32"/>
    </row>
    <row r="1730" spans="1:65" ht="120" customHeight="1" x14ac:dyDescent="0.25">
      <c r="A1730" s="126">
        <v>2991</v>
      </c>
      <c r="B1730" s="62" t="s">
        <v>13678</v>
      </c>
      <c r="C1730" s="62"/>
      <c r="D1730" s="127"/>
      <c r="E1730" s="62" t="s">
        <v>13872</v>
      </c>
      <c r="F1730" s="62" t="s">
        <v>13873</v>
      </c>
      <c r="G1730" s="62" t="s">
        <v>13874</v>
      </c>
      <c r="H1730" s="62">
        <v>2011</v>
      </c>
      <c r="I1730" s="62" t="s">
        <v>13875</v>
      </c>
      <c r="J1730" s="385">
        <v>105413.15</v>
      </c>
      <c r="K1730" s="62" t="s">
        <v>13428</v>
      </c>
      <c r="L1730" s="62" t="s">
        <v>13876</v>
      </c>
      <c r="M1730" s="62" t="s">
        <v>13877</v>
      </c>
      <c r="N1730" s="62" t="s">
        <v>13878</v>
      </c>
      <c r="O1730" s="62" t="s">
        <v>13879</v>
      </c>
      <c r="P1730" s="62">
        <v>29</v>
      </c>
      <c r="Q1730" s="62">
        <v>12</v>
      </c>
      <c r="R1730" s="128"/>
      <c r="S1730" s="128">
        <v>12</v>
      </c>
      <c r="T1730" s="128">
        <v>18</v>
      </c>
      <c r="U1730" s="128">
        <f t="shared" si="107"/>
        <v>30</v>
      </c>
      <c r="V1730" s="438">
        <v>40</v>
      </c>
      <c r="W1730" s="128">
        <v>100</v>
      </c>
      <c r="X1730" s="462" t="s">
        <v>13880</v>
      </c>
      <c r="Y1730" s="62">
        <v>1</v>
      </c>
      <c r="Z1730" s="62">
        <v>7</v>
      </c>
      <c r="AA1730" s="62">
        <v>6</v>
      </c>
      <c r="AB1730" s="62">
        <v>44</v>
      </c>
      <c r="AC1730" s="62"/>
      <c r="AD1730" s="62">
        <v>18</v>
      </c>
      <c r="AE1730" s="62">
        <v>4</v>
      </c>
      <c r="AF1730" s="126"/>
      <c r="AG1730" s="62"/>
      <c r="AH1730" s="62"/>
      <c r="AI1730" s="62"/>
      <c r="AJ1730" s="62"/>
      <c r="AK1730" s="62"/>
      <c r="AL1730" s="62"/>
      <c r="AM1730" s="62"/>
      <c r="AN1730" s="62"/>
      <c r="AO1730" s="62"/>
      <c r="AP1730" s="62"/>
      <c r="AQ1730" s="62"/>
      <c r="AR1730" s="62"/>
      <c r="AS1730" s="62"/>
      <c r="AT1730" s="62"/>
      <c r="AU1730" s="62"/>
      <c r="AV1730" s="62"/>
      <c r="AW1730" s="62"/>
      <c r="AX1730" s="62"/>
      <c r="AY1730" s="62"/>
      <c r="AZ1730" s="62"/>
      <c r="BA1730" s="62"/>
      <c r="BB1730" s="32"/>
      <c r="BC1730" s="32"/>
      <c r="BD1730" s="32"/>
      <c r="BE1730" s="32"/>
      <c r="BF1730" s="32"/>
      <c r="BG1730" s="32"/>
      <c r="BH1730" s="32"/>
      <c r="BI1730" s="32"/>
      <c r="BJ1730" s="32"/>
      <c r="BK1730" s="32"/>
      <c r="BL1730" s="32"/>
      <c r="BM1730" s="32"/>
    </row>
    <row r="1731" spans="1:65" ht="120" customHeight="1" x14ac:dyDescent="0.25">
      <c r="A1731" s="126">
        <v>2997</v>
      </c>
      <c r="B1731" s="62" t="s">
        <v>13881</v>
      </c>
      <c r="C1731" s="62" t="s">
        <v>13882</v>
      </c>
      <c r="D1731" s="127"/>
      <c r="E1731" s="62" t="s">
        <v>11233</v>
      </c>
      <c r="F1731" s="62" t="s">
        <v>13883</v>
      </c>
      <c r="G1731" s="62" t="s">
        <v>13884</v>
      </c>
      <c r="H1731" s="62">
        <v>2010</v>
      </c>
      <c r="I1731" s="62" t="s">
        <v>13885</v>
      </c>
      <c r="J1731" s="385">
        <v>138328</v>
      </c>
      <c r="K1731" s="62" t="s">
        <v>13428</v>
      </c>
      <c r="L1731" s="62" t="s">
        <v>13886</v>
      </c>
      <c r="M1731" s="62" t="s">
        <v>13887</v>
      </c>
      <c r="N1731" s="62" t="s">
        <v>13888</v>
      </c>
      <c r="O1731" s="62" t="s">
        <v>13889</v>
      </c>
      <c r="P1731" s="62" t="s">
        <v>13890</v>
      </c>
      <c r="Q1731" s="62" t="s">
        <v>13891</v>
      </c>
      <c r="R1731" s="128"/>
      <c r="S1731" s="128"/>
      <c r="T1731" s="128"/>
      <c r="U1731" s="128"/>
      <c r="V1731" s="438"/>
      <c r="W1731" s="128">
        <v>100</v>
      </c>
      <c r="X1731" s="462" t="s">
        <v>13892</v>
      </c>
      <c r="Y1731" s="62">
        <v>50</v>
      </c>
      <c r="Z1731" s="62"/>
      <c r="AA1731" s="62"/>
      <c r="AB1731" s="62"/>
      <c r="AC1731" s="62"/>
      <c r="AD1731" s="62"/>
      <c r="AE1731" s="62"/>
      <c r="AF1731" s="126"/>
      <c r="AG1731" s="62"/>
      <c r="AH1731" s="62"/>
      <c r="AI1731" s="62"/>
      <c r="AJ1731" s="62"/>
      <c r="AK1731" s="62"/>
      <c r="AL1731" s="62"/>
      <c r="AM1731" s="62"/>
      <c r="AN1731" s="62"/>
      <c r="AO1731" s="62"/>
      <c r="AP1731" s="62"/>
      <c r="AQ1731" s="62"/>
      <c r="AR1731" s="62"/>
      <c r="AS1731" s="62"/>
      <c r="AT1731" s="62"/>
      <c r="AU1731" s="62"/>
      <c r="AV1731" s="62"/>
      <c r="AW1731" s="62"/>
      <c r="AX1731" s="62"/>
      <c r="AY1731" s="62"/>
      <c r="AZ1731" s="62"/>
      <c r="BA1731" s="62"/>
      <c r="BB1731" s="32"/>
      <c r="BC1731" s="32"/>
      <c r="BD1731" s="32"/>
      <c r="BE1731" s="32"/>
      <c r="BF1731" s="32"/>
      <c r="BG1731" s="32"/>
      <c r="BH1731" s="32"/>
      <c r="BI1731" s="32"/>
      <c r="BJ1731" s="32"/>
      <c r="BK1731" s="32"/>
      <c r="BL1731" s="32"/>
      <c r="BM1731" s="32"/>
    </row>
    <row r="1732" spans="1:65" ht="120" customHeight="1" x14ac:dyDescent="0.25">
      <c r="A1732" s="126">
        <v>2997</v>
      </c>
      <c r="B1732" s="62" t="s">
        <v>13881</v>
      </c>
      <c r="C1732" s="62" t="s">
        <v>13882</v>
      </c>
      <c r="D1732" s="127"/>
      <c r="E1732" s="62" t="s">
        <v>2292</v>
      </c>
      <c r="F1732" s="62" t="s">
        <v>13893</v>
      </c>
      <c r="G1732" s="62" t="s">
        <v>13894</v>
      </c>
      <c r="H1732" s="62">
        <v>2010</v>
      </c>
      <c r="I1732" s="62" t="s">
        <v>5250</v>
      </c>
      <c r="J1732" s="385">
        <v>110563</v>
      </c>
      <c r="K1732" s="62" t="s">
        <v>13428</v>
      </c>
      <c r="L1732" s="62" t="s">
        <v>13886</v>
      </c>
      <c r="M1732" s="62" t="s">
        <v>13887</v>
      </c>
      <c r="N1732" s="62" t="s">
        <v>13895</v>
      </c>
      <c r="O1732" s="62" t="s">
        <v>13896</v>
      </c>
      <c r="P1732" s="62" t="s">
        <v>13897</v>
      </c>
      <c r="Q1732" s="62" t="s">
        <v>13891</v>
      </c>
      <c r="R1732" s="128"/>
      <c r="S1732" s="128"/>
      <c r="T1732" s="128"/>
      <c r="U1732" s="128"/>
      <c r="V1732" s="438"/>
      <c r="W1732" s="128">
        <v>100</v>
      </c>
      <c r="X1732" s="462" t="s">
        <v>13892</v>
      </c>
      <c r="Y1732" s="62">
        <v>100</v>
      </c>
      <c r="Z1732" s="62"/>
      <c r="AA1732" s="62"/>
      <c r="AB1732" s="62"/>
      <c r="AC1732" s="62"/>
      <c r="AD1732" s="62"/>
      <c r="AE1732" s="62"/>
      <c r="AF1732" s="126"/>
      <c r="AG1732" s="62"/>
      <c r="AH1732" s="62"/>
      <c r="AI1732" s="62"/>
      <c r="AJ1732" s="62"/>
      <c r="AK1732" s="62"/>
      <c r="AL1732" s="62"/>
      <c r="AM1732" s="62"/>
      <c r="AN1732" s="62"/>
      <c r="AO1732" s="62"/>
      <c r="AP1732" s="62"/>
      <c r="AQ1732" s="62"/>
      <c r="AR1732" s="62"/>
      <c r="AS1732" s="62"/>
      <c r="AT1732" s="62"/>
      <c r="AU1732" s="62"/>
      <c r="AV1732" s="62"/>
      <c r="AW1732" s="62"/>
      <c r="AX1732" s="62"/>
      <c r="AY1732" s="62"/>
      <c r="AZ1732" s="62"/>
      <c r="BA1732" s="62"/>
      <c r="BB1732" s="32"/>
      <c r="BC1732" s="32"/>
      <c r="BD1732" s="32"/>
      <c r="BE1732" s="32"/>
      <c r="BF1732" s="32"/>
      <c r="BG1732" s="32"/>
      <c r="BH1732" s="32"/>
      <c r="BI1732" s="32"/>
      <c r="BJ1732" s="32"/>
      <c r="BK1732" s="32"/>
      <c r="BL1732" s="32"/>
      <c r="BM1732" s="32"/>
    </row>
    <row r="1733" spans="1:65" ht="120" customHeight="1" x14ac:dyDescent="0.25">
      <c r="A1733" s="126">
        <v>2997</v>
      </c>
      <c r="B1733" s="62" t="s">
        <v>13881</v>
      </c>
      <c r="C1733" s="62" t="s">
        <v>13882</v>
      </c>
      <c r="D1733" s="127"/>
      <c r="E1733" s="62" t="s">
        <v>2292</v>
      </c>
      <c r="F1733" s="62" t="s">
        <v>13893</v>
      </c>
      <c r="G1733" s="62" t="s">
        <v>13898</v>
      </c>
      <c r="H1733" s="62">
        <v>2011</v>
      </c>
      <c r="I1733" s="62" t="s">
        <v>13899</v>
      </c>
      <c r="J1733" s="385">
        <v>285692</v>
      </c>
      <c r="K1733" s="62" t="s">
        <v>13428</v>
      </c>
      <c r="L1733" s="62" t="s">
        <v>13886</v>
      </c>
      <c r="M1733" s="62" t="s">
        <v>13887</v>
      </c>
      <c r="N1733" s="62" t="s">
        <v>13900</v>
      </c>
      <c r="O1733" s="62" t="s">
        <v>13901</v>
      </c>
      <c r="P1733" s="62" t="s">
        <v>13902</v>
      </c>
      <c r="Q1733" s="62" t="s">
        <v>13891</v>
      </c>
      <c r="R1733" s="128"/>
      <c r="S1733" s="128"/>
      <c r="T1733" s="128"/>
      <c r="U1733" s="128"/>
      <c r="V1733" s="438"/>
      <c r="W1733" s="128">
        <v>100</v>
      </c>
      <c r="X1733" s="462" t="s">
        <v>13892</v>
      </c>
      <c r="Y1733" s="62">
        <v>100</v>
      </c>
      <c r="Z1733" s="62"/>
      <c r="AA1733" s="62"/>
      <c r="AB1733" s="62"/>
      <c r="AC1733" s="62"/>
      <c r="AD1733" s="62"/>
      <c r="AE1733" s="62"/>
      <c r="AF1733" s="126"/>
      <c r="AG1733" s="62"/>
      <c r="AH1733" s="62"/>
      <c r="AI1733" s="62"/>
      <c r="AJ1733" s="62"/>
      <c r="AK1733" s="62"/>
      <c r="AL1733" s="62"/>
      <c r="AM1733" s="62"/>
      <c r="AN1733" s="62"/>
      <c r="AO1733" s="62"/>
      <c r="AP1733" s="62"/>
      <c r="AQ1733" s="62"/>
      <c r="AR1733" s="62"/>
      <c r="AS1733" s="62"/>
      <c r="AT1733" s="62"/>
      <c r="AU1733" s="62"/>
      <c r="AV1733" s="62"/>
      <c r="AW1733" s="62"/>
      <c r="AX1733" s="62"/>
      <c r="AY1733" s="62"/>
      <c r="AZ1733" s="62"/>
      <c r="BA1733" s="62"/>
      <c r="BB1733" s="32"/>
      <c r="BC1733" s="32"/>
      <c r="BD1733" s="32"/>
      <c r="BE1733" s="32"/>
      <c r="BF1733" s="32"/>
      <c r="BG1733" s="32"/>
      <c r="BH1733" s="32"/>
      <c r="BI1733" s="32"/>
      <c r="BJ1733" s="32"/>
      <c r="BK1733" s="32"/>
      <c r="BL1733" s="32"/>
      <c r="BM1733" s="32"/>
    </row>
    <row r="1734" spans="1:65" ht="120" customHeight="1" x14ac:dyDescent="0.25">
      <c r="A1734" s="126">
        <v>2997</v>
      </c>
      <c r="B1734" s="62" t="s">
        <v>13881</v>
      </c>
      <c r="C1734" s="62" t="s">
        <v>13882</v>
      </c>
      <c r="D1734" s="127"/>
      <c r="E1734" s="62" t="s">
        <v>73</v>
      </c>
      <c r="F1734" s="62" t="s">
        <v>13903</v>
      </c>
      <c r="G1734" s="62" t="s">
        <v>13904</v>
      </c>
      <c r="H1734" s="62">
        <v>2011</v>
      </c>
      <c r="I1734" s="62" t="s">
        <v>13905</v>
      </c>
      <c r="J1734" s="385">
        <v>197520</v>
      </c>
      <c r="K1734" s="62" t="s">
        <v>13428</v>
      </c>
      <c r="L1734" s="62" t="s">
        <v>13886</v>
      </c>
      <c r="M1734" s="62" t="s">
        <v>13887</v>
      </c>
      <c r="N1734" s="62" t="s">
        <v>13906</v>
      </c>
      <c r="O1734" s="62" t="s">
        <v>13907</v>
      </c>
      <c r="P1734" s="62" t="s">
        <v>13908</v>
      </c>
      <c r="Q1734" s="62" t="s">
        <v>13891</v>
      </c>
      <c r="R1734" s="128"/>
      <c r="S1734" s="128"/>
      <c r="T1734" s="128"/>
      <c r="U1734" s="128"/>
      <c r="V1734" s="438"/>
      <c r="W1734" s="128">
        <v>100</v>
      </c>
      <c r="X1734" s="462" t="s">
        <v>13892</v>
      </c>
      <c r="Y1734" s="62">
        <v>30</v>
      </c>
      <c r="Z1734" s="62"/>
      <c r="AA1734" s="62"/>
      <c r="AB1734" s="62"/>
      <c r="AC1734" s="62"/>
      <c r="AD1734" s="62"/>
      <c r="AE1734" s="62"/>
      <c r="AF1734" s="126"/>
      <c r="AG1734" s="62"/>
      <c r="AH1734" s="62"/>
      <c r="AI1734" s="62"/>
      <c r="AJ1734" s="62"/>
      <c r="AK1734" s="62"/>
      <c r="AL1734" s="62"/>
      <c r="AM1734" s="62"/>
      <c r="AN1734" s="62"/>
      <c r="AO1734" s="62"/>
      <c r="AP1734" s="62"/>
      <c r="AQ1734" s="62"/>
      <c r="AR1734" s="62"/>
      <c r="AS1734" s="62"/>
      <c r="AT1734" s="62"/>
      <c r="AU1734" s="62"/>
      <c r="AV1734" s="62"/>
      <c r="AW1734" s="62"/>
      <c r="AX1734" s="62"/>
      <c r="AY1734" s="62"/>
      <c r="AZ1734" s="62"/>
      <c r="BA1734" s="62"/>
      <c r="BB1734" s="32"/>
      <c r="BC1734" s="32"/>
      <c r="BD1734" s="32"/>
      <c r="BE1734" s="32"/>
      <c r="BF1734" s="32"/>
      <c r="BG1734" s="32"/>
      <c r="BH1734" s="32"/>
      <c r="BI1734" s="32"/>
      <c r="BJ1734" s="32"/>
      <c r="BK1734" s="32"/>
      <c r="BL1734" s="32"/>
      <c r="BM1734" s="32"/>
    </row>
    <row r="1735" spans="1:65" ht="120" customHeight="1" x14ac:dyDescent="0.25">
      <c r="A1735" s="126">
        <v>2997</v>
      </c>
      <c r="B1735" s="62" t="s">
        <v>13881</v>
      </c>
      <c r="C1735" s="62" t="s">
        <v>13882</v>
      </c>
      <c r="D1735" s="127"/>
      <c r="E1735" s="62" t="s">
        <v>2814</v>
      </c>
      <c r="F1735" s="62" t="s">
        <v>13909</v>
      </c>
      <c r="G1735" s="62" t="s">
        <v>13910</v>
      </c>
      <c r="H1735" s="62">
        <v>2011</v>
      </c>
      <c r="I1735" s="62" t="s">
        <v>13911</v>
      </c>
      <c r="J1735" s="385">
        <v>218946</v>
      </c>
      <c r="K1735" s="62" t="s">
        <v>13428</v>
      </c>
      <c r="L1735" s="62" t="s">
        <v>13886</v>
      </c>
      <c r="M1735" s="62" t="s">
        <v>13887</v>
      </c>
      <c r="N1735" s="62" t="s">
        <v>13912</v>
      </c>
      <c r="O1735" s="62" t="s">
        <v>13913</v>
      </c>
      <c r="P1735" s="62" t="s">
        <v>13914</v>
      </c>
      <c r="Q1735" s="62" t="s">
        <v>13891</v>
      </c>
      <c r="R1735" s="128"/>
      <c r="S1735" s="128"/>
      <c r="T1735" s="128"/>
      <c r="U1735" s="128"/>
      <c r="V1735" s="438"/>
      <c r="W1735" s="128">
        <v>100</v>
      </c>
      <c r="X1735" s="462" t="s">
        <v>13892</v>
      </c>
      <c r="Y1735" s="62">
        <v>80</v>
      </c>
      <c r="Z1735" s="62"/>
      <c r="AA1735" s="62"/>
      <c r="AB1735" s="62"/>
      <c r="AC1735" s="62"/>
      <c r="AD1735" s="62"/>
      <c r="AE1735" s="62"/>
      <c r="AF1735" s="126"/>
      <c r="AG1735" s="62"/>
      <c r="AH1735" s="62"/>
      <c r="AI1735" s="62"/>
      <c r="AJ1735" s="62"/>
      <c r="AK1735" s="62"/>
      <c r="AL1735" s="62"/>
      <c r="AM1735" s="62"/>
      <c r="AN1735" s="62"/>
      <c r="AO1735" s="62"/>
      <c r="AP1735" s="62"/>
      <c r="AQ1735" s="62"/>
      <c r="AR1735" s="62"/>
      <c r="AS1735" s="62"/>
      <c r="AT1735" s="62"/>
      <c r="AU1735" s="62"/>
      <c r="AV1735" s="62"/>
      <c r="AW1735" s="62"/>
      <c r="AX1735" s="62"/>
      <c r="AY1735" s="62"/>
      <c r="AZ1735" s="62"/>
      <c r="BA1735" s="62"/>
      <c r="BB1735" s="32"/>
      <c r="BC1735" s="32"/>
      <c r="BD1735" s="32"/>
      <c r="BE1735" s="32"/>
      <c r="BF1735" s="32"/>
      <c r="BG1735" s="32"/>
      <c r="BH1735" s="32"/>
      <c r="BI1735" s="32"/>
      <c r="BJ1735" s="32"/>
      <c r="BK1735" s="32"/>
      <c r="BL1735" s="32"/>
      <c r="BM1735" s="32"/>
    </row>
    <row r="1736" spans="1:65" ht="120" customHeight="1" x14ac:dyDescent="0.25">
      <c r="A1736" s="126">
        <v>2997</v>
      </c>
      <c r="B1736" s="62" t="s">
        <v>13881</v>
      </c>
      <c r="C1736" s="62" t="s">
        <v>13882</v>
      </c>
      <c r="D1736" s="127"/>
      <c r="E1736" s="62" t="s">
        <v>2292</v>
      </c>
      <c r="F1736" s="62" t="s">
        <v>13893</v>
      </c>
      <c r="G1736" s="62" t="s">
        <v>13915</v>
      </c>
      <c r="H1736" s="62">
        <v>2012</v>
      </c>
      <c r="I1736" s="62" t="s">
        <v>13916</v>
      </c>
      <c r="J1736" s="385">
        <v>81600</v>
      </c>
      <c r="K1736" s="62" t="s">
        <v>13428</v>
      </c>
      <c r="L1736" s="62" t="s">
        <v>13886</v>
      </c>
      <c r="M1736" s="62" t="s">
        <v>13887</v>
      </c>
      <c r="N1736" s="62" t="s">
        <v>13917</v>
      </c>
      <c r="O1736" s="62" t="s">
        <v>13918</v>
      </c>
      <c r="P1736" s="62" t="s">
        <v>13919</v>
      </c>
      <c r="Q1736" s="62" t="s">
        <v>13891</v>
      </c>
      <c r="R1736" s="128"/>
      <c r="S1736" s="128"/>
      <c r="T1736" s="128"/>
      <c r="U1736" s="128"/>
      <c r="V1736" s="438"/>
      <c r="W1736" s="128">
        <v>100</v>
      </c>
      <c r="X1736" s="462" t="s">
        <v>13892</v>
      </c>
      <c r="Y1736" s="62">
        <v>50</v>
      </c>
      <c r="Z1736" s="62"/>
      <c r="AA1736" s="62"/>
      <c r="AB1736" s="62"/>
      <c r="AC1736" s="62"/>
      <c r="AD1736" s="62"/>
      <c r="AE1736" s="62"/>
      <c r="AF1736" s="126"/>
      <c r="AG1736" s="62"/>
      <c r="AH1736" s="62"/>
      <c r="AI1736" s="62"/>
      <c r="AJ1736" s="62"/>
      <c r="AK1736" s="62"/>
      <c r="AL1736" s="62"/>
      <c r="AM1736" s="62"/>
      <c r="AN1736" s="62"/>
      <c r="AO1736" s="62"/>
      <c r="AP1736" s="62"/>
      <c r="AQ1736" s="62"/>
      <c r="AR1736" s="62"/>
      <c r="AS1736" s="62"/>
      <c r="AT1736" s="62"/>
      <c r="AU1736" s="62"/>
      <c r="AV1736" s="62"/>
      <c r="AW1736" s="62"/>
      <c r="AX1736" s="62"/>
      <c r="AY1736" s="62"/>
      <c r="AZ1736" s="62"/>
      <c r="BA1736" s="62"/>
      <c r="BB1736" s="32"/>
      <c r="BC1736" s="32"/>
      <c r="BD1736" s="32"/>
      <c r="BE1736" s="32"/>
      <c r="BF1736" s="32"/>
      <c r="BG1736" s="32"/>
      <c r="BH1736" s="32"/>
      <c r="BI1736" s="32"/>
      <c r="BJ1736" s="32"/>
      <c r="BK1736" s="32"/>
      <c r="BL1736" s="32"/>
      <c r="BM1736" s="32"/>
    </row>
    <row r="1737" spans="1:65" ht="120" customHeight="1" x14ac:dyDescent="0.25">
      <c r="A1737" s="126">
        <v>3006</v>
      </c>
      <c r="B1737" s="62" t="s">
        <v>13920</v>
      </c>
      <c r="C1737" s="62"/>
      <c r="D1737" s="127"/>
      <c r="E1737" s="62" t="s">
        <v>1387</v>
      </c>
      <c r="F1737" s="62" t="s">
        <v>688</v>
      </c>
      <c r="G1737" s="62" t="s">
        <v>13921</v>
      </c>
      <c r="H1737" s="62">
        <v>2013</v>
      </c>
      <c r="I1737" s="62" t="s">
        <v>690</v>
      </c>
      <c r="J1737" s="385">
        <v>2277900</v>
      </c>
      <c r="K1737" s="62" t="s">
        <v>13428</v>
      </c>
      <c r="L1737" s="62" t="s">
        <v>692</v>
      </c>
      <c r="M1737" s="62" t="s">
        <v>693</v>
      </c>
      <c r="N1737" s="62" t="s">
        <v>694</v>
      </c>
      <c r="O1737" s="62" t="s">
        <v>695</v>
      </c>
      <c r="P1737" s="62">
        <v>65</v>
      </c>
      <c r="Q1737" s="62">
        <v>400</v>
      </c>
      <c r="R1737" s="128">
        <v>0</v>
      </c>
      <c r="S1737" s="128">
        <v>300</v>
      </c>
      <c r="T1737" s="128">
        <v>100</v>
      </c>
      <c r="U1737" s="128">
        <f t="shared" ref="U1737:U1743" si="108">R1737+S1737+T1737</f>
        <v>400</v>
      </c>
      <c r="V1737" s="438">
        <v>100</v>
      </c>
      <c r="W1737" s="128">
        <v>100</v>
      </c>
      <c r="X1737" s="462" t="s">
        <v>13922</v>
      </c>
      <c r="Y1737" s="62"/>
      <c r="Z1737" s="62"/>
      <c r="AA1737" s="62"/>
      <c r="AB1737" s="62"/>
      <c r="AC1737" s="62"/>
      <c r="AD1737" s="62"/>
      <c r="AE1737" s="62"/>
      <c r="AF1737" s="126">
        <v>100</v>
      </c>
      <c r="AG1737" s="62" t="s">
        <v>13923</v>
      </c>
      <c r="AH1737" s="62" t="s">
        <v>13924</v>
      </c>
      <c r="AI1737" s="62">
        <v>85</v>
      </c>
      <c r="AJ1737" s="62" t="s">
        <v>72</v>
      </c>
      <c r="AK1737" s="62" t="s">
        <v>13925</v>
      </c>
      <c r="AL1737" s="62">
        <v>10</v>
      </c>
      <c r="AM1737" s="62"/>
      <c r="AN1737" s="62"/>
      <c r="AO1737" s="62"/>
      <c r="AP1737" s="62"/>
      <c r="AQ1737" s="62"/>
      <c r="AR1737" s="62"/>
      <c r="AS1737" s="62"/>
      <c r="AT1737" s="62"/>
      <c r="AU1737" s="62"/>
      <c r="AV1737" s="62" t="s">
        <v>706</v>
      </c>
      <c r="AW1737" s="62"/>
      <c r="AX1737" s="62">
        <v>5</v>
      </c>
      <c r="AY1737" s="62"/>
      <c r="AZ1737" s="62"/>
      <c r="BA1737" s="62"/>
      <c r="BB1737" s="32"/>
      <c r="BC1737" s="32"/>
      <c r="BD1737" s="32"/>
      <c r="BE1737" s="32"/>
      <c r="BF1737" s="32"/>
      <c r="BG1737" s="32"/>
      <c r="BH1737" s="32"/>
      <c r="BI1737" s="32"/>
      <c r="BJ1737" s="32"/>
      <c r="BK1737" s="32"/>
      <c r="BL1737" s="32"/>
      <c r="BM1737" s="32"/>
    </row>
    <row r="1738" spans="1:65" ht="120" customHeight="1" x14ac:dyDescent="0.25">
      <c r="A1738" s="126">
        <v>3006</v>
      </c>
      <c r="B1738" s="62" t="s">
        <v>13920</v>
      </c>
      <c r="C1738" s="62"/>
      <c r="D1738" s="127"/>
      <c r="E1738" s="62" t="s">
        <v>13926</v>
      </c>
      <c r="F1738" s="62"/>
      <c r="G1738" s="62" t="s">
        <v>13927</v>
      </c>
      <c r="H1738" s="62">
        <v>2012</v>
      </c>
      <c r="I1738" s="62" t="s">
        <v>13928</v>
      </c>
      <c r="J1738" s="385">
        <v>901896</v>
      </c>
      <c r="K1738" s="62" t="s">
        <v>13428</v>
      </c>
      <c r="L1738" s="62" t="s">
        <v>13929</v>
      </c>
      <c r="M1738" s="62" t="s">
        <v>13930</v>
      </c>
      <c r="N1738" s="62" t="s">
        <v>13931</v>
      </c>
      <c r="O1738" s="62" t="s">
        <v>13932</v>
      </c>
      <c r="P1738" s="62">
        <v>25</v>
      </c>
      <c r="Q1738" s="62" t="s">
        <v>13933</v>
      </c>
      <c r="R1738" s="128">
        <v>0</v>
      </c>
      <c r="S1738" s="128">
        <v>0</v>
      </c>
      <c r="T1738" s="128">
        <v>0</v>
      </c>
      <c r="U1738" s="128">
        <f t="shared" si="108"/>
        <v>0</v>
      </c>
      <c r="V1738" s="438">
        <v>0</v>
      </c>
      <c r="W1738" s="128">
        <v>100</v>
      </c>
      <c r="X1738" s="462" t="s">
        <v>13934</v>
      </c>
      <c r="Y1738" s="62"/>
      <c r="Z1738" s="62"/>
      <c r="AA1738" s="62"/>
      <c r="AB1738" s="62"/>
      <c r="AC1738" s="62"/>
      <c r="AD1738" s="62"/>
      <c r="AE1738" s="62"/>
      <c r="AF1738" s="126"/>
      <c r="AG1738" s="62"/>
      <c r="AH1738" s="62"/>
      <c r="AI1738" s="62"/>
      <c r="AJ1738" s="62"/>
      <c r="AK1738" s="62"/>
      <c r="AL1738" s="62"/>
      <c r="AM1738" s="62"/>
      <c r="AN1738" s="62"/>
      <c r="AO1738" s="62"/>
      <c r="AP1738" s="62"/>
      <c r="AQ1738" s="62"/>
      <c r="AR1738" s="62"/>
      <c r="AS1738" s="62"/>
      <c r="AT1738" s="62"/>
      <c r="AU1738" s="62"/>
      <c r="AV1738" s="62"/>
      <c r="AW1738" s="62"/>
      <c r="AX1738" s="62"/>
      <c r="AY1738" s="62"/>
      <c r="AZ1738" s="62"/>
      <c r="BA1738" s="62"/>
      <c r="BB1738" s="32"/>
      <c r="BC1738" s="32"/>
      <c r="BD1738" s="32"/>
      <c r="BE1738" s="32"/>
      <c r="BF1738" s="32"/>
      <c r="BG1738" s="32"/>
      <c r="BH1738" s="32"/>
      <c r="BI1738" s="32"/>
      <c r="BJ1738" s="32"/>
      <c r="BK1738" s="32"/>
      <c r="BL1738" s="32"/>
      <c r="BM1738" s="32"/>
    </row>
    <row r="1739" spans="1:65" ht="120" customHeight="1" x14ac:dyDescent="0.25">
      <c r="A1739" s="126">
        <v>3030</v>
      </c>
      <c r="B1739" s="62" t="s">
        <v>13935</v>
      </c>
      <c r="C1739" s="62"/>
      <c r="D1739" s="127"/>
      <c r="E1739" s="62" t="s">
        <v>13936</v>
      </c>
      <c r="F1739" s="62">
        <v>16327</v>
      </c>
      <c r="G1739" s="62" t="s">
        <v>13937</v>
      </c>
      <c r="H1739" s="62">
        <v>2009</v>
      </c>
      <c r="I1739" s="62" t="s">
        <v>13938</v>
      </c>
      <c r="J1739" s="385">
        <v>17388</v>
      </c>
      <c r="K1739" s="62" t="s">
        <v>13428</v>
      </c>
      <c r="L1739" s="62" t="s">
        <v>13939</v>
      </c>
      <c r="M1739" s="62" t="s">
        <v>13940</v>
      </c>
      <c r="N1739" s="62" t="s">
        <v>13941</v>
      </c>
      <c r="O1739" s="62" t="s">
        <v>13942</v>
      </c>
      <c r="P1739" s="62" t="s">
        <v>13943</v>
      </c>
      <c r="Q1739" s="62">
        <v>0.372</v>
      </c>
      <c r="R1739" s="128">
        <v>0</v>
      </c>
      <c r="S1739" s="128">
        <v>1.6655172413793105</v>
      </c>
      <c r="T1739" s="128">
        <v>73.2</v>
      </c>
      <c r="U1739" s="128">
        <f t="shared" si="108"/>
        <v>74.865517241379308</v>
      </c>
      <c r="V1739" s="438">
        <v>100</v>
      </c>
      <c r="W1739" s="128">
        <v>100</v>
      </c>
      <c r="X1739" s="462" t="s">
        <v>13944</v>
      </c>
      <c r="Y1739" s="62"/>
      <c r="Z1739" s="62"/>
      <c r="AA1739" s="62"/>
      <c r="AB1739" s="62"/>
      <c r="AC1739" s="62"/>
      <c r="AD1739" s="62"/>
      <c r="AE1739" s="62"/>
      <c r="AF1739" s="126">
        <v>100</v>
      </c>
      <c r="AG1739" s="62"/>
      <c r="AH1739" s="62"/>
      <c r="AI1739" s="62"/>
      <c r="AJ1739" s="62"/>
      <c r="AK1739" s="62"/>
      <c r="AL1739" s="62"/>
      <c r="AM1739" s="62"/>
      <c r="AN1739" s="62"/>
      <c r="AO1739" s="62"/>
      <c r="AP1739" s="62"/>
      <c r="AQ1739" s="62"/>
      <c r="AR1739" s="62"/>
      <c r="AS1739" s="62"/>
      <c r="AT1739" s="62"/>
      <c r="AU1739" s="62"/>
      <c r="AV1739" s="93" t="s">
        <v>13945</v>
      </c>
      <c r="AW1739" s="62" t="s">
        <v>13946</v>
      </c>
      <c r="AX1739" s="62">
        <v>100</v>
      </c>
      <c r="AY1739" s="62"/>
      <c r="AZ1739" s="62"/>
      <c r="BA1739" s="62"/>
      <c r="BB1739" s="32"/>
      <c r="BC1739" s="32"/>
      <c r="BD1739" s="32"/>
      <c r="BE1739" s="32"/>
      <c r="BF1739" s="32"/>
      <c r="BG1739" s="32"/>
      <c r="BH1739" s="32"/>
      <c r="BI1739" s="32"/>
      <c r="BJ1739" s="32"/>
      <c r="BK1739" s="32"/>
      <c r="BL1739" s="32"/>
      <c r="BM1739" s="32"/>
    </row>
    <row r="1740" spans="1:65" ht="120" customHeight="1" x14ac:dyDescent="0.25">
      <c r="A1740" s="126">
        <v>3030</v>
      </c>
      <c r="B1740" s="62" t="s">
        <v>13935</v>
      </c>
      <c r="C1740" s="62"/>
      <c r="D1740" s="127"/>
      <c r="E1740" s="62" t="s">
        <v>13947</v>
      </c>
      <c r="F1740" s="62">
        <v>50768</v>
      </c>
      <c r="G1740" s="62" t="s">
        <v>13948</v>
      </c>
      <c r="H1740" s="62">
        <v>2010</v>
      </c>
      <c r="I1740" s="62" t="s">
        <v>13949</v>
      </c>
      <c r="J1740" s="385">
        <v>43337</v>
      </c>
      <c r="K1740" s="62" t="s">
        <v>13428</v>
      </c>
      <c r="L1740" s="62" t="s">
        <v>13939</v>
      </c>
      <c r="M1740" s="62" t="s">
        <v>13940</v>
      </c>
      <c r="N1740" s="62" t="s">
        <v>13950</v>
      </c>
      <c r="O1740" s="62" t="s">
        <v>13951</v>
      </c>
      <c r="P1740" s="62" t="s">
        <v>13952</v>
      </c>
      <c r="Q1740" s="62">
        <v>0.92700000000000005</v>
      </c>
      <c r="R1740" s="128">
        <v>0</v>
      </c>
      <c r="S1740" s="128">
        <v>4.1510536398467428</v>
      </c>
      <c r="T1740" s="128">
        <v>73.2</v>
      </c>
      <c r="U1740" s="128">
        <f t="shared" si="108"/>
        <v>77.351053639846739</v>
      </c>
      <c r="V1740" s="438">
        <v>100</v>
      </c>
      <c r="W1740" s="128">
        <v>100</v>
      </c>
      <c r="X1740" s="462" t="s">
        <v>13944</v>
      </c>
      <c r="Y1740" s="62"/>
      <c r="Z1740" s="62"/>
      <c r="AA1740" s="62"/>
      <c r="AB1740" s="62">
        <v>4</v>
      </c>
      <c r="AC1740" s="62"/>
      <c r="AD1740" s="62"/>
      <c r="AE1740" s="62"/>
      <c r="AF1740" s="126">
        <v>100</v>
      </c>
      <c r="AG1740" s="62"/>
      <c r="AH1740" s="62"/>
      <c r="AI1740" s="62"/>
      <c r="AJ1740" s="62"/>
      <c r="AK1740" s="62"/>
      <c r="AL1740" s="62"/>
      <c r="AM1740" s="62"/>
      <c r="AN1740" s="62"/>
      <c r="AO1740" s="62"/>
      <c r="AP1740" s="62"/>
      <c r="AQ1740" s="62"/>
      <c r="AR1740" s="62"/>
      <c r="AS1740" s="62"/>
      <c r="AT1740" s="62"/>
      <c r="AU1740" s="62"/>
      <c r="AV1740" s="62" t="s">
        <v>13953</v>
      </c>
      <c r="AW1740" s="62" t="s">
        <v>13946</v>
      </c>
      <c r="AX1740" s="62">
        <v>100</v>
      </c>
      <c r="AY1740" s="62"/>
      <c r="AZ1740" s="62"/>
      <c r="BA1740" s="62"/>
      <c r="BB1740" s="32"/>
      <c r="BC1740" s="32"/>
      <c r="BD1740" s="32"/>
      <c r="BE1740" s="32"/>
      <c r="BF1740" s="32"/>
      <c r="BG1740" s="32"/>
      <c r="BH1740" s="32"/>
      <c r="BI1740" s="32"/>
      <c r="BJ1740" s="32"/>
      <c r="BK1740" s="32"/>
      <c r="BL1740" s="32"/>
      <c r="BM1740" s="32"/>
    </row>
    <row r="1741" spans="1:65" ht="120" customHeight="1" x14ac:dyDescent="0.25">
      <c r="A1741" s="126">
        <v>3030</v>
      </c>
      <c r="B1741" s="62" t="s">
        <v>13935</v>
      </c>
      <c r="C1741" s="62"/>
      <c r="D1741" s="127"/>
      <c r="E1741" s="62" t="s">
        <v>444</v>
      </c>
      <c r="F1741" s="62">
        <v>12728</v>
      </c>
      <c r="G1741" s="62" t="s">
        <v>13954</v>
      </c>
      <c r="H1741" s="62">
        <v>2010</v>
      </c>
      <c r="I1741" s="62" t="s">
        <v>13955</v>
      </c>
      <c r="J1741" s="385">
        <v>231332</v>
      </c>
      <c r="K1741" s="62" t="s">
        <v>13428</v>
      </c>
      <c r="L1741" s="62" t="s">
        <v>13939</v>
      </c>
      <c r="M1741" s="62" t="s">
        <v>13940</v>
      </c>
      <c r="N1741" s="62" t="s">
        <v>13956</v>
      </c>
      <c r="O1741" s="62" t="s">
        <v>13957</v>
      </c>
      <c r="P1741" s="62" t="s">
        <v>13958</v>
      </c>
      <c r="Q1741" s="62">
        <v>4.9459999999999997</v>
      </c>
      <c r="R1741" s="128">
        <v>0</v>
      </c>
      <c r="S1741" s="128">
        <v>22.158237547892721</v>
      </c>
      <c r="T1741" s="128">
        <v>73.2</v>
      </c>
      <c r="U1741" s="128">
        <f t="shared" si="108"/>
        <v>95.358237547892728</v>
      </c>
      <c r="V1741" s="438">
        <v>100</v>
      </c>
      <c r="W1741" s="128">
        <v>100</v>
      </c>
      <c r="X1741" s="462" t="s">
        <v>13944</v>
      </c>
      <c r="Y1741" s="62"/>
      <c r="Z1741" s="62"/>
      <c r="AA1741" s="62"/>
      <c r="AB1741" s="62">
        <v>30</v>
      </c>
      <c r="AC1741" s="62"/>
      <c r="AD1741" s="62"/>
      <c r="AE1741" s="62"/>
      <c r="AF1741" s="126">
        <v>100</v>
      </c>
      <c r="AG1741" s="62"/>
      <c r="AH1741" s="62"/>
      <c r="AI1741" s="62"/>
      <c r="AJ1741" s="62"/>
      <c r="AK1741" s="62"/>
      <c r="AL1741" s="62"/>
      <c r="AM1741" s="62"/>
      <c r="AN1741" s="62"/>
      <c r="AO1741" s="62"/>
      <c r="AP1741" s="62"/>
      <c r="AQ1741" s="62"/>
      <c r="AR1741" s="62"/>
      <c r="AS1741" s="62"/>
      <c r="AT1741" s="62"/>
      <c r="AU1741" s="62"/>
      <c r="AV1741" s="62" t="s">
        <v>13959</v>
      </c>
      <c r="AW1741" s="62" t="s">
        <v>13946</v>
      </c>
      <c r="AX1741" s="62">
        <v>100</v>
      </c>
      <c r="AY1741" s="62"/>
      <c r="AZ1741" s="62"/>
      <c r="BA1741" s="62"/>
      <c r="BB1741" s="32"/>
      <c r="BC1741" s="32"/>
      <c r="BD1741" s="32"/>
      <c r="BE1741" s="32"/>
      <c r="BF1741" s="32"/>
      <c r="BG1741" s="32"/>
      <c r="BH1741" s="32"/>
      <c r="BI1741" s="32"/>
      <c r="BJ1741" s="32"/>
      <c r="BK1741" s="32"/>
      <c r="BL1741" s="32"/>
      <c r="BM1741" s="32"/>
    </row>
    <row r="1742" spans="1:65" ht="120" customHeight="1" x14ac:dyDescent="0.25">
      <c r="A1742" s="126">
        <v>3030</v>
      </c>
      <c r="B1742" s="62" t="s">
        <v>13935</v>
      </c>
      <c r="C1742" s="62"/>
      <c r="D1742" s="127"/>
      <c r="E1742" s="62" t="s">
        <v>13960</v>
      </c>
      <c r="F1742" s="62">
        <v>53966</v>
      </c>
      <c r="G1742" s="62" t="s">
        <v>13961</v>
      </c>
      <c r="H1742" s="62">
        <v>2010</v>
      </c>
      <c r="I1742" s="62" t="s">
        <v>13962</v>
      </c>
      <c r="J1742" s="385">
        <v>44166</v>
      </c>
      <c r="K1742" s="62" t="s">
        <v>13428</v>
      </c>
      <c r="L1742" s="62" t="s">
        <v>13939</v>
      </c>
      <c r="M1742" s="62" t="s">
        <v>13940</v>
      </c>
      <c r="N1742" s="62" t="s">
        <v>13963</v>
      </c>
      <c r="O1742" s="62" t="s">
        <v>13964</v>
      </c>
      <c r="P1742" s="62" t="s">
        <v>13965</v>
      </c>
      <c r="Q1742" s="62">
        <v>0.94399999999999995</v>
      </c>
      <c r="R1742" s="128">
        <v>0</v>
      </c>
      <c r="S1742" s="128">
        <v>4.2304597701149431</v>
      </c>
      <c r="T1742" s="128">
        <v>73.2</v>
      </c>
      <c r="U1742" s="128">
        <f t="shared" si="108"/>
        <v>77.43045977011495</v>
      </c>
      <c r="V1742" s="438">
        <v>100</v>
      </c>
      <c r="W1742" s="128">
        <v>100</v>
      </c>
      <c r="X1742" s="462" t="s">
        <v>13944</v>
      </c>
      <c r="Y1742" s="62"/>
      <c r="Z1742" s="62"/>
      <c r="AA1742" s="62"/>
      <c r="AB1742" s="62">
        <v>4</v>
      </c>
      <c r="AC1742" s="62"/>
      <c r="AD1742" s="62"/>
      <c r="AE1742" s="62"/>
      <c r="AF1742" s="126">
        <v>100</v>
      </c>
      <c r="AG1742" s="62"/>
      <c r="AH1742" s="62"/>
      <c r="AI1742" s="62"/>
      <c r="AJ1742" s="62"/>
      <c r="AK1742" s="62"/>
      <c r="AL1742" s="62"/>
      <c r="AM1742" s="62"/>
      <c r="AN1742" s="62"/>
      <c r="AO1742" s="62"/>
      <c r="AP1742" s="62"/>
      <c r="AQ1742" s="62"/>
      <c r="AR1742" s="62"/>
      <c r="AS1742" s="62"/>
      <c r="AT1742" s="62"/>
      <c r="AU1742" s="62"/>
      <c r="AV1742" s="62" t="s">
        <v>13966</v>
      </c>
      <c r="AW1742" s="62" t="s">
        <v>13946</v>
      </c>
      <c r="AX1742" s="62">
        <v>100</v>
      </c>
      <c r="AY1742" s="62"/>
      <c r="AZ1742" s="62"/>
      <c r="BA1742" s="62"/>
      <c r="BB1742" s="32"/>
      <c r="BC1742" s="32"/>
      <c r="BD1742" s="32"/>
      <c r="BE1742" s="32"/>
      <c r="BF1742" s="32"/>
      <c r="BG1742" s="32"/>
      <c r="BH1742" s="32"/>
      <c r="BI1742" s="32"/>
      <c r="BJ1742" s="32"/>
      <c r="BK1742" s="32"/>
      <c r="BL1742" s="32"/>
      <c r="BM1742" s="32"/>
    </row>
    <row r="1743" spans="1:65" ht="120" customHeight="1" x14ac:dyDescent="0.25">
      <c r="A1743" s="126">
        <v>3030</v>
      </c>
      <c r="B1743" s="62" t="s">
        <v>13935</v>
      </c>
      <c r="C1743" s="62"/>
      <c r="D1743" s="127"/>
      <c r="E1743" s="62" t="s">
        <v>444</v>
      </c>
      <c r="F1743" s="62">
        <v>12728</v>
      </c>
      <c r="G1743" s="62" t="s">
        <v>13967</v>
      </c>
      <c r="H1743" s="62">
        <v>2011</v>
      </c>
      <c r="I1743" s="62" t="s">
        <v>13968</v>
      </c>
      <c r="J1743" s="385">
        <v>43980</v>
      </c>
      <c r="K1743" s="62" t="s">
        <v>13428</v>
      </c>
      <c r="L1743" s="62" t="s">
        <v>13939</v>
      </c>
      <c r="M1743" s="62" t="s">
        <v>13940</v>
      </c>
      <c r="N1743" s="62" t="s">
        <v>13969</v>
      </c>
      <c r="O1743" s="62" t="s">
        <v>13968</v>
      </c>
      <c r="P1743" s="62" t="s">
        <v>13970</v>
      </c>
      <c r="Q1743" s="62">
        <v>0.94</v>
      </c>
      <c r="R1743" s="128">
        <v>0</v>
      </c>
      <c r="S1743" s="128">
        <v>4.2126436781609193</v>
      </c>
      <c r="T1743" s="128">
        <v>73.2</v>
      </c>
      <c r="U1743" s="128">
        <f t="shared" si="108"/>
        <v>77.412643678160919</v>
      </c>
      <c r="V1743" s="438">
        <v>100</v>
      </c>
      <c r="W1743" s="128">
        <v>100</v>
      </c>
      <c r="X1743" s="462" t="s">
        <v>13944</v>
      </c>
      <c r="Y1743" s="62"/>
      <c r="Z1743" s="62"/>
      <c r="AA1743" s="62"/>
      <c r="AB1743" s="62">
        <v>4</v>
      </c>
      <c r="AC1743" s="62"/>
      <c r="AD1743" s="62"/>
      <c r="AE1743" s="62"/>
      <c r="AF1743" s="126">
        <v>100</v>
      </c>
      <c r="AG1743" s="62"/>
      <c r="AH1743" s="62"/>
      <c r="AI1743" s="62"/>
      <c r="AJ1743" s="62"/>
      <c r="AK1743" s="62"/>
      <c r="AL1743" s="62"/>
      <c r="AM1743" s="62"/>
      <c r="AN1743" s="62"/>
      <c r="AO1743" s="62"/>
      <c r="AP1743" s="62"/>
      <c r="AQ1743" s="62"/>
      <c r="AR1743" s="62"/>
      <c r="AS1743" s="62"/>
      <c r="AT1743" s="62"/>
      <c r="AU1743" s="62"/>
      <c r="AV1743" s="62" t="s">
        <v>13971</v>
      </c>
      <c r="AW1743" s="62" t="s">
        <v>13946</v>
      </c>
      <c r="AX1743" s="62">
        <v>100</v>
      </c>
      <c r="AY1743" s="62"/>
      <c r="AZ1743" s="62"/>
      <c r="BA1743" s="62"/>
      <c r="BB1743" s="32"/>
      <c r="BC1743" s="32"/>
      <c r="BD1743" s="32"/>
      <c r="BE1743" s="32"/>
      <c r="BF1743" s="32"/>
      <c r="BG1743" s="32"/>
      <c r="BH1743" s="32"/>
      <c r="BI1743" s="32"/>
      <c r="BJ1743" s="32"/>
      <c r="BK1743" s="32"/>
      <c r="BL1743" s="32"/>
      <c r="BM1743" s="32"/>
    </row>
    <row r="1744" spans="1:65" ht="120" customHeight="1" x14ac:dyDescent="0.25">
      <c r="A1744" s="126">
        <v>3039</v>
      </c>
      <c r="B1744" s="62" t="s">
        <v>13972</v>
      </c>
      <c r="C1744" s="62">
        <v>1</v>
      </c>
      <c r="D1744" s="127" t="s">
        <v>13973</v>
      </c>
      <c r="E1744" s="62" t="s">
        <v>13974</v>
      </c>
      <c r="F1744" s="62" t="s">
        <v>13975</v>
      </c>
      <c r="G1744" s="62" t="s">
        <v>13976</v>
      </c>
      <c r="H1744" s="62">
        <v>2010</v>
      </c>
      <c r="I1744" s="62" t="s">
        <v>13976</v>
      </c>
      <c r="J1744" s="385">
        <v>52279.81</v>
      </c>
      <c r="K1744" s="62" t="s">
        <v>13428</v>
      </c>
      <c r="L1744" s="62" t="s">
        <v>13977</v>
      </c>
      <c r="M1744" s="62" t="s">
        <v>13978</v>
      </c>
      <c r="N1744" s="62" t="s">
        <v>13979</v>
      </c>
      <c r="O1744" s="62" t="s">
        <v>13980</v>
      </c>
      <c r="P1744" s="62" t="s">
        <v>13981</v>
      </c>
      <c r="Q1744" s="62"/>
      <c r="R1744" s="128"/>
      <c r="S1744" s="128"/>
      <c r="T1744" s="128"/>
      <c r="U1744" s="128"/>
      <c r="V1744" s="438"/>
      <c r="W1744" s="128">
        <v>100</v>
      </c>
      <c r="X1744" s="462" t="s">
        <v>13982</v>
      </c>
      <c r="Y1744" s="62"/>
      <c r="Z1744" s="62"/>
      <c r="AA1744" s="62">
        <v>65</v>
      </c>
      <c r="AB1744" s="62"/>
      <c r="AC1744" s="62" t="s">
        <v>13983</v>
      </c>
      <c r="AD1744" s="62"/>
      <c r="AE1744" s="62">
        <v>3</v>
      </c>
      <c r="AF1744" s="126"/>
      <c r="AG1744" s="62"/>
      <c r="AH1744" s="62"/>
      <c r="AI1744" s="62"/>
      <c r="AJ1744" s="62"/>
      <c r="AK1744" s="62"/>
      <c r="AL1744" s="62"/>
      <c r="AM1744" s="62"/>
      <c r="AN1744" s="62"/>
      <c r="AO1744" s="62"/>
      <c r="AP1744" s="62"/>
      <c r="AQ1744" s="62"/>
      <c r="AR1744" s="62"/>
      <c r="AS1744" s="62"/>
      <c r="AT1744" s="62"/>
      <c r="AU1744" s="62"/>
      <c r="AV1744" s="62"/>
      <c r="AW1744" s="62"/>
      <c r="AX1744" s="62"/>
      <c r="AY1744" s="62"/>
      <c r="AZ1744" s="62"/>
      <c r="BA1744" s="62"/>
      <c r="BB1744" s="32"/>
      <c r="BC1744" s="32"/>
      <c r="BD1744" s="32"/>
      <c r="BE1744" s="32"/>
      <c r="BF1744" s="32"/>
      <c r="BG1744" s="32"/>
      <c r="BH1744" s="32"/>
      <c r="BI1744" s="32"/>
      <c r="BJ1744" s="32"/>
      <c r="BK1744" s="32"/>
      <c r="BL1744" s="32"/>
      <c r="BM1744" s="32"/>
    </row>
    <row r="1745" spans="1:65" ht="120" customHeight="1" x14ac:dyDescent="0.25">
      <c r="A1745" s="126">
        <v>3039</v>
      </c>
      <c r="B1745" s="62" t="s">
        <v>13972</v>
      </c>
      <c r="C1745" s="62">
        <v>1</v>
      </c>
      <c r="D1745" s="127" t="s">
        <v>13973</v>
      </c>
      <c r="E1745" s="62" t="s">
        <v>13984</v>
      </c>
      <c r="F1745" s="62" t="s">
        <v>13985</v>
      </c>
      <c r="G1745" s="62" t="s">
        <v>13986</v>
      </c>
      <c r="H1745" s="62">
        <v>2010</v>
      </c>
      <c r="I1745" s="62" t="s">
        <v>13986</v>
      </c>
      <c r="J1745" s="385">
        <v>282691.67</v>
      </c>
      <c r="K1745" s="62" t="s">
        <v>13428</v>
      </c>
      <c r="L1745" s="62" t="s">
        <v>13987</v>
      </c>
      <c r="M1745" s="62" t="s">
        <v>13988</v>
      </c>
      <c r="N1745" s="62" t="s">
        <v>13989</v>
      </c>
      <c r="O1745" s="62" t="s">
        <v>13990</v>
      </c>
      <c r="P1745" s="62" t="s">
        <v>13991</v>
      </c>
      <c r="Q1745" s="62"/>
      <c r="R1745" s="128"/>
      <c r="S1745" s="128"/>
      <c r="T1745" s="128"/>
      <c r="U1745" s="128"/>
      <c r="V1745" s="438"/>
      <c r="W1745" s="128">
        <v>100</v>
      </c>
      <c r="X1745" s="462" t="s">
        <v>13982</v>
      </c>
      <c r="Y1745" s="62"/>
      <c r="Z1745" s="62"/>
      <c r="AA1745" s="62">
        <v>65</v>
      </c>
      <c r="AB1745" s="62"/>
      <c r="AC1745" s="62" t="s">
        <v>13992</v>
      </c>
      <c r="AD1745" s="62"/>
      <c r="AE1745" s="62">
        <v>3</v>
      </c>
      <c r="AF1745" s="126"/>
      <c r="AG1745" s="62"/>
      <c r="AH1745" s="62"/>
      <c r="AI1745" s="62"/>
      <c r="AJ1745" s="62"/>
      <c r="AK1745" s="62"/>
      <c r="AL1745" s="62"/>
      <c r="AM1745" s="62"/>
      <c r="AN1745" s="62"/>
      <c r="AO1745" s="62"/>
      <c r="AP1745" s="62"/>
      <c r="AQ1745" s="62"/>
      <c r="AR1745" s="62"/>
      <c r="AS1745" s="62"/>
      <c r="AT1745" s="62"/>
      <c r="AU1745" s="62"/>
      <c r="AV1745" s="62"/>
      <c r="AW1745" s="62"/>
      <c r="AX1745" s="62"/>
      <c r="AY1745" s="62"/>
      <c r="AZ1745" s="62"/>
      <c r="BA1745" s="62"/>
      <c r="BB1745" s="32"/>
      <c r="BC1745" s="32"/>
      <c r="BD1745" s="32"/>
      <c r="BE1745" s="32"/>
      <c r="BF1745" s="32"/>
      <c r="BG1745" s="32"/>
      <c r="BH1745" s="32"/>
      <c r="BI1745" s="32"/>
      <c r="BJ1745" s="32"/>
      <c r="BK1745" s="32"/>
      <c r="BL1745" s="32"/>
      <c r="BM1745" s="32"/>
    </row>
    <row r="1746" spans="1:65" ht="120" customHeight="1" x14ac:dyDescent="0.25">
      <c r="A1746" s="126">
        <v>3039</v>
      </c>
      <c r="B1746" s="62" t="s">
        <v>13972</v>
      </c>
      <c r="C1746" s="62">
        <v>1</v>
      </c>
      <c r="D1746" s="127" t="s">
        <v>13973</v>
      </c>
      <c r="E1746" s="62" t="s">
        <v>13984</v>
      </c>
      <c r="F1746" s="62" t="s">
        <v>13993</v>
      </c>
      <c r="G1746" s="62" t="s">
        <v>13994</v>
      </c>
      <c r="H1746" s="62">
        <v>2010</v>
      </c>
      <c r="I1746" s="62" t="s">
        <v>13995</v>
      </c>
      <c r="J1746" s="385">
        <v>88635</v>
      </c>
      <c r="K1746" s="62" t="s">
        <v>13428</v>
      </c>
      <c r="L1746" s="62" t="s">
        <v>13996</v>
      </c>
      <c r="M1746" s="62" t="s">
        <v>13997</v>
      </c>
      <c r="N1746" s="62" t="s">
        <v>13998</v>
      </c>
      <c r="O1746" s="62" t="s">
        <v>13999</v>
      </c>
      <c r="P1746" s="62" t="s">
        <v>14000</v>
      </c>
      <c r="Q1746" s="62"/>
      <c r="R1746" s="128"/>
      <c r="S1746" s="128"/>
      <c r="T1746" s="128"/>
      <c r="U1746" s="128"/>
      <c r="V1746" s="438"/>
      <c r="W1746" s="128">
        <v>100</v>
      </c>
      <c r="X1746" s="462" t="s">
        <v>13982</v>
      </c>
      <c r="Y1746" s="62"/>
      <c r="Z1746" s="62"/>
      <c r="AA1746" s="62">
        <v>47</v>
      </c>
      <c r="AB1746" s="62"/>
      <c r="AC1746" s="62" t="s">
        <v>14001</v>
      </c>
      <c r="AD1746" s="62"/>
      <c r="AE1746" s="62">
        <v>3</v>
      </c>
      <c r="AF1746" s="126"/>
      <c r="AG1746" s="62"/>
      <c r="AH1746" s="62"/>
      <c r="AI1746" s="62"/>
      <c r="AJ1746" s="62"/>
      <c r="AK1746" s="62"/>
      <c r="AL1746" s="62"/>
      <c r="AM1746" s="62"/>
      <c r="AN1746" s="62"/>
      <c r="AO1746" s="62"/>
      <c r="AP1746" s="62"/>
      <c r="AQ1746" s="62"/>
      <c r="AR1746" s="62"/>
      <c r="AS1746" s="62"/>
      <c r="AT1746" s="62"/>
      <c r="AU1746" s="62"/>
      <c r="AV1746" s="62"/>
      <c r="AW1746" s="62"/>
      <c r="AX1746" s="62"/>
      <c r="AY1746" s="62"/>
      <c r="AZ1746" s="62"/>
      <c r="BA1746" s="62"/>
      <c r="BB1746" s="32"/>
      <c r="BC1746" s="32"/>
      <c r="BD1746" s="32"/>
      <c r="BE1746" s="32"/>
      <c r="BF1746" s="32"/>
      <c r="BG1746" s="32"/>
      <c r="BH1746" s="32"/>
      <c r="BI1746" s="32"/>
      <c r="BJ1746" s="32"/>
      <c r="BK1746" s="32"/>
      <c r="BL1746" s="32"/>
      <c r="BM1746" s="32"/>
    </row>
    <row r="1747" spans="1:65" ht="120" customHeight="1" x14ac:dyDescent="0.25">
      <c r="A1747" s="126">
        <v>3039</v>
      </c>
      <c r="B1747" s="62" t="s">
        <v>13972</v>
      </c>
      <c r="C1747" s="62">
        <v>1</v>
      </c>
      <c r="D1747" s="127" t="s">
        <v>13973</v>
      </c>
      <c r="E1747" s="62" t="s">
        <v>73</v>
      </c>
      <c r="F1747" s="62" t="s">
        <v>14002</v>
      </c>
      <c r="G1747" s="62" t="s">
        <v>14003</v>
      </c>
      <c r="H1747" s="62">
        <v>2011</v>
      </c>
      <c r="I1747" s="62" t="s">
        <v>14004</v>
      </c>
      <c r="J1747" s="385">
        <v>75920.320000000007</v>
      </c>
      <c r="K1747" s="62" t="s">
        <v>13428</v>
      </c>
      <c r="L1747" s="62" t="s">
        <v>13987</v>
      </c>
      <c r="M1747" s="62" t="s">
        <v>13988</v>
      </c>
      <c r="N1747" s="62" t="s">
        <v>14005</v>
      </c>
      <c r="O1747" s="62" t="s">
        <v>14006</v>
      </c>
      <c r="P1747" s="62">
        <v>12</v>
      </c>
      <c r="Q1747" s="62"/>
      <c r="R1747" s="128"/>
      <c r="S1747" s="128"/>
      <c r="T1747" s="128"/>
      <c r="U1747" s="128"/>
      <c r="V1747" s="438"/>
      <c r="W1747" s="128">
        <v>100</v>
      </c>
      <c r="X1747" s="462" t="s">
        <v>13982</v>
      </c>
      <c r="Y1747" s="62"/>
      <c r="Z1747" s="62"/>
      <c r="AA1747" s="62">
        <v>65</v>
      </c>
      <c r="AB1747" s="62"/>
      <c r="AC1747" s="62" t="s">
        <v>14007</v>
      </c>
      <c r="AD1747" s="62"/>
      <c r="AE1747" s="62">
        <v>3</v>
      </c>
      <c r="AF1747" s="126"/>
      <c r="AG1747" s="62"/>
      <c r="AH1747" s="62"/>
      <c r="AI1747" s="62"/>
      <c r="AJ1747" s="62"/>
      <c r="AK1747" s="62"/>
      <c r="AL1747" s="62"/>
      <c r="AM1747" s="62"/>
      <c r="AN1747" s="62"/>
      <c r="AO1747" s="62"/>
      <c r="AP1747" s="62"/>
      <c r="AQ1747" s="62"/>
      <c r="AR1747" s="62"/>
      <c r="AS1747" s="62"/>
      <c r="AT1747" s="62"/>
      <c r="AU1747" s="62"/>
      <c r="AV1747" s="62"/>
      <c r="AW1747" s="62"/>
      <c r="AX1747" s="62"/>
      <c r="AY1747" s="62"/>
      <c r="AZ1747" s="62"/>
      <c r="BA1747" s="62"/>
      <c r="BB1747" s="32"/>
      <c r="BC1747" s="32"/>
      <c r="BD1747" s="32"/>
      <c r="BE1747" s="32"/>
      <c r="BF1747" s="32"/>
      <c r="BG1747" s="32"/>
      <c r="BH1747" s="32"/>
      <c r="BI1747" s="32"/>
      <c r="BJ1747" s="32"/>
      <c r="BK1747" s="32"/>
      <c r="BL1747" s="32"/>
      <c r="BM1747" s="32"/>
    </row>
    <row r="1748" spans="1:65" ht="120" customHeight="1" x14ac:dyDescent="0.25">
      <c r="A1748" s="126">
        <v>3039</v>
      </c>
      <c r="B1748" s="62" t="s">
        <v>13972</v>
      </c>
      <c r="C1748" s="62">
        <v>1</v>
      </c>
      <c r="D1748" s="127" t="s">
        <v>13973</v>
      </c>
      <c r="E1748" s="62" t="s">
        <v>14008</v>
      </c>
      <c r="F1748" s="62" t="s">
        <v>14009</v>
      </c>
      <c r="G1748" s="62" t="s">
        <v>14010</v>
      </c>
      <c r="H1748" s="62">
        <v>2011</v>
      </c>
      <c r="I1748" s="62" t="s">
        <v>14011</v>
      </c>
      <c r="J1748" s="385">
        <v>237559.2</v>
      </c>
      <c r="K1748" s="62" t="s">
        <v>13428</v>
      </c>
      <c r="L1748" s="62" t="s">
        <v>13996</v>
      </c>
      <c r="M1748" s="62" t="s">
        <v>13997</v>
      </c>
      <c r="N1748" s="62" t="s">
        <v>14012</v>
      </c>
      <c r="O1748" s="62" t="s">
        <v>14013</v>
      </c>
      <c r="P1748" s="62" t="s">
        <v>14014</v>
      </c>
      <c r="Q1748" s="62"/>
      <c r="R1748" s="128"/>
      <c r="S1748" s="128"/>
      <c r="T1748" s="128"/>
      <c r="U1748" s="128"/>
      <c r="V1748" s="438"/>
      <c r="W1748" s="128">
        <v>100</v>
      </c>
      <c r="X1748" s="462" t="s">
        <v>13982</v>
      </c>
      <c r="Y1748" s="62"/>
      <c r="Z1748" s="62"/>
      <c r="AA1748" s="62">
        <v>44</v>
      </c>
      <c r="AB1748" s="62"/>
      <c r="AC1748" s="62" t="s">
        <v>14015</v>
      </c>
      <c r="AD1748" s="62"/>
      <c r="AE1748" s="62">
        <v>3</v>
      </c>
      <c r="AF1748" s="126"/>
      <c r="AG1748" s="62"/>
      <c r="AH1748" s="62"/>
      <c r="AI1748" s="62"/>
      <c r="AJ1748" s="62"/>
      <c r="AK1748" s="62"/>
      <c r="AL1748" s="62"/>
      <c r="AM1748" s="62"/>
      <c r="AN1748" s="62"/>
      <c r="AO1748" s="62"/>
      <c r="AP1748" s="62"/>
      <c r="AQ1748" s="62"/>
      <c r="AR1748" s="62"/>
      <c r="AS1748" s="62"/>
      <c r="AT1748" s="62"/>
      <c r="AU1748" s="62"/>
      <c r="AV1748" s="62"/>
      <c r="AW1748" s="62"/>
      <c r="AX1748" s="62"/>
      <c r="AY1748" s="62"/>
      <c r="AZ1748" s="62"/>
      <c r="BA1748" s="62"/>
      <c r="BB1748" s="32"/>
      <c r="BC1748" s="32"/>
      <c r="BD1748" s="32"/>
      <c r="BE1748" s="32"/>
      <c r="BF1748" s="32"/>
      <c r="BG1748" s="32"/>
      <c r="BH1748" s="32"/>
      <c r="BI1748" s="32"/>
      <c r="BJ1748" s="32"/>
      <c r="BK1748" s="32"/>
      <c r="BL1748" s="32"/>
      <c r="BM1748" s="32"/>
    </row>
    <row r="1749" spans="1:65" ht="120" customHeight="1" x14ac:dyDescent="0.25">
      <c r="A1749" s="126">
        <v>3039</v>
      </c>
      <c r="B1749" s="62" t="s">
        <v>13972</v>
      </c>
      <c r="C1749" s="62">
        <v>1</v>
      </c>
      <c r="D1749" s="127" t="s">
        <v>13973</v>
      </c>
      <c r="E1749" s="62" t="s">
        <v>14016</v>
      </c>
      <c r="F1749" s="62" t="s">
        <v>14002</v>
      </c>
      <c r="G1749" s="62" t="s">
        <v>14017</v>
      </c>
      <c r="H1749" s="62">
        <v>2012</v>
      </c>
      <c r="I1749" s="62" t="s">
        <v>14018</v>
      </c>
      <c r="J1749" s="385">
        <v>755742.39</v>
      </c>
      <c r="K1749" s="62" t="s">
        <v>13428</v>
      </c>
      <c r="L1749" s="62" t="s">
        <v>13996</v>
      </c>
      <c r="M1749" s="62" t="s">
        <v>13997</v>
      </c>
      <c r="N1749" s="62" t="s">
        <v>14019</v>
      </c>
      <c r="O1749" s="62" t="s">
        <v>14020</v>
      </c>
      <c r="P1749" s="62" t="s">
        <v>14021</v>
      </c>
      <c r="Q1749" s="62"/>
      <c r="R1749" s="128"/>
      <c r="S1749" s="128"/>
      <c r="T1749" s="128"/>
      <c r="U1749" s="128"/>
      <c r="V1749" s="438"/>
      <c r="W1749" s="128">
        <v>100</v>
      </c>
      <c r="X1749" s="462" t="s">
        <v>13982</v>
      </c>
      <c r="Y1749" s="62"/>
      <c r="Z1749" s="62"/>
      <c r="AA1749" s="62">
        <v>44</v>
      </c>
      <c r="AB1749" s="62"/>
      <c r="AC1749" s="62" t="s">
        <v>14022</v>
      </c>
      <c r="AD1749" s="62"/>
      <c r="AE1749" s="62">
        <v>3</v>
      </c>
      <c r="AF1749" s="126"/>
      <c r="AG1749" s="62"/>
      <c r="AH1749" s="62"/>
      <c r="AI1749" s="62"/>
      <c r="AJ1749" s="62"/>
      <c r="AK1749" s="62"/>
      <c r="AL1749" s="62"/>
      <c r="AM1749" s="62"/>
      <c r="AN1749" s="62"/>
      <c r="AO1749" s="62"/>
      <c r="AP1749" s="62"/>
      <c r="AQ1749" s="62"/>
      <c r="AR1749" s="62"/>
      <c r="AS1749" s="62"/>
      <c r="AT1749" s="62"/>
      <c r="AU1749" s="62"/>
      <c r="AV1749" s="62"/>
      <c r="AW1749" s="62"/>
      <c r="AX1749" s="62"/>
      <c r="AY1749" s="62"/>
      <c r="AZ1749" s="62"/>
      <c r="BA1749" s="62"/>
      <c r="BB1749" s="32"/>
      <c r="BC1749" s="32"/>
      <c r="BD1749" s="32"/>
      <c r="BE1749" s="32"/>
      <c r="BF1749" s="32"/>
      <c r="BG1749" s="32"/>
      <c r="BH1749" s="32"/>
      <c r="BI1749" s="32"/>
      <c r="BJ1749" s="32"/>
      <c r="BK1749" s="32"/>
      <c r="BL1749" s="32"/>
      <c r="BM1749" s="32"/>
    </row>
    <row r="1750" spans="1:65" ht="120" customHeight="1" x14ac:dyDescent="0.25">
      <c r="A1750" s="126">
        <v>3039</v>
      </c>
      <c r="B1750" s="62" t="s">
        <v>13972</v>
      </c>
      <c r="C1750" s="62">
        <v>1</v>
      </c>
      <c r="D1750" s="127" t="s">
        <v>13973</v>
      </c>
      <c r="E1750" s="62" t="s">
        <v>14023</v>
      </c>
      <c r="F1750" s="62" t="s">
        <v>14024</v>
      </c>
      <c r="G1750" s="62" t="s">
        <v>14025</v>
      </c>
      <c r="H1750" s="62">
        <v>2013</v>
      </c>
      <c r="I1750" s="62" t="s">
        <v>14026</v>
      </c>
      <c r="J1750" s="385">
        <v>81715.600000000006</v>
      </c>
      <c r="K1750" s="62" t="s">
        <v>13428</v>
      </c>
      <c r="L1750" s="62" t="s">
        <v>13977</v>
      </c>
      <c r="M1750" s="62" t="s">
        <v>13978</v>
      </c>
      <c r="N1750" s="62" t="s">
        <v>14027</v>
      </c>
      <c r="O1750" s="62" t="s">
        <v>14028</v>
      </c>
      <c r="P1750" s="62" t="s">
        <v>14029</v>
      </c>
      <c r="Q1750" s="62"/>
      <c r="R1750" s="128"/>
      <c r="S1750" s="128"/>
      <c r="T1750" s="128"/>
      <c r="U1750" s="128"/>
      <c r="V1750" s="438"/>
      <c r="W1750" s="128">
        <v>100</v>
      </c>
      <c r="X1750" s="462" t="s">
        <v>13982</v>
      </c>
      <c r="Y1750" s="62"/>
      <c r="Z1750" s="62"/>
      <c r="AA1750" s="62">
        <v>27</v>
      </c>
      <c r="AB1750" s="62"/>
      <c r="AC1750" s="62" t="s">
        <v>14030</v>
      </c>
      <c r="AD1750" s="62"/>
      <c r="AE1750" s="62">
        <v>3</v>
      </c>
      <c r="AF1750" s="126"/>
      <c r="AG1750" s="62"/>
      <c r="AH1750" s="62"/>
      <c r="AI1750" s="62"/>
      <c r="AJ1750" s="62"/>
      <c r="AK1750" s="62"/>
      <c r="AL1750" s="62"/>
      <c r="AM1750" s="62"/>
      <c r="AN1750" s="62"/>
      <c r="AO1750" s="62"/>
      <c r="AP1750" s="62"/>
      <c r="AQ1750" s="62"/>
      <c r="AR1750" s="62"/>
      <c r="AS1750" s="62"/>
      <c r="AT1750" s="62"/>
      <c r="AU1750" s="62"/>
      <c r="AV1750" s="62"/>
      <c r="AW1750" s="62"/>
      <c r="AX1750" s="62"/>
      <c r="AY1750" s="62"/>
      <c r="AZ1750" s="62"/>
      <c r="BA1750" s="62"/>
      <c r="BB1750" s="32"/>
      <c r="BC1750" s="32"/>
      <c r="BD1750" s="32"/>
      <c r="BE1750" s="32"/>
      <c r="BF1750" s="32"/>
      <c r="BG1750" s="32"/>
      <c r="BH1750" s="32"/>
      <c r="BI1750" s="32"/>
      <c r="BJ1750" s="32"/>
      <c r="BK1750" s="32"/>
      <c r="BL1750" s="32"/>
      <c r="BM1750" s="32"/>
    </row>
    <row r="1751" spans="1:65" ht="120" customHeight="1" x14ac:dyDescent="0.25">
      <c r="A1751" s="126">
        <v>3039</v>
      </c>
      <c r="B1751" s="62" t="s">
        <v>13972</v>
      </c>
      <c r="C1751" s="62">
        <v>1</v>
      </c>
      <c r="D1751" s="127" t="s">
        <v>13973</v>
      </c>
      <c r="E1751" s="62" t="s">
        <v>13984</v>
      </c>
      <c r="F1751" s="62" t="s">
        <v>13985</v>
      </c>
      <c r="G1751" s="62" t="s">
        <v>14031</v>
      </c>
      <c r="H1751" s="62">
        <v>2013</v>
      </c>
      <c r="I1751" s="62" t="s">
        <v>14032</v>
      </c>
      <c r="J1751" s="385">
        <v>189290</v>
      </c>
      <c r="K1751" s="62" t="s">
        <v>13428</v>
      </c>
      <c r="L1751" s="62" t="s">
        <v>13987</v>
      </c>
      <c r="M1751" s="62" t="s">
        <v>13988</v>
      </c>
      <c r="N1751" s="62" t="s">
        <v>14033</v>
      </c>
      <c r="O1751" s="62" t="s">
        <v>14034</v>
      </c>
      <c r="P1751" s="62" t="s">
        <v>14035</v>
      </c>
      <c r="Q1751" s="62"/>
      <c r="R1751" s="128"/>
      <c r="S1751" s="128"/>
      <c r="T1751" s="128"/>
      <c r="U1751" s="128"/>
      <c r="V1751" s="438"/>
      <c r="W1751" s="128">
        <v>100</v>
      </c>
      <c r="X1751" s="462" t="s">
        <v>13982</v>
      </c>
      <c r="Y1751" s="62"/>
      <c r="Z1751" s="62"/>
      <c r="AA1751" s="62">
        <v>65</v>
      </c>
      <c r="AB1751" s="62"/>
      <c r="AC1751" s="62" t="s">
        <v>14036</v>
      </c>
      <c r="AD1751" s="62"/>
      <c r="AE1751" s="62">
        <v>3</v>
      </c>
      <c r="AF1751" s="126"/>
      <c r="AG1751" s="62"/>
      <c r="AH1751" s="62"/>
      <c r="AI1751" s="62"/>
      <c r="AJ1751" s="62"/>
      <c r="AK1751" s="62"/>
      <c r="AL1751" s="62"/>
      <c r="AM1751" s="62"/>
      <c r="AN1751" s="62"/>
      <c r="AO1751" s="62"/>
      <c r="AP1751" s="62"/>
      <c r="AQ1751" s="62"/>
      <c r="AR1751" s="62"/>
      <c r="AS1751" s="62"/>
      <c r="AT1751" s="62"/>
      <c r="AU1751" s="62"/>
      <c r="AV1751" s="62"/>
      <c r="AW1751" s="62"/>
      <c r="AX1751" s="62"/>
      <c r="AY1751" s="62"/>
      <c r="AZ1751" s="62"/>
      <c r="BA1751" s="62"/>
      <c r="BB1751" s="32"/>
      <c r="BC1751" s="32"/>
      <c r="BD1751" s="32"/>
      <c r="BE1751" s="32"/>
      <c r="BF1751" s="32"/>
      <c r="BG1751" s="32"/>
      <c r="BH1751" s="32"/>
      <c r="BI1751" s="32"/>
      <c r="BJ1751" s="32"/>
      <c r="BK1751" s="32"/>
      <c r="BL1751" s="32"/>
      <c r="BM1751" s="32"/>
    </row>
    <row r="1752" spans="1:65" ht="120" customHeight="1" x14ac:dyDescent="0.25">
      <c r="A1752" s="126">
        <v>3039</v>
      </c>
      <c r="B1752" s="62" t="s">
        <v>13972</v>
      </c>
      <c r="C1752" s="62">
        <v>1</v>
      </c>
      <c r="D1752" s="127" t="s">
        <v>13973</v>
      </c>
      <c r="E1752" s="62" t="s">
        <v>14037</v>
      </c>
      <c r="F1752" s="62" t="s">
        <v>14038</v>
      </c>
      <c r="G1752" s="62" t="s">
        <v>14039</v>
      </c>
      <c r="H1752" s="62">
        <v>2013</v>
      </c>
      <c r="I1752" s="62" t="s">
        <v>14039</v>
      </c>
      <c r="J1752" s="385">
        <v>56696.95</v>
      </c>
      <c r="K1752" s="62" t="s">
        <v>13428</v>
      </c>
      <c r="L1752" s="62" t="s">
        <v>13987</v>
      </c>
      <c r="M1752" s="62" t="s">
        <v>13988</v>
      </c>
      <c r="N1752" s="62" t="s">
        <v>14040</v>
      </c>
      <c r="O1752" s="62" t="s">
        <v>14041</v>
      </c>
      <c r="P1752" s="62" t="s">
        <v>14042</v>
      </c>
      <c r="Q1752" s="62"/>
      <c r="R1752" s="128"/>
      <c r="S1752" s="128"/>
      <c r="T1752" s="128"/>
      <c r="U1752" s="128"/>
      <c r="V1752" s="438"/>
      <c r="W1752" s="128">
        <v>100</v>
      </c>
      <c r="X1752" s="462" t="s">
        <v>13982</v>
      </c>
      <c r="Y1752" s="62"/>
      <c r="Z1752" s="62"/>
      <c r="AA1752" s="62">
        <v>24</v>
      </c>
      <c r="AB1752" s="62"/>
      <c r="AC1752" s="62" t="s">
        <v>14043</v>
      </c>
      <c r="AD1752" s="62"/>
      <c r="AE1752" s="62">
        <v>3</v>
      </c>
      <c r="AF1752" s="126"/>
      <c r="AG1752" s="62"/>
      <c r="AH1752" s="62"/>
      <c r="AI1752" s="62"/>
      <c r="AJ1752" s="62"/>
      <c r="AK1752" s="62"/>
      <c r="AL1752" s="62"/>
      <c r="AM1752" s="62"/>
      <c r="AN1752" s="62"/>
      <c r="AO1752" s="62"/>
      <c r="AP1752" s="62"/>
      <c r="AQ1752" s="62"/>
      <c r="AR1752" s="62"/>
      <c r="AS1752" s="62"/>
      <c r="AT1752" s="62"/>
      <c r="AU1752" s="62"/>
      <c r="AV1752" s="62"/>
      <c r="AW1752" s="62"/>
      <c r="AX1752" s="62"/>
      <c r="AY1752" s="62"/>
      <c r="AZ1752" s="62"/>
      <c r="BA1752" s="62"/>
      <c r="BB1752" s="32"/>
      <c r="BC1752" s="32"/>
      <c r="BD1752" s="32"/>
      <c r="BE1752" s="32"/>
      <c r="BF1752" s="32"/>
      <c r="BG1752" s="32"/>
      <c r="BH1752" s="32"/>
      <c r="BI1752" s="32"/>
      <c r="BJ1752" s="32"/>
      <c r="BK1752" s="32"/>
      <c r="BL1752" s="32"/>
      <c r="BM1752" s="32"/>
    </row>
    <row r="1753" spans="1:65" ht="120" customHeight="1" x14ac:dyDescent="0.25">
      <c r="A1753" s="126">
        <v>3039</v>
      </c>
      <c r="B1753" s="62" t="s">
        <v>13972</v>
      </c>
      <c r="C1753" s="62">
        <v>1</v>
      </c>
      <c r="D1753" s="127" t="s">
        <v>13973</v>
      </c>
      <c r="E1753" s="62" t="s">
        <v>14037</v>
      </c>
      <c r="F1753" s="62" t="s">
        <v>13993</v>
      </c>
      <c r="G1753" s="62" t="s">
        <v>14044</v>
      </c>
      <c r="H1753" s="62">
        <v>2013</v>
      </c>
      <c r="I1753" s="62" t="s">
        <v>14045</v>
      </c>
      <c r="J1753" s="385">
        <v>72033.77</v>
      </c>
      <c r="K1753" s="62" t="s">
        <v>13428</v>
      </c>
      <c r="L1753" s="62" t="s">
        <v>14046</v>
      </c>
      <c r="M1753" s="62" t="s">
        <v>14047</v>
      </c>
      <c r="N1753" s="62" t="s">
        <v>14048</v>
      </c>
      <c r="O1753" s="62" t="s">
        <v>14049</v>
      </c>
      <c r="P1753" s="62" t="s">
        <v>14050</v>
      </c>
      <c r="Q1753" s="62"/>
      <c r="R1753" s="128"/>
      <c r="S1753" s="128"/>
      <c r="T1753" s="128"/>
      <c r="U1753" s="128"/>
      <c r="V1753" s="438"/>
      <c r="W1753" s="128">
        <v>100</v>
      </c>
      <c r="X1753" s="462" t="s">
        <v>13982</v>
      </c>
      <c r="Y1753" s="62"/>
      <c r="Z1753" s="62"/>
      <c r="AA1753" s="62">
        <v>65</v>
      </c>
      <c r="AB1753" s="62"/>
      <c r="AC1753" s="62" t="s">
        <v>14051</v>
      </c>
      <c r="AD1753" s="62"/>
      <c r="AE1753" s="62">
        <v>3</v>
      </c>
      <c r="AF1753" s="126"/>
      <c r="AG1753" s="62"/>
      <c r="AH1753" s="62"/>
      <c r="AI1753" s="62"/>
      <c r="AJ1753" s="62"/>
      <c r="AK1753" s="62"/>
      <c r="AL1753" s="62"/>
      <c r="AM1753" s="62"/>
      <c r="AN1753" s="62"/>
      <c r="AO1753" s="62"/>
      <c r="AP1753" s="62"/>
      <c r="AQ1753" s="62"/>
      <c r="AR1753" s="62"/>
      <c r="AS1753" s="62"/>
      <c r="AT1753" s="62"/>
      <c r="AU1753" s="62"/>
      <c r="AV1753" s="62"/>
      <c r="AW1753" s="62"/>
      <c r="AX1753" s="62"/>
      <c r="AY1753" s="62"/>
      <c r="AZ1753" s="62"/>
      <c r="BA1753" s="62"/>
      <c r="BB1753" s="32"/>
      <c r="BC1753" s="32"/>
      <c r="BD1753" s="32"/>
      <c r="BE1753" s="32"/>
      <c r="BF1753" s="32"/>
      <c r="BG1753" s="32"/>
      <c r="BH1753" s="32"/>
      <c r="BI1753" s="32"/>
      <c r="BJ1753" s="32"/>
      <c r="BK1753" s="32"/>
      <c r="BL1753" s="32"/>
      <c r="BM1753" s="32"/>
    </row>
    <row r="1754" spans="1:65" ht="120" customHeight="1" x14ac:dyDescent="0.25">
      <c r="A1754" s="126">
        <v>3039</v>
      </c>
      <c r="B1754" s="62" t="s">
        <v>13972</v>
      </c>
      <c r="C1754" s="62">
        <v>1</v>
      </c>
      <c r="D1754" s="127" t="s">
        <v>13973</v>
      </c>
      <c r="E1754" s="62" t="s">
        <v>14052</v>
      </c>
      <c r="F1754" s="62" t="s">
        <v>14053</v>
      </c>
      <c r="G1754" s="62" t="s">
        <v>14054</v>
      </c>
      <c r="H1754" s="62">
        <v>2013</v>
      </c>
      <c r="I1754" s="62" t="s">
        <v>14055</v>
      </c>
      <c r="J1754" s="385">
        <v>2649331</v>
      </c>
      <c r="K1754" s="62" t="s">
        <v>13428</v>
      </c>
      <c r="L1754" s="62" t="s">
        <v>13996</v>
      </c>
      <c r="M1754" s="62" t="s">
        <v>13997</v>
      </c>
      <c r="N1754" s="62" t="s">
        <v>14056</v>
      </c>
      <c r="O1754" s="62" t="s">
        <v>14057</v>
      </c>
      <c r="P1754" s="62" t="s">
        <v>14058</v>
      </c>
      <c r="Q1754" s="62"/>
      <c r="R1754" s="128"/>
      <c r="S1754" s="128"/>
      <c r="T1754" s="128"/>
      <c r="U1754" s="128"/>
      <c r="V1754" s="438"/>
      <c r="W1754" s="128">
        <v>100</v>
      </c>
      <c r="X1754" s="462" t="s">
        <v>13982</v>
      </c>
      <c r="Y1754" s="62"/>
      <c r="Z1754" s="62"/>
      <c r="AA1754" s="62">
        <v>19</v>
      </c>
      <c r="AB1754" s="62"/>
      <c r="AC1754" s="62" t="s">
        <v>14059</v>
      </c>
      <c r="AD1754" s="62"/>
      <c r="AE1754" s="62">
        <v>3</v>
      </c>
      <c r="AF1754" s="126"/>
      <c r="AG1754" s="62"/>
      <c r="AH1754" s="62"/>
      <c r="AI1754" s="62"/>
      <c r="AJ1754" s="62"/>
      <c r="AK1754" s="62"/>
      <c r="AL1754" s="62"/>
      <c r="AM1754" s="62"/>
      <c r="AN1754" s="62"/>
      <c r="AO1754" s="62"/>
      <c r="AP1754" s="62"/>
      <c r="AQ1754" s="62"/>
      <c r="AR1754" s="62"/>
      <c r="AS1754" s="62"/>
      <c r="AT1754" s="62"/>
      <c r="AU1754" s="62"/>
      <c r="AV1754" s="62"/>
      <c r="AW1754" s="62"/>
      <c r="AX1754" s="62"/>
      <c r="AY1754" s="62"/>
      <c r="AZ1754" s="62"/>
      <c r="BA1754" s="62"/>
      <c r="BB1754" s="32"/>
      <c r="BC1754" s="32"/>
      <c r="BD1754" s="32"/>
      <c r="BE1754" s="32"/>
      <c r="BF1754" s="32"/>
      <c r="BG1754" s="32"/>
      <c r="BH1754" s="32"/>
      <c r="BI1754" s="32"/>
      <c r="BJ1754" s="32"/>
      <c r="BK1754" s="32"/>
      <c r="BL1754" s="32"/>
      <c r="BM1754" s="32"/>
    </row>
    <row r="1755" spans="1:65" ht="120" customHeight="1" x14ac:dyDescent="0.25">
      <c r="A1755" s="126">
        <v>3039</v>
      </c>
      <c r="B1755" s="62" t="s">
        <v>13972</v>
      </c>
      <c r="C1755" s="62">
        <v>1</v>
      </c>
      <c r="D1755" s="127" t="s">
        <v>13973</v>
      </c>
      <c r="E1755" s="62" t="s">
        <v>14060</v>
      </c>
      <c r="F1755" s="62" t="s">
        <v>14061</v>
      </c>
      <c r="G1755" s="62" t="s">
        <v>14062</v>
      </c>
      <c r="H1755" s="62">
        <v>2013</v>
      </c>
      <c r="I1755" s="62" t="s">
        <v>14062</v>
      </c>
      <c r="J1755" s="385">
        <v>132305.07999999999</v>
      </c>
      <c r="K1755" s="62" t="s">
        <v>13428</v>
      </c>
      <c r="L1755" s="62" t="s">
        <v>13996</v>
      </c>
      <c r="M1755" s="62" t="s">
        <v>13997</v>
      </c>
      <c r="N1755" s="62" t="s">
        <v>14063</v>
      </c>
      <c r="O1755" s="62" t="s">
        <v>14064</v>
      </c>
      <c r="P1755" s="62" t="s">
        <v>14065</v>
      </c>
      <c r="Q1755" s="62"/>
      <c r="R1755" s="128"/>
      <c r="S1755" s="128"/>
      <c r="T1755" s="128"/>
      <c r="U1755" s="128"/>
      <c r="V1755" s="438"/>
      <c r="W1755" s="128">
        <v>100</v>
      </c>
      <c r="X1755" s="462" t="s">
        <v>13982</v>
      </c>
      <c r="Y1755" s="62"/>
      <c r="Z1755" s="62"/>
      <c r="AA1755" s="62">
        <v>19</v>
      </c>
      <c r="AB1755" s="62"/>
      <c r="AC1755" s="62" t="s">
        <v>14066</v>
      </c>
      <c r="AD1755" s="62"/>
      <c r="AE1755" s="62">
        <v>3</v>
      </c>
      <c r="AF1755" s="126"/>
      <c r="AG1755" s="62"/>
      <c r="AH1755" s="62"/>
      <c r="AI1755" s="62"/>
      <c r="AJ1755" s="62"/>
      <c r="AK1755" s="62"/>
      <c r="AL1755" s="62"/>
      <c r="AM1755" s="62"/>
      <c r="AN1755" s="62"/>
      <c r="AO1755" s="62"/>
      <c r="AP1755" s="62"/>
      <c r="AQ1755" s="62"/>
      <c r="AR1755" s="62"/>
      <c r="AS1755" s="62"/>
      <c r="AT1755" s="62"/>
      <c r="AU1755" s="62"/>
      <c r="AV1755" s="62"/>
      <c r="AW1755" s="62"/>
      <c r="AX1755" s="62"/>
      <c r="AY1755" s="62"/>
      <c r="AZ1755" s="62"/>
      <c r="BA1755" s="62"/>
      <c r="BB1755" s="32"/>
      <c r="BC1755" s="32"/>
      <c r="BD1755" s="32"/>
      <c r="BE1755" s="32"/>
      <c r="BF1755" s="32"/>
      <c r="BG1755" s="32"/>
      <c r="BH1755" s="32"/>
      <c r="BI1755" s="32"/>
      <c r="BJ1755" s="32"/>
      <c r="BK1755" s="32"/>
      <c r="BL1755" s="32"/>
      <c r="BM1755" s="32"/>
    </row>
    <row r="1756" spans="1:65" ht="120" customHeight="1" x14ac:dyDescent="0.25">
      <c r="A1756" s="126">
        <v>3050</v>
      </c>
      <c r="B1756" s="62" t="s">
        <v>14067</v>
      </c>
      <c r="C1756" s="62"/>
      <c r="D1756" s="127"/>
      <c r="E1756" s="62" t="s">
        <v>3238</v>
      </c>
      <c r="F1756" s="62" t="s">
        <v>14068</v>
      </c>
      <c r="G1756" s="62" t="s">
        <v>14069</v>
      </c>
      <c r="H1756" s="62">
        <v>2012</v>
      </c>
      <c r="I1756" s="62" t="s">
        <v>14070</v>
      </c>
      <c r="J1756" s="385">
        <v>912436</v>
      </c>
      <c r="K1756" s="62" t="s">
        <v>13428</v>
      </c>
      <c r="L1756" s="62" t="s">
        <v>14071</v>
      </c>
      <c r="M1756" s="62" t="s">
        <v>14072</v>
      </c>
      <c r="N1756" s="62" t="s">
        <v>14073</v>
      </c>
      <c r="O1756" s="62" t="s">
        <v>14074</v>
      </c>
      <c r="P1756" s="62">
        <v>1</v>
      </c>
      <c r="Q1756" s="62">
        <v>35</v>
      </c>
      <c r="R1756" s="128">
        <v>0</v>
      </c>
      <c r="S1756" s="128">
        <v>15</v>
      </c>
      <c r="T1756" s="128">
        <v>20</v>
      </c>
      <c r="U1756" s="128">
        <f t="shared" ref="U1756:U1807" si="109">R1756+S1756+T1756</f>
        <v>35</v>
      </c>
      <c r="V1756" s="438">
        <v>100</v>
      </c>
      <c r="W1756" s="128">
        <v>100</v>
      </c>
      <c r="X1756" s="462" t="s">
        <v>14075</v>
      </c>
      <c r="Y1756" s="62">
        <v>3</v>
      </c>
      <c r="Z1756" s="62"/>
      <c r="AA1756" s="62"/>
      <c r="AB1756" s="62">
        <v>47</v>
      </c>
      <c r="AC1756" s="62"/>
      <c r="AD1756" s="62">
        <v>10</v>
      </c>
      <c r="AE1756" s="62">
        <v>5</v>
      </c>
      <c r="AF1756" s="126">
        <v>100</v>
      </c>
      <c r="AG1756" s="62" t="s">
        <v>701</v>
      </c>
      <c r="AH1756" s="62" t="s">
        <v>14076</v>
      </c>
      <c r="AI1756" s="62">
        <v>40</v>
      </c>
      <c r="AJ1756" s="129" t="s">
        <v>14077</v>
      </c>
      <c r="AK1756" s="62" t="s">
        <v>14078</v>
      </c>
      <c r="AL1756" s="62">
        <v>30</v>
      </c>
      <c r="AM1756" s="129" t="s">
        <v>14079</v>
      </c>
      <c r="AN1756" s="129" t="s">
        <v>3238</v>
      </c>
      <c r="AO1756" s="62">
        <v>30</v>
      </c>
      <c r="AP1756" s="62"/>
      <c r="AQ1756" s="62"/>
      <c r="AR1756" s="62"/>
      <c r="AS1756" s="62"/>
      <c r="AT1756" s="62"/>
      <c r="AU1756" s="62"/>
      <c r="AV1756" s="62"/>
      <c r="AW1756" s="62"/>
      <c r="AX1756" s="62"/>
      <c r="AY1756" s="62"/>
      <c r="AZ1756" s="62"/>
      <c r="BA1756" s="62"/>
      <c r="BB1756" s="32"/>
      <c r="BC1756" s="32"/>
      <c r="BD1756" s="32"/>
      <c r="BE1756" s="32"/>
      <c r="BF1756" s="32"/>
      <c r="BG1756" s="32"/>
      <c r="BH1756" s="32"/>
      <c r="BI1756" s="32"/>
      <c r="BJ1756" s="32"/>
      <c r="BK1756" s="32"/>
      <c r="BL1756" s="32"/>
      <c r="BM1756" s="32"/>
    </row>
    <row r="1757" spans="1:65" ht="120" customHeight="1" x14ac:dyDescent="0.25">
      <c r="A1757" s="126">
        <v>3050</v>
      </c>
      <c r="B1757" s="62" t="s">
        <v>14067</v>
      </c>
      <c r="C1757" s="62"/>
      <c r="D1757" s="127"/>
      <c r="E1757" s="62" t="s">
        <v>3238</v>
      </c>
      <c r="F1757" s="62" t="s">
        <v>14068</v>
      </c>
      <c r="G1757" s="62" t="s">
        <v>14080</v>
      </c>
      <c r="H1757" s="62">
        <v>2012</v>
      </c>
      <c r="I1757" s="62" t="s">
        <v>14081</v>
      </c>
      <c r="J1757" s="385">
        <v>570070</v>
      </c>
      <c r="K1757" s="62" t="s">
        <v>13428</v>
      </c>
      <c r="L1757" s="62" t="s">
        <v>14071</v>
      </c>
      <c r="M1757" s="62" t="s">
        <v>14072</v>
      </c>
      <c r="N1757" s="62" t="s">
        <v>14082</v>
      </c>
      <c r="O1757" s="62" t="s">
        <v>14083</v>
      </c>
      <c r="P1757" s="62" t="s">
        <v>14084</v>
      </c>
      <c r="Q1757" s="62">
        <v>35</v>
      </c>
      <c r="R1757" s="128">
        <v>0</v>
      </c>
      <c r="S1757" s="128">
        <v>15</v>
      </c>
      <c r="T1757" s="128">
        <v>20</v>
      </c>
      <c r="U1757" s="128">
        <f t="shared" si="109"/>
        <v>35</v>
      </c>
      <c r="V1757" s="438">
        <v>100</v>
      </c>
      <c r="W1757" s="128">
        <v>100</v>
      </c>
      <c r="X1757" s="462" t="s">
        <v>14075</v>
      </c>
      <c r="Y1757" s="62">
        <v>3</v>
      </c>
      <c r="Z1757" s="62"/>
      <c r="AA1757" s="62"/>
      <c r="AB1757" s="62">
        <v>47</v>
      </c>
      <c r="AC1757" s="62"/>
      <c r="AD1757" s="62">
        <v>10</v>
      </c>
      <c r="AE1757" s="62">
        <v>5</v>
      </c>
      <c r="AF1757" s="126">
        <v>100</v>
      </c>
      <c r="AG1757" s="62" t="s">
        <v>701</v>
      </c>
      <c r="AH1757" s="62" t="s">
        <v>3398</v>
      </c>
      <c r="AI1757" s="62">
        <v>40</v>
      </c>
      <c r="AJ1757" s="129" t="s">
        <v>14077</v>
      </c>
      <c r="AK1757" s="62" t="s">
        <v>702</v>
      </c>
      <c r="AL1757" s="62">
        <v>30</v>
      </c>
      <c r="AM1757" s="129" t="s">
        <v>14079</v>
      </c>
      <c r="AN1757" s="129" t="s">
        <v>702</v>
      </c>
      <c r="AO1757" s="62">
        <v>30</v>
      </c>
      <c r="AP1757" s="62"/>
      <c r="AQ1757" s="62"/>
      <c r="AR1757" s="62"/>
      <c r="AS1757" s="62"/>
      <c r="AT1757" s="62"/>
      <c r="AU1757" s="62"/>
      <c r="AV1757" s="62"/>
      <c r="AW1757" s="62"/>
      <c r="AX1757" s="62"/>
      <c r="AY1757" s="62"/>
      <c r="AZ1757" s="62"/>
      <c r="BA1757" s="62"/>
      <c r="BB1757" s="32"/>
      <c r="BC1757" s="32"/>
      <c r="BD1757" s="32"/>
      <c r="BE1757" s="32"/>
      <c r="BF1757" s="32"/>
      <c r="BG1757" s="32"/>
      <c r="BH1757" s="32"/>
      <c r="BI1757" s="32"/>
      <c r="BJ1757" s="32"/>
      <c r="BK1757" s="32"/>
      <c r="BL1757" s="32"/>
      <c r="BM1757" s="32"/>
    </row>
    <row r="1758" spans="1:65" ht="120" customHeight="1" x14ac:dyDescent="0.25">
      <c r="A1758" s="126">
        <v>3050</v>
      </c>
      <c r="B1758" s="62" t="s">
        <v>14067</v>
      </c>
      <c r="C1758" s="62"/>
      <c r="D1758" s="127"/>
      <c r="E1758" s="62" t="s">
        <v>14085</v>
      </c>
      <c r="F1758" s="62" t="s">
        <v>14086</v>
      </c>
      <c r="G1758" s="62" t="s">
        <v>14087</v>
      </c>
      <c r="H1758" s="62">
        <v>2013</v>
      </c>
      <c r="I1758" s="62" t="s">
        <v>14088</v>
      </c>
      <c r="J1758" s="385">
        <v>404166</v>
      </c>
      <c r="K1758" s="62" t="s">
        <v>13428</v>
      </c>
      <c r="L1758" s="62" t="s">
        <v>14071</v>
      </c>
      <c r="M1758" s="62" t="s">
        <v>14072</v>
      </c>
      <c r="N1758" s="62" t="s">
        <v>14089</v>
      </c>
      <c r="O1758" s="62" t="s">
        <v>14090</v>
      </c>
      <c r="P1758" s="62" t="s">
        <v>14091</v>
      </c>
      <c r="Q1758" s="62">
        <v>35</v>
      </c>
      <c r="R1758" s="128">
        <v>0</v>
      </c>
      <c r="S1758" s="128">
        <v>15</v>
      </c>
      <c r="T1758" s="128">
        <v>20</v>
      </c>
      <c r="U1758" s="128">
        <f t="shared" si="109"/>
        <v>35</v>
      </c>
      <c r="V1758" s="438">
        <v>100</v>
      </c>
      <c r="W1758" s="128">
        <v>100</v>
      </c>
      <c r="X1758" s="462" t="s">
        <v>14075</v>
      </c>
      <c r="Y1758" s="62">
        <v>3</v>
      </c>
      <c r="Z1758" s="62"/>
      <c r="AA1758" s="62"/>
      <c r="AB1758" s="62">
        <v>47</v>
      </c>
      <c r="AC1758" s="62"/>
      <c r="AD1758" s="62">
        <v>10</v>
      </c>
      <c r="AE1758" s="62">
        <v>5</v>
      </c>
      <c r="AF1758" s="126">
        <v>90</v>
      </c>
      <c r="AG1758" s="62" t="s">
        <v>2197</v>
      </c>
      <c r="AH1758" s="62" t="s">
        <v>14085</v>
      </c>
      <c r="AI1758" s="62">
        <v>100</v>
      </c>
      <c r="AJ1758" s="129"/>
      <c r="AK1758" s="62"/>
      <c r="AL1758" s="62"/>
      <c r="AM1758" s="129"/>
      <c r="AN1758" s="129"/>
      <c r="AO1758" s="62"/>
      <c r="AP1758" s="62"/>
      <c r="AQ1758" s="62"/>
      <c r="AR1758" s="62"/>
      <c r="AS1758" s="62"/>
      <c r="AT1758" s="62"/>
      <c r="AU1758" s="62"/>
      <c r="AV1758" s="62"/>
      <c r="AW1758" s="62"/>
      <c r="AX1758" s="62"/>
      <c r="AY1758" s="62"/>
      <c r="AZ1758" s="62"/>
      <c r="BA1758" s="62"/>
      <c r="BB1758" s="32"/>
      <c r="BC1758" s="32"/>
      <c r="BD1758" s="32"/>
      <c r="BE1758" s="32"/>
      <c r="BF1758" s="32"/>
      <c r="BG1758" s="32"/>
      <c r="BH1758" s="32"/>
      <c r="BI1758" s="32"/>
      <c r="BJ1758" s="32"/>
      <c r="BK1758" s="32"/>
      <c r="BL1758" s="32"/>
      <c r="BM1758" s="32"/>
    </row>
    <row r="1759" spans="1:65" ht="120" customHeight="1" x14ac:dyDescent="0.25">
      <c r="A1759" s="126">
        <v>3050</v>
      </c>
      <c r="B1759" s="62" t="s">
        <v>14067</v>
      </c>
      <c r="C1759" s="62"/>
      <c r="D1759" s="127"/>
      <c r="E1759" s="62" t="s">
        <v>14092</v>
      </c>
      <c r="F1759" s="62" t="s">
        <v>14093</v>
      </c>
      <c r="G1759" s="62" t="s">
        <v>14094</v>
      </c>
      <c r="H1759" s="62">
        <v>2010</v>
      </c>
      <c r="I1759" s="62" t="s">
        <v>14095</v>
      </c>
      <c r="J1759" s="385">
        <v>79454</v>
      </c>
      <c r="K1759" s="62" t="s">
        <v>13428</v>
      </c>
      <c r="L1759" s="62" t="s">
        <v>14071</v>
      </c>
      <c r="M1759" s="62" t="s">
        <v>14072</v>
      </c>
      <c r="N1759" s="62" t="s">
        <v>14096</v>
      </c>
      <c r="O1759" s="62" t="s">
        <v>14097</v>
      </c>
      <c r="P1759" s="62" t="s">
        <v>6992</v>
      </c>
      <c r="Q1759" s="62">
        <v>35</v>
      </c>
      <c r="R1759" s="128">
        <v>0</v>
      </c>
      <c r="S1759" s="128">
        <v>15</v>
      </c>
      <c r="T1759" s="128">
        <v>20</v>
      </c>
      <c r="U1759" s="128">
        <f t="shared" si="109"/>
        <v>35</v>
      </c>
      <c r="V1759" s="438">
        <v>100</v>
      </c>
      <c r="W1759" s="128">
        <v>100</v>
      </c>
      <c r="X1759" s="462" t="s">
        <v>14075</v>
      </c>
      <c r="Y1759" s="62">
        <v>3</v>
      </c>
      <c r="Z1759" s="62"/>
      <c r="AA1759" s="62"/>
      <c r="AB1759" s="62">
        <v>47</v>
      </c>
      <c r="AC1759" s="62"/>
      <c r="AD1759" s="62">
        <v>10</v>
      </c>
      <c r="AE1759" s="62">
        <v>5</v>
      </c>
      <c r="AF1759" s="126">
        <v>80</v>
      </c>
      <c r="AG1759" s="62" t="s">
        <v>701</v>
      </c>
      <c r="AH1759" s="62" t="s">
        <v>3020</v>
      </c>
      <c r="AI1759" s="62">
        <v>40</v>
      </c>
      <c r="AJ1759" s="62" t="s">
        <v>14098</v>
      </c>
      <c r="AK1759" s="62" t="s">
        <v>14092</v>
      </c>
      <c r="AL1759" s="62">
        <v>40</v>
      </c>
      <c r="AM1759" s="62"/>
      <c r="AN1759" s="62"/>
      <c r="AO1759" s="62"/>
      <c r="AP1759" s="62"/>
      <c r="AQ1759" s="62"/>
      <c r="AR1759" s="62"/>
      <c r="AS1759" s="62"/>
      <c r="AT1759" s="62"/>
      <c r="AU1759" s="62"/>
      <c r="AV1759" s="62"/>
      <c r="AW1759" s="62"/>
      <c r="AX1759" s="62"/>
      <c r="AY1759" s="62"/>
      <c r="AZ1759" s="62"/>
      <c r="BA1759" s="62"/>
      <c r="BB1759" s="32"/>
      <c r="BC1759" s="32"/>
      <c r="BD1759" s="32"/>
      <c r="BE1759" s="32"/>
      <c r="BF1759" s="32"/>
      <c r="BG1759" s="32"/>
      <c r="BH1759" s="32"/>
      <c r="BI1759" s="32"/>
      <c r="BJ1759" s="32"/>
      <c r="BK1759" s="32"/>
      <c r="BL1759" s="32"/>
      <c r="BM1759" s="32"/>
    </row>
    <row r="1760" spans="1:65" ht="120" customHeight="1" x14ac:dyDescent="0.25">
      <c r="A1760" s="126">
        <v>3050</v>
      </c>
      <c r="B1760" s="62" t="s">
        <v>14067</v>
      </c>
      <c r="C1760" s="62"/>
      <c r="D1760" s="127"/>
      <c r="E1760" s="62" t="s">
        <v>2292</v>
      </c>
      <c r="F1760" s="62" t="s">
        <v>13893</v>
      </c>
      <c r="G1760" s="62" t="s">
        <v>14099</v>
      </c>
      <c r="H1760" s="62">
        <v>2013</v>
      </c>
      <c r="I1760" s="62" t="s">
        <v>14100</v>
      </c>
      <c r="J1760" s="385">
        <v>21170</v>
      </c>
      <c r="K1760" s="62" t="s">
        <v>13428</v>
      </c>
      <c r="L1760" s="62" t="s">
        <v>14071</v>
      </c>
      <c r="M1760" s="62" t="s">
        <v>14072</v>
      </c>
      <c r="N1760" s="62" t="s">
        <v>14101</v>
      </c>
      <c r="O1760" s="62" t="s">
        <v>14102</v>
      </c>
      <c r="P1760" s="62" t="s">
        <v>6994</v>
      </c>
      <c r="Q1760" s="62">
        <v>35</v>
      </c>
      <c r="R1760" s="128">
        <v>0</v>
      </c>
      <c r="S1760" s="128">
        <v>15</v>
      </c>
      <c r="T1760" s="128">
        <v>20</v>
      </c>
      <c r="U1760" s="128">
        <f t="shared" si="109"/>
        <v>35</v>
      </c>
      <c r="V1760" s="438">
        <v>100</v>
      </c>
      <c r="W1760" s="128">
        <v>100</v>
      </c>
      <c r="X1760" s="462" t="s">
        <v>14075</v>
      </c>
      <c r="Y1760" s="62">
        <v>3</v>
      </c>
      <c r="Z1760" s="62"/>
      <c r="AA1760" s="62"/>
      <c r="AB1760" s="62">
        <v>47</v>
      </c>
      <c r="AC1760" s="62"/>
      <c r="AD1760" s="62">
        <v>10</v>
      </c>
      <c r="AE1760" s="62">
        <v>5</v>
      </c>
      <c r="AF1760" s="126">
        <v>80</v>
      </c>
      <c r="AG1760" s="62" t="s">
        <v>14103</v>
      </c>
      <c r="AH1760" s="62" t="s">
        <v>14104</v>
      </c>
      <c r="AI1760" s="62">
        <v>30</v>
      </c>
      <c r="AJ1760" s="129" t="s">
        <v>14105</v>
      </c>
      <c r="AK1760" s="62" t="s">
        <v>14106</v>
      </c>
      <c r="AL1760" s="62">
        <v>40</v>
      </c>
      <c r="AM1760" s="129" t="s">
        <v>14107</v>
      </c>
      <c r="AN1760" s="129" t="s">
        <v>14104</v>
      </c>
      <c r="AO1760" s="62">
        <v>10</v>
      </c>
      <c r="AP1760" s="62"/>
      <c r="AQ1760" s="62"/>
      <c r="AR1760" s="62"/>
      <c r="AS1760" s="62"/>
      <c r="AT1760" s="62"/>
      <c r="AU1760" s="62"/>
      <c r="AV1760" s="62"/>
      <c r="AW1760" s="62"/>
      <c r="AX1760" s="62"/>
      <c r="AY1760" s="62"/>
      <c r="AZ1760" s="62"/>
      <c r="BA1760" s="62"/>
      <c r="BB1760" s="32"/>
      <c r="BC1760" s="32"/>
      <c r="BD1760" s="32"/>
      <c r="BE1760" s="32"/>
      <c r="BF1760" s="32"/>
      <c r="BG1760" s="32"/>
      <c r="BH1760" s="32"/>
      <c r="BI1760" s="32"/>
      <c r="BJ1760" s="32"/>
      <c r="BK1760" s="32"/>
      <c r="BL1760" s="32"/>
      <c r="BM1760" s="32"/>
    </row>
    <row r="1761" spans="1:65" ht="120" customHeight="1" x14ac:dyDescent="0.25">
      <c r="A1761" s="126">
        <v>3050</v>
      </c>
      <c r="B1761" s="62" t="s">
        <v>14067</v>
      </c>
      <c r="C1761" s="62"/>
      <c r="D1761" s="127"/>
      <c r="E1761" s="62" t="s">
        <v>2292</v>
      </c>
      <c r="F1761" s="62" t="s">
        <v>13893</v>
      </c>
      <c r="G1761" s="62" t="s">
        <v>14108</v>
      </c>
      <c r="H1761" s="62">
        <v>2013</v>
      </c>
      <c r="I1761" s="62" t="s">
        <v>14109</v>
      </c>
      <c r="J1761" s="385">
        <v>49761</v>
      </c>
      <c r="K1761" s="62" t="s">
        <v>13428</v>
      </c>
      <c r="L1761" s="62" t="s">
        <v>14071</v>
      </c>
      <c r="M1761" s="62" t="s">
        <v>14072</v>
      </c>
      <c r="N1761" s="62" t="s">
        <v>14110</v>
      </c>
      <c r="O1761" s="62" t="s">
        <v>14111</v>
      </c>
      <c r="P1761" s="62" t="s">
        <v>6090</v>
      </c>
      <c r="Q1761" s="62">
        <v>35</v>
      </c>
      <c r="R1761" s="128">
        <v>0</v>
      </c>
      <c r="S1761" s="128">
        <v>15</v>
      </c>
      <c r="T1761" s="128">
        <v>20</v>
      </c>
      <c r="U1761" s="128">
        <f t="shared" si="109"/>
        <v>35</v>
      </c>
      <c r="V1761" s="438">
        <v>100</v>
      </c>
      <c r="W1761" s="128">
        <v>100</v>
      </c>
      <c r="X1761" s="462" t="s">
        <v>14075</v>
      </c>
      <c r="Y1761" s="62">
        <v>3</v>
      </c>
      <c r="Z1761" s="62"/>
      <c r="AA1761" s="62"/>
      <c r="AB1761" s="62">
        <v>47</v>
      </c>
      <c r="AC1761" s="62"/>
      <c r="AD1761" s="62">
        <v>10</v>
      </c>
      <c r="AE1761" s="62">
        <v>5</v>
      </c>
      <c r="AF1761" s="126">
        <v>70</v>
      </c>
      <c r="AG1761" s="62" t="s">
        <v>2291</v>
      </c>
      <c r="AH1761" s="62" t="s">
        <v>14112</v>
      </c>
      <c r="AI1761" s="62">
        <v>20</v>
      </c>
      <c r="AJ1761" s="129" t="s">
        <v>14105</v>
      </c>
      <c r="AK1761" s="62" t="s">
        <v>14113</v>
      </c>
      <c r="AL1761" s="62">
        <v>50</v>
      </c>
      <c r="AM1761" s="129"/>
      <c r="AN1761" s="129"/>
      <c r="AO1761" s="62"/>
      <c r="AP1761" s="62"/>
      <c r="AQ1761" s="62"/>
      <c r="AR1761" s="62"/>
      <c r="AS1761" s="62"/>
      <c r="AT1761" s="62"/>
      <c r="AU1761" s="62"/>
      <c r="AV1761" s="62"/>
      <c r="AW1761" s="62"/>
      <c r="AX1761" s="62"/>
      <c r="AY1761" s="62"/>
      <c r="AZ1761" s="62"/>
      <c r="BA1761" s="62"/>
      <c r="BB1761" s="32"/>
      <c r="BC1761" s="32"/>
      <c r="BD1761" s="32"/>
      <c r="BE1761" s="32"/>
      <c r="BF1761" s="32"/>
      <c r="BG1761" s="32"/>
      <c r="BH1761" s="32"/>
      <c r="BI1761" s="32"/>
      <c r="BJ1761" s="32"/>
      <c r="BK1761" s="32"/>
      <c r="BL1761" s="32"/>
      <c r="BM1761" s="32"/>
    </row>
    <row r="1762" spans="1:65" ht="120" customHeight="1" x14ac:dyDescent="0.25">
      <c r="A1762" s="126">
        <v>3050</v>
      </c>
      <c r="B1762" s="62" t="s">
        <v>14067</v>
      </c>
      <c r="C1762" s="62"/>
      <c r="D1762" s="127"/>
      <c r="E1762" s="62" t="s">
        <v>69</v>
      </c>
      <c r="F1762" s="62" t="s">
        <v>14114</v>
      </c>
      <c r="G1762" s="62" t="s">
        <v>14115</v>
      </c>
      <c r="H1762" s="62">
        <v>2010</v>
      </c>
      <c r="I1762" s="62" t="s">
        <v>14116</v>
      </c>
      <c r="J1762" s="385">
        <v>47499</v>
      </c>
      <c r="K1762" s="62" t="s">
        <v>13428</v>
      </c>
      <c r="L1762" s="62" t="s">
        <v>14071</v>
      </c>
      <c r="M1762" s="62" t="s">
        <v>14072</v>
      </c>
      <c r="N1762" s="62" t="s">
        <v>14117</v>
      </c>
      <c r="O1762" s="62" t="s">
        <v>14118</v>
      </c>
      <c r="P1762" s="62" t="s">
        <v>14119</v>
      </c>
      <c r="Q1762" s="62">
        <v>35</v>
      </c>
      <c r="R1762" s="128">
        <v>0</v>
      </c>
      <c r="S1762" s="128">
        <v>15</v>
      </c>
      <c r="T1762" s="128">
        <v>20</v>
      </c>
      <c r="U1762" s="128">
        <f t="shared" si="109"/>
        <v>35</v>
      </c>
      <c r="V1762" s="438">
        <v>100</v>
      </c>
      <c r="W1762" s="128">
        <v>100</v>
      </c>
      <c r="X1762" s="462" t="s">
        <v>14075</v>
      </c>
      <c r="Y1762" s="62">
        <v>3</v>
      </c>
      <c r="Z1762" s="62"/>
      <c r="AA1762" s="62"/>
      <c r="AB1762" s="62">
        <v>47</v>
      </c>
      <c r="AC1762" s="62"/>
      <c r="AD1762" s="62">
        <v>10</v>
      </c>
      <c r="AE1762" s="62">
        <v>5</v>
      </c>
      <c r="AF1762" s="126">
        <v>50</v>
      </c>
      <c r="AG1762" s="62" t="s">
        <v>2197</v>
      </c>
      <c r="AH1762" s="62" t="s">
        <v>14120</v>
      </c>
      <c r="AI1762" s="62">
        <v>100</v>
      </c>
      <c r="AJ1762" s="62"/>
      <c r="AK1762" s="62"/>
      <c r="AL1762" s="62"/>
      <c r="AM1762" s="62"/>
      <c r="AN1762" s="62"/>
      <c r="AO1762" s="62"/>
      <c r="AP1762" s="62"/>
      <c r="AQ1762" s="62"/>
      <c r="AR1762" s="62"/>
      <c r="AS1762" s="62"/>
      <c r="AT1762" s="62"/>
      <c r="AU1762" s="62"/>
      <c r="AV1762" s="62"/>
      <c r="AW1762" s="62"/>
      <c r="AX1762" s="62"/>
      <c r="AY1762" s="62"/>
      <c r="AZ1762" s="62"/>
      <c r="BA1762" s="62"/>
      <c r="BB1762" s="32"/>
      <c r="BC1762" s="32"/>
      <c r="BD1762" s="32"/>
      <c r="BE1762" s="32"/>
      <c r="BF1762" s="32"/>
      <c r="BG1762" s="32"/>
      <c r="BH1762" s="32"/>
      <c r="BI1762" s="32"/>
      <c r="BJ1762" s="32"/>
      <c r="BK1762" s="32"/>
      <c r="BL1762" s="32"/>
      <c r="BM1762" s="32"/>
    </row>
    <row r="1763" spans="1:65" ht="120" customHeight="1" x14ac:dyDescent="0.25">
      <c r="A1763" s="126">
        <v>3050</v>
      </c>
      <c r="B1763" s="62" t="s">
        <v>14067</v>
      </c>
      <c r="C1763" s="62"/>
      <c r="D1763" s="127"/>
      <c r="E1763" s="62" t="s">
        <v>13544</v>
      </c>
      <c r="F1763" s="62" t="s">
        <v>14121</v>
      </c>
      <c r="G1763" s="62" t="s">
        <v>14122</v>
      </c>
      <c r="H1763" s="62">
        <v>2013</v>
      </c>
      <c r="I1763" s="62" t="s">
        <v>14123</v>
      </c>
      <c r="J1763" s="385">
        <v>193213</v>
      </c>
      <c r="K1763" s="62" t="s">
        <v>13428</v>
      </c>
      <c r="L1763" s="62" t="s">
        <v>14071</v>
      </c>
      <c r="M1763" s="62" t="s">
        <v>14072</v>
      </c>
      <c r="N1763" s="62" t="s">
        <v>14124</v>
      </c>
      <c r="O1763" s="62" t="s">
        <v>14125</v>
      </c>
      <c r="P1763" s="62" t="s">
        <v>14126</v>
      </c>
      <c r="Q1763" s="62">
        <v>35</v>
      </c>
      <c r="R1763" s="128">
        <v>0</v>
      </c>
      <c r="S1763" s="128">
        <v>15</v>
      </c>
      <c r="T1763" s="128">
        <v>20</v>
      </c>
      <c r="U1763" s="128">
        <f t="shared" si="109"/>
        <v>35</v>
      </c>
      <c r="V1763" s="438">
        <v>100</v>
      </c>
      <c r="W1763" s="128">
        <v>100</v>
      </c>
      <c r="X1763" s="462" t="s">
        <v>14075</v>
      </c>
      <c r="Y1763" s="62">
        <v>3</v>
      </c>
      <c r="Z1763" s="62"/>
      <c r="AA1763" s="62"/>
      <c r="AB1763" s="62">
        <v>47</v>
      </c>
      <c r="AC1763" s="62"/>
      <c r="AD1763" s="62">
        <v>10</v>
      </c>
      <c r="AE1763" s="62">
        <v>5</v>
      </c>
      <c r="AF1763" s="126">
        <v>10</v>
      </c>
      <c r="AG1763" s="62" t="s">
        <v>100</v>
      </c>
      <c r="AH1763" s="62" t="s">
        <v>13544</v>
      </c>
      <c r="AI1763" s="62">
        <v>50</v>
      </c>
      <c r="AJ1763" s="62" t="s">
        <v>632</v>
      </c>
      <c r="AK1763" s="62" t="s">
        <v>13544</v>
      </c>
      <c r="AL1763" s="62">
        <v>50</v>
      </c>
      <c r="AM1763" s="62"/>
      <c r="AN1763" s="62"/>
      <c r="AO1763" s="62"/>
      <c r="AP1763" s="62"/>
      <c r="AQ1763" s="62"/>
      <c r="AR1763" s="62"/>
      <c r="AS1763" s="62"/>
      <c r="AT1763" s="62"/>
      <c r="AU1763" s="62"/>
      <c r="AV1763" s="62"/>
      <c r="AW1763" s="62"/>
      <c r="AX1763" s="62"/>
      <c r="AY1763" s="62"/>
      <c r="AZ1763" s="62"/>
      <c r="BA1763" s="62"/>
      <c r="BB1763" s="32"/>
      <c r="BC1763" s="32"/>
      <c r="BD1763" s="32"/>
      <c r="BE1763" s="32"/>
      <c r="BF1763" s="32"/>
      <c r="BG1763" s="32"/>
      <c r="BH1763" s="32"/>
      <c r="BI1763" s="32"/>
      <c r="BJ1763" s="32"/>
      <c r="BK1763" s="32"/>
      <c r="BL1763" s="32"/>
      <c r="BM1763" s="32"/>
    </row>
    <row r="1764" spans="1:65" ht="120" customHeight="1" x14ac:dyDescent="0.25">
      <c r="A1764" s="126">
        <v>3050</v>
      </c>
      <c r="B1764" s="62" t="s">
        <v>14067</v>
      </c>
      <c r="C1764" s="62"/>
      <c r="D1764" s="127"/>
      <c r="E1764" s="62" t="s">
        <v>67</v>
      </c>
      <c r="F1764" s="62" t="s">
        <v>14127</v>
      </c>
      <c r="G1764" s="62" t="s">
        <v>14128</v>
      </c>
      <c r="H1764" s="62">
        <v>2011</v>
      </c>
      <c r="I1764" s="62" t="s">
        <v>14129</v>
      </c>
      <c r="J1764" s="385">
        <v>124487</v>
      </c>
      <c r="K1764" s="62" t="s">
        <v>13428</v>
      </c>
      <c r="L1764" s="62" t="s">
        <v>14071</v>
      </c>
      <c r="M1764" s="62" t="s">
        <v>14072</v>
      </c>
      <c r="N1764" s="62" t="s">
        <v>14130</v>
      </c>
      <c r="O1764" s="62" t="s">
        <v>14131</v>
      </c>
      <c r="P1764" s="62" t="s">
        <v>7048</v>
      </c>
      <c r="Q1764" s="62">
        <v>35</v>
      </c>
      <c r="R1764" s="128">
        <v>0</v>
      </c>
      <c r="S1764" s="128">
        <v>15</v>
      </c>
      <c r="T1764" s="128">
        <v>20</v>
      </c>
      <c r="U1764" s="128">
        <f t="shared" si="109"/>
        <v>35</v>
      </c>
      <c r="V1764" s="438">
        <v>100</v>
      </c>
      <c r="W1764" s="128">
        <v>100</v>
      </c>
      <c r="X1764" s="462" t="s">
        <v>14075</v>
      </c>
      <c r="Y1764" s="62">
        <v>3</v>
      </c>
      <c r="Z1764" s="62"/>
      <c r="AA1764" s="62"/>
      <c r="AB1764" s="62">
        <v>47</v>
      </c>
      <c r="AC1764" s="62"/>
      <c r="AD1764" s="62">
        <v>10</v>
      </c>
      <c r="AE1764" s="62">
        <v>5</v>
      </c>
      <c r="AF1764" s="126">
        <v>100</v>
      </c>
      <c r="AG1764" s="62" t="s">
        <v>14132</v>
      </c>
      <c r="AH1764" s="62" t="s">
        <v>67</v>
      </c>
      <c r="AI1764" s="62">
        <v>50</v>
      </c>
      <c r="AJ1764" s="62" t="s">
        <v>14133</v>
      </c>
      <c r="AK1764" s="62" t="s">
        <v>67</v>
      </c>
      <c r="AL1764" s="62">
        <v>20</v>
      </c>
      <c r="AM1764" s="62" t="s">
        <v>14134</v>
      </c>
      <c r="AN1764" s="62" t="s">
        <v>67</v>
      </c>
      <c r="AO1764" s="62">
        <v>20</v>
      </c>
      <c r="AP1764" s="62" t="s">
        <v>14135</v>
      </c>
      <c r="AQ1764" s="62" t="s">
        <v>67</v>
      </c>
      <c r="AR1764" s="62">
        <v>10</v>
      </c>
      <c r="AS1764" s="62"/>
      <c r="AT1764" s="62"/>
      <c r="AU1764" s="62"/>
      <c r="AV1764" s="62"/>
      <c r="AW1764" s="62"/>
      <c r="AX1764" s="62"/>
      <c r="AY1764" s="62"/>
      <c r="AZ1764" s="62"/>
      <c r="BA1764" s="62"/>
      <c r="BB1764" s="32"/>
      <c r="BC1764" s="32"/>
      <c r="BD1764" s="32"/>
      <c r="BE1764" s="32"/>
      <c r="BF1764" s="32"/>
      <c r="BG1764" s="32"/>
      <c r="BH1764" s="32"/>
      <c r="BI1764" s="32"/>
      <c r="BJ1764" s="32"/>
      <c r="BK1764" s="32"/>
      <c r="BL1764" s="32"/>
      <c r="BM1764" s="32"/>
    </row>
    <row r="1765" spans="1:65" ht="120" customHeight="1" x14ac:dyDescent="0.25">
      <c r="A1765" s="126">
        <v>3050</v>
      </c>
      <c r="B1765" s="62" t="s">
        <v>14067</v>
      </c>
      <c r="C1765" s="62"/>
      <c r="D1765" s="127"/>
      <c r="E1765" s="62" t="s">
        <v>14136</v>
      </c>
      <c r="F1765" s="62" t="s">
        <v>688</v>
      </c>
      <c r="G1765" s="62" t="s">
        <v>14137</v>
      </c>
      <c r="H1765" s="62">
        <v>2012</v>
      </c>
      <c r="I1765" s="62" t="s">
        <v>14138</v>
      </c>
      <c r="J1765" s="385">
        <v>1018799</v>
      </c>
      <c r="K1765" s="62" t="s">
        <v>13428</v>
      </c>
      <c r="L1765" s="62" t="s">
        <v>14071</v>
      </c>
      <c r="M1765" s="62" t="s">
        <v>14072</v>
      </c>
      <c r="N1765" s="62" t="s">
        <v>14139</v>
      </c>
      <c r="O1765" s="62" t="s">
        <v>14140</v>
      </c>
      <c r="P1765" s="62" t="s">
        <v>14141</v>
      </c>
      <c r="Q1765" s="62">
        <v>50</v>
      </c>
      <c r="R1765" s="128">
        <v>0</v>
      </c>
      <c r="S1765" s="128">
        <v>30</v>
      </c>
      <c r="T1765" s="128">
        <v>20</v>
      </c>
      <c r="U1765" s="128">
        <f t="shared" si="109"/>
        <v>50</v>
      </c>
      <c r="V1765" s="438">
        <v>100</v>
      </c>
      <c r="W1765" s="128">
        <v>100</v>
      </c>
      <c r="X1765" s="462" t="s">
        <v>14075</v>
      </c>
      <c r="Y1765" s="62">
        <v>3</v>
      </c>
      <c r="Z1765" s="62"/>
      <c r="AA1765" s="62"/>
      <c r="AB1765" s="62">
        <v>47</v>
      </c>
      <c r="AC1765" s="62"/>
      <c r="AD1765" s="62">
        <v>110</v>
      </c>
      <c r="AE1765" s="62">
        <v>5</v>
      </c>
      <c r="AF1765" s="126">
        <v>100</v>
      </c>
      <c r="AG1765" s="62" t="s">
        <v>14142</v>
      </c>
      <c r="AH1765" s="62" t="s">
        <v>14143</v>
      </c>
      <c r="AI1765" s="62">
        <v>100</v>
      </c>
      <c r="AJ1765" s="62"/>
      <c r="AK1765" s="62"/>
      <c r="AL1765" s="62"/>
      <c r="AM1765" s="62"/>
      <c r="AN1765" s="62"/>
      <c r="AO1765" s="62"/>
      <c r="AP1765" s="62"/>
      <c r="AQ1765" s="62"/>
      <c r="AR1765" s="62"/>
      <c r="AS1765" s="62"/>
      <c r="AT1765" s="62"/>
      <c r="AU1765" s="62"/>
      <c r="AV1765" s="62"/>
      <c r="AW1765" s="62"/>
      <c r="AX1765" s="62"/>
      <c r="AY1765" s="62"/>
      <c r="AZ1765" s="62"/>
      <c r="BA1765" s="62"/>
      <c r="BB1765" s="32"/>
      <c r="BC1765" s="32"/>
      <c r="BD1765" s="32"/>
      <c r="BE1765" s="32"/>
      <c r="BF1765" s="32"/>
      <c r="BG1765" s="32"/>
      <c r="BH1765" s="32"/>
      <c r="BI1765" s="32"/>
      <c r="BJ1765" s="32"/>
      <c r="BK1765" s="32"/>
      <c r="BL1765" s="32"/>
      <c r="BM1765" s="32"/>
    </row>
    <row r="1766" spans="1:65" ht="120" customHeight="1" x14ac:dyDescent="0.25">
      <c r="A1766" s="126">
        <v>3050</v>
      </c>
      <c r="B1766" s="62" t="s">
        <v>14067</v>
      </c>
      <c r="C1766" s="62"/>
      <c r="D1766" s="127"/>
      <c r="E1766" s="62" t="s">
        <v>14144</v>
      </c>
      <c r="F1766" s="62" t="s">
        <v>14145</v>
      </c>
      <c r="G1766" s="62" t="s">
        <v>14146</v>
      </c>
      <c r="H1766" s="62">
        <v>2011</v>
      </c>
      <c r="I1766" s="62" t="s">
        <v>14147</v>
      </c>
      <c r="J1766" s="385">
        <v>80931</v>
      </c>
      <c r="K1766" s="62" t="s">
        <v>13428</v>
      </c>
      <c r="L1766" s="62" t="s">
        <v>14071</v>
      </c>
      <c r="M1766" s="62" t="s">
        <v>14072</v>
      </c>
      <c r="N1766" s="62" t="s">
        <v>14148</v>
      </c>
      <c r="O1766" s="62" t="s">
        <v>14149</v>
      </c>
      <c r="P1766" s="62" t="s">
        <v>14150</v>
      </c>
      <c r="Q1766" s="62">
        <v>35</v>
      </c>
      <c r="R1766" s="128">
        <v>0</v>
      </c>
      <c r="S1766" s="128">
        <v>15</v>
      </c>
      <c r="T1766" s="128">
        <v>20</v>
      </c>
      <c r="U1766" s="128">
        <f t="shared" si="109"/>
        <v>35</v>
      </c>
      <c r="V1766" s="438">
        <v>100</v>
      </c>
      <c r="W1766" s="128">
        <v>100</v>
      </c>
      <c r="X1766" s="462" t="s">
        <v>14075</v>
      </c>
      <c r="Y1766" s="62">
        <v>3</v>
      </c>
      <c r="Z1766" s="62"/>
      <c r="AA1766" s="62"/>
      <c r="AB1766" s="62">
        <v>47</v>
      </c>
      <c r="AC1766" s="62"/>
      <c r="AD1766" s="62">
        <v>10</v>
      </c>
      <c r="AE1766" s="62">
        <v>5</v>
      </c>
      <c r="AF1766" s="126">
        <v>100</v>
      </c>
      <c r="AG1766" s="62" t="s">
        <v>14151</v>
      </c>
      <c r="AH1766" s="62" t="s">
        <v>14144</v>
      </c>
      <c r="AI1766" s="62">
        <v>25</v>
      </c>
      <c r="AJ1766" s="62" t="s">
        <v>14152</v>
      </c>
      <c r="AK1766" s="62" t="s">
        <v>14144</v>
      </c>
      <c r="AL1766" s="62">
        <v>25</v>
      </c>
      <c r="AM1766" s="62" t="s">
        <v>14153</v>
      </c>
      <c r="AN1766" s="62" t="s">
        <v>14144</v>
      </c>
      <c r="AO1766" s="62">
        <v>25</v>
      </c>
      <c r="AP1766" s="62" t="s">
        <v>643</v>
      </c>
      <c r="AQ1766" s="62" t="s">
        <v>14144</v>
      </c>
      <c r="AR1766" s="62">
        <v>25</v>
      </c>
      <c r="AS1766" s="62"/>
      <c r="AT1766" s="62"/>
      <c r="AU1766" s="62"/>
      <c r="AV1766" s="62"/>
      <c r="AW1766" s="62"/>
      <c r="AX1766" s="62"/>
      <c r="AY1766" s="62"/>
      <c r="AZ1766" s="62"/>
      <c r="BA1766" s="62"/>
      <c r="BB1766" s="32"/>
      <c r="BC1766" s="32"/>
      <c r="BD1766" s="32"/>
      <c r="BE1766" s="32"/>
      <c r="BF1766" s="32"/>
      <c r="BG1766" s="32"/>
      <c r="BH1766" s="32"/>
      <c r="BI1766" s="32"/>
      <c r="BJ1766" s="32"/>
      <c r="BK1766" s="32"/>
      <c r="BL1766" s="32"/>
      <c r="BM1766" s="32"/>
    </row>
    <row r="1767" spans="1:65" ht="120" customHeight="1" x14ac:dyDescent="0.25">
      <c r="A1767" s="126">
        <v>3050</v>
      </c>
      <c r="B1767" s="62" t="s">
        <v>14067</v>
      </c>
      <c r="C1767" s="62"/>
      <c r="D1767" s="127"/>
      <c r="E1767" s="62" t="s">
        <v>73</v>
      </c>
      <c r="F1767" s="62" t="s">
        <v>14154</v>
      </c>
      <c r="G1767" s="62" t="s">
        <v>14155</v>
      </c>
      <c r="H1767" s="62">
        <v>2011</v>
      </c>
      <c r="I1767" s="62" t="s">
        <v>14156</v>
      </c>
      <c r="J1767" s="385">
        <v>52307</v>
      </c>
      <c r="K1767" s="62" t="s">
        <v>13428</v>
      </c>
      <c r="L1767" s="62" t="s">
        <v>14071</v>
      </c>
      <c r="M1767" s="62" t="s">
        <v>14072</v>
      </c>
      <c r="N1767" s="62" t="s">
        <v>14157</v>
      </c>
      <c r="O1767" s="62" t="s">
        <v>14158</v>
      </c>
      <c r="P1767" s="62" t="s">
        <v>14159</v>
      </c>
      <c r="Q1767" s="62">
        <v>35</v>
      </c>
      <c r="R1767" s="128">
        <v>0</v>
      </c>
      <c r="S1767" s="128">
        <v>15</v>
      </c>
      <c r="T1767" s="128">
        <v>20</v>
      </c>
      <c r="U1767" s="128">
        <f t="shared" si="109"/>
        <v>35</v>
      </c>
      <c r="V1767" s="438">
        <v>100</v>
      </c>
      <c r="W1767" s="128">
        <v>100</v>
      </c>
      <c r="X1767" s="462" t="s">
        <v>14075</v>
      </c>
      <c r="Y1767" s="62">
        <v>3</v>
      </c>
      <c r="Z1767" s="62"/>
      <c r="AA1767" s="62"/>
      <c r="AB1767" s="62">
        <v>47</v>
      </c>
      <c r="AC1767" s="62"/>
      <c r="AD1767" s="62">
        <v>10</v>
      </c>
      <c r="AE1767" s="62">
        <v>5</v>
      </c>
      <c r="AF1767" s="126">
        <v>12.5</v>
      </c>
      <c r="AG1767" s="62" t="s">
        <v>72</v>
      </c>
      <c r="AH1767" s="62" t="s">
        <v>14160</v>
      </c>
      <c r="AI1767" s="62">
        <v>100</v>
      </c>
      <c r="AJ1767" s="62"/>
      <c r="AK1767" s="62"/>
      <c r="AL1767" s="62"/>
      <c r="AM1767" s="62"/>
      <c r="AN1767" s="62"/>
      <c r="AO1767" s="62"/>
      <c r="AP1767" s="62"/>
      <c r="AQ1767" s="62"/>
      <c r="AR1767" s="62"/>
      <c r="AS1767" s="62"/>
      <c r="AT1767" s="62"/>
      <c r="AU1767" s="62"/>
      <c r="AV1767" s="62"/>
      <c r="AW1767" s="62"/>
      <c r="AX1767" s="62"/>
      <c r="AY1767" s="62"/>
      <c r="AZ1767" s="62"/>
      <c r="BA1767" s="62"/>
      <c r="BB1767" s="32"/>
      <c r="BC1767" s="32"/>
      <c r="BD1767" s="32"/>
      <c r="BE1767" s="32"/>
      <c r="BF1767" s="32"/>
      <c r="BG1767" s="32"/>
      <c r="BH1767" s="32"/>
      <c r="BI1767" s="32"/>
      <c r="BJ1767" s="32"/>
      <c r="BK1767" s="32"/>
      <c r="BL1767" s="32"/>
      <c r="BM1767" s="32"/>
    </row>
    <row r="1768" spans="1:65" ht="120" customHeight="1" x14ac:dyDescent="0.25">
      <c r="A1768" s="126">
        <v>3050</v>
      </c>
      <c r="B1768" s="62" t="s">
        <v>14067</v>
      </c>
      <c r="C1768" s="62"/>
      <c r="D1768" s="127"/>
      <c r="E1768" s="62" t="s">
        <v>3370</v>
      </c>
      <c r="F1768" s="62" t="s">
        <v>14161</v>
      </c>
      <c r="G1768" s="62" t="s">
        <v>14146</v>
      </c>
      <c r="H1768" s="62">
        <v>2011</v>
      </c>
      <c r="I1768" s="62" t="s">
        <v>14147</v>
      </c>
      <c r="J1768" s="385">
        <v>30957</v>
      </c>
      <c r="K1768" s="62" t="s">
        <v>13428</v>
      </c>
      <c r="L1768" s="62" t="s">
        <v>14071</v>
      </c>
      <c r="M1768" s="62" t="s">
        <v>14072</v>
      </c>
      <c r="N1768" s="62" t="s">
        <v>14148</v>
      </c>
      <c r="O1768" s="62" t="s">
        <v>14149</v>
      </c>
      <c r="P1768" s="62" t="s">
        <v>14162</v>
      </c>
      <c r="Q1768" s="62">
        <v>35</v>
      </c>
      <c r="R1768" s="128">
        <v>0</v>
      </c>
      <c r="S1768" s="128">
        <v>15</v>
      </c>
      <c r="T1768" s="128">
        <v>20</v>
      </c>
      <c r="U1768" s="128">
        <f t="shared" si="109"/>
        <v>35</v>
      </c>
      <c r="V1768" s="438">
        <v>100</v>
      </c>
      <c r="W1768" s="128">
        <v>100</v>
      </c>
      <c r="X1768" s="462" t="s">
        <v>14075</v>
      </c>
      <c r="Y1768" s="62">
        <v>3</v>
      </c>
      <c r="Z1768" s="62"/>
      <c r="AA1768" s="62"/>
      <c r="AB1768" s="62">
        <v>47</v>
      </c>
      <c r="AC1768" s="62"/>
      <c r="AD1768" s="62">
        <v>10</v>
      </c>
      <c r="AE1768" s="62">
        <v>5</v>
      </c>
      <c r="AF1768" s="126">
        <v>80</v>
      </c>
      <c r="AG1768" s="62" t="s">
        <v>14163</v>
      </c>
      <c r="AH1768" s="62" t="s">
        <v>14164</v>
      </c>
      <c r="AI1768" s="62">
        <v>40</v>
      </c>
      <c r="AJ1768" s="62" t="s">
        <v>14165</v>
      </c>
      <c r="AK1768" s="62" t="s">
        <v>3388</v>
      </c>
      <c r="AL1768" s="62">
        <v>40</v>
      </c>
      <c r="AM1768" s="62" t="s">
        <v>72</v>
      </c>
      <c r="AN1768" s="62" t="s">
        <v>14166</v>
      </c>
      <c r="AO1768" s="62">
        <v>20</v>
      </c>
      <c r="AP1768" s="62"/>
      <c r="AQ1768" s="62"/>
      <c r="AR1768" s="62"/>
      <c r="AS1768" s="62"/>
      <c r="AT1768" s="62"/>
      <c r="AU1768" s="62"/>
      <c r="AV1768" s="62"/>
      <c r="AW1768" s="62"/>
      <c r="AX1768" s="62"/>
      <c r="AY1768" s="62"/>
      <c r="AZ1768" s="62"/>
      <c r="BA1768" s="62"/>
      <c r="BB1768" s="32"/>
      <c r="BC1768" s="32"/>
      <c r="BD1768" s="32"/>
      <c r="BE1768" s="32"/>
      <c r="BF1768" s="32"/>
      <c r="BG1768" s="32"/>
      <c r="BH1768" s="32"/>
      <c r="BI1768" s="32"/>
      <c r="BJ1768" s="32"/>
      <c r="BK1768" s="32"/>
      <c r="BL1768" s="32"/>
      <c r="BM1768" s="32"/>
    </row>
    <row r="1769" spans="1:65" ht="120" customHeight="1" x14ac:dyDescent="0.25">
      <c r="A1769" s="126">
        <v>3050</v>
      </c>
      <c r="B1769" s="62" t="s">
        <v>14067</v>
      </c>
      <c r="C1769" s="62"/>
      <c r="D1769" s="127"/>
      <c r="E1769" s="62" t="s">
        <v>14167</v>
      </c>
      <c r="F1769" s="62" t="s">
        <v>14168</v>
      </c>
      <c r="G1769" s="62" t="s">
        <v>14169</v>
      </c>
      <c r="H1769" s="62">
        <v>2011</v>
      </c>
      <c r="I1769" s="62" t="s">
        <v>14169</v>
      </c>
      <c r="J1769" s="385">
        <v>192203</v>
      </c>
      <c r="K1769" s="62" t="s">
        <v>13428</v>
      </c>
      <c r="L1769" s="62" t="s">
        <v>14071</v>
      </c>
      <c r="M1769" s="62" t="s">
        <v>14072</v>
      </c>
      <c r="N1769" s="62" t="s">
        <v>14170</v>
      </c>
      <c r="O1769" s="62" t="s">
        <v>14171</v>
      </c>
      <c r="P1769" s="62" t="s">
        <v>7214</v>
      </c>
      <c r="Q1769" s="62">
        <v>35</v>
      </c>
      <c r="R1769" s="128">
        <v>0</v>
      </c>
      <c r="S1769" s="128">
        <v>15</v>
      </c>
      <c r="T1769" s="128">
        <v>20</v>
      </c>
      <c r="U1769" s="128">
        <f t="shared" si="109"/>
        <v>35</v>
      </c>
      <c r="V1769" s="438">
        <v>100</v>
      </c>
      <c r="W1769" s="128">
        <v>100</v>
      </c>
      <c r="X1769" s="462" t="s">
        <v>14075</v>
      </c>
      <c r="Y1769" s="62">
        <v>3</v>
      </c>
      <c r="Z1769" s="62"/>
      <c r="AA1769" s="62"/>
      <c r="AB1769" s="62">
        <v>47</v>
      </c>
      <c r="AC1769" s="62"/>
      <c r="AD1769" s="62">
        <v>10</v>
      </c>
      <c r="AE1769" s="62">
        <v>5</v>
      </c>
      <c r="AF1769" s="126">
        <v>100</v>
      </c>
      <c r="AG1769" s="62" t="s">
        <v>14142</v>
      </c>
      <c r="AH1769" s="62" t="s">
        <v>14172</v>
      </c>
      <c r="AI1769" s="62">
        <v>100</v>
      </c>
      <c r="AJ1769" s="62"/>
      <c r="AK1769" s="62"/>
      <c r="AL1769" s="62"/>
      <c r="AM1769" s="62"/>
      <c r="AN1769" s="62"/>
      <c r="AO1769" s="62"/>
      <c r="AP1769" s="62"/>
      <c r="AQ1769" s="62"/>
      <c r="AR1769" s="62"/>
      <c r="AS1769" s="62"/>
      <c r="AT1769" s="62"/>
      <c r="AU1769" s="62"/>
      <c r="AV1769" s="62"/>
      <c r="AW1769" s="62"/>
      <c r="AX1769" s="62"/>
      <c r="AY1769" s="62"/>
      <c r="AZ1769" s="62"/>
      <c r="BA1769" s="62"/>
      <c r="BB1769" s="32"/>
      <c r="BC1769" s="32"/>
      <c r="BD1769" s="32"/>
      <c r="BE1769" s="32"/>
      <c r="BF1769" s="32"/>
      <c r="BG1769" s="32"/>
      <c r="BH1769" s="32"/>
      <c r="BI1769" s="32"/>
      <c r="BJ1769" s="32"/>
      <c r="BK1769" s="32"/>
      <c r="BL1769" s="32"/>
      <c r="BM1769" s="32"/>
    </row>
    <row r="1770" spans="1:65" ht="120" customHeight="1" x14ac:dyDescent="0.25">
      <c r="A1770" s="126">
        <v>3050</v>
      </c>
      <c r="B1770" s="62" t="s">
        <v>14067</v>
      </c>
      <c r="C1770" s="62"/>
      <c r="D1770" s="127"/>
      <c r="E1770" s="62" t="s">
        <v>67</v>
      </c>
      <c r="F1770" s="62" t="s">
        <v>14127</v>
      </c>
      <c r="G1770" s="62" t="s">
        <v>14173</v>
      </c>
      <c r="H1770" s="62">
        <v>2011</v>
      </c>
      <c r="I1770" s="62" t="s">
        <v>14173</v>
      </c>
      <c r="J1770" s="385">
        <v>133140</v>
      </c>
      <c r="K1770" s="62" t="s">
        <v>13428</v>
      </c>
      <c r="L1770" s="62" t="s">
        <v>14071</v>
      </c>
      <c r="M1770" s="62" t="s">
        <v>14072</v>
      </c>
      <c r="N1770" s="62" t="s">
        <v>14174</v>
      </c>
      <c r="O1770" s="62" t="s">
        <v>14175</v>
      </c>
      <c r="P1770" s="62" t="s">
        <v>14176</v>
      </c>
      <c r="Q1770" s="62">
        <v>35</v>
      </c>
      <c r="R1770" s="128">
        <v>0</v>
      </c>
      <c r="S1770" s="128">
        <v>15</v>
      </c>
      <c r="T1770" s="128">
        <v>20</v>
      </c>
      <c r="U1770" s="128">
        <f t="shared" si="109"/>
        <v>35</v>
      </c>
      <c r="V1770" s="438">
        <v>100</v>
      </c>
      <c r="W1770" s="128">
        <v>100</v>
      </c>
      <c r="X1770" s="462" t="s">
        <v>14075</v>
      </c>
      <c r="Y1770" s="62">
        <v>3</v>
      </c>
      <c r="Z1770" s="62"/>
      <c r="AA1770" s="62"/>
      <c r="AB1770" s="62">
        <v>47</v>
      </c>
      <c r="AC1770" s="62"/>
      <c r="AD1770" s="62">
        <v>10</v>
      </c>
      <c r="AE1770" s="62">
        <v>5</v>
      </c>
      <c r="AF1770" s="126">
        <v>100</v>
      </c>
      <c r="AG1770" s="62" t="s">
        <v>14132</v>
      </c>
      <c r="AH1770" s="62" t="s">
        <v>67</v>
      </c>
      <c r="AI1770" s="62">
        <v>50</v>
      </c>
      <c r="AJ1770" s="62" t="s">
        <v>14133</v>
      </c>
      <c r="AK1770" s="62" t="s">
        <v>67</v>
      </c>
      <c r="AL1770" s="62">
        <v>20</v>
      </c>
      <c r="AM1770" s="62" t="s">
        <v>14134</v>
      </c>
      <c r="AN1770" s="62" t="s">
        <v>67</v>
      </c>
      <c r="AO1770" s="62">
        <v>20</v>
      </c>
      <c r="AP1770" s="62" t="s">
        <v>14133</v>
      </c>
      <c r="AQ1770" s="62" t="s">
        <v>67</v>
      </c>
      <c r="AR1770" s="62">
        <v>10</v>
      </c>
      <c r="AS1770" s="62"/>
      <c r="AT1770" s="62"/>
      <c r="AU1770" s="62"/>
      <c r="AV1770" s="62"/>
      <c r="AW1770" s="62"/>
      <c r="AX1770" s="62"/>
      <c r="AY1770" s="62"/>
      <c r="AZ1770" s="62"/>
      <c r="BA1770" s="62"/>
      <c r="BB1770" s="32"/>
      <c r="BC1770" s="32"/>
      <c r="BD1770" s="32"/>
      <c r="BE1770" s="32"/>
      <c r="BF1770" s="32"/>
      <c r="BG1770" s="32"/>
      <c r="BH1770" s="32"/>
      <c r="BI1770" s="32"/>
      <c r="BJ1770" s="32"/>
      <c r="BK1770" s="32"/>
      <c r="BL1770" s="32"/>
      <c r="BM1770" s="32"/>
    </row>
    <row r="1771" spans="1:65" ht="120" customHeight="1" x14ac:dyDescent="0.25">
      <c r="A1771" s="126">
        <v>3050</v>
      </c>
      <c r="B1771" s="62" t="s">
        <v>14067</v>
      </c>
      <c r="C1771" s="62"/>
      <c r="D1771" s="127"/>
      <c r="E1771" s="62" t="s">
        <v>14177</v>
      </c>
      <c r="F1771" s="62" t="s">
        <v>14178</v>
      </c>
      <c r="G1771" s="62" t="s">
        <v>14179</v>
      </c>
      <c r="H1771" s="62">
        <v>2013</v>
      </c>
      <c r="I1771" s="62" t="s">
        <v>14180</v>
      </c>
      <c r="J1771" s="385">
        <v>263192</v>
      </c>
      <c r="K1771" s="62" t="s">
        <v>13428</v>
      </c>
      <c r="L1771" s="62" t="s">
        <v>14071</v>
      </c>
      <c r="M1771" s="62" t="s">
        <v>14072</v>
      </c>
      <c r="N1771" s="62" t="s">
        <v>14181</v>
      </c>
      <c r="O1771" s="62" t="s">
        <v>14182</v>
      </c>
      <c r="P1771" s="62" t="s">
        <v>14183</v>
      </c>
      <c r="Q1771" s="62">
        <v>35</v>
      </c>
      <c r="R1771" s="128">
        <v>0</v>
      </c>
      <c r="S1771" s="128">
        <v>15</v>
      </c>
      <c r="T1771" s="128">
        <v>20</v>
      </c>
      <c r="U1771" s="128">
        <f t="shared" si="109"/>
        <v>35</v>
      </c>
      <c r="V1771" s="438">
        <v>100</v>
      </c>
      <c r="W1771" s="128">
        <v>100</v>
      </c>
      <c r="X1771" s="462" t="s">
        <v>14075</v>
      </c>
      <c r="Y1771" s="62">
        <v>3</v>
      </c>
      <c r="Z1771" s="62"/>
      <c r="AA1771" s="62"/>
      <c r="AB1771" s="62">
        <v>47</v>
      </c>
      <c r="AC1771" s="62"/>
      <c r="AD1771" s="62">
        <v>10</v>
      </c>
      <c r="AE1771" s="62">
        <v>5</v>
      </c>
      <c r="AF1771" s="126">
        <v>30</v>
      </c>
      <c r="AG1771" s="62" t="s">
        <v>2291</v>
      </c>
      <c r="AH1771" s="62" t="s">
        <v>14177</v>
      </c>
      <c r="AI1771" s="62">
        <v>95</v>
      </c>
      <c r="AJ1771" s="62" t="s">
        <v>14184</v>
      </c>
      <c r="AK1771" s="62" t="s">
        <v>14185</v>
      </c>
      <c r="AL1771" s="62">
        <v>5</v>
      </c>
      <c r="AM1771" s="30"/>
      <c r="AN1771" s="30"/>
      <c r="AO1771" s="30"/>
      <c r="AP1771" s="62"/>
      <c r="AQ1771" s="62"/>
      <c r="AR1771" s="62"/>
      <c r="AS1771" s="62"/>
      <c r="AT1771" s="62"/>
      <c r="AU1771" s="62"/>
      <c r="AV1771" s="62"/>
      <c r="AW1771" s="62"/>
      <c r="AX1771" s="62"/>
      <c r="AY1771" s="62"/>
      <c r="AZ1771" s="62"/>
      <c r="BA1771" s="62"/>
      <c r="BB1771" s="32"/>
      <c r="BC1771" s="32"/>
      <c r="BD1771" s="32"/>
      <c r="BE1771" s="32"/>
      <c r="BF1771" s="32"/>
      <c r="BG1771" s="32"/>
      <c r="BH1771" s="32"/>
      <c r="BI1771" s="32"/>
      <c r="BJ1771" s="32"/>
      <c r="BK1771" s="32"/>
      <c r="BL1771" s="32"/>
      <c r="BM1771" s="32"/>
    </row>
    <row r="1772" spans="1:65" ht="120" customHeight="1" x14ac:dyDescent="0.25">
      <c r="A1772" s="126">
        <v>3050</v>
      </c>
      <c r="B1772" s="62" t="s">
        <v>14067</v>
      </c>
      <c r="C1772" s="62"/>
      <c r="D1772" s="127"/>
      <c r="E1772" s="62" t="s">
        <v>14177</v>
      </c>
      <c r="F1772" s="62" t="s">
        <v>14178</v>
      </c>
      <c r="G1772" s="62" t="s">
        <v>14186</v>
      </c>
      <c r="H1772" s="62">
        <v>2012</v>
      </c>
      <c r="I1772" s="62" t="s">
        <v>14187</v>
      </c>
      <c r="J1772" s="385">
        <v>583214</v>
      </c>
      <c r="K1772" s="62" t="s">
        <v>13428</v>
      </c>
      <c r="L1772" s="62" t="s">
        <v>14071</v>
      </c>
      <c r="M1772" s="62" t="s">
        <v>14072</v>
      </c>
      <c r="N1772" s="62" t="s">
        <v>14188</v>
      </c>
      <c r="O1772" s="62" t="s">
        <v>14189</v>
      </c>
      <c r="P1772" s="62" t="s">
        <v>14190</v>
      </c>
      <c r="Q1772" s="62">
        <v>35</v>
      </c>
      <c r="R1772" s="128">
        <v>0</v>
      </c>
      <c r="S1772" s="128">
        <v>15</v>
      </c>
      <c r="T1772" s="128">
        <v>20</v>
      </c>
      <c r="U1772" s="128">
        <f t="shared" si="109"/>
        <v>35</v>
      </c>
      <c r="V1772" s="438">
        <v>100</v>
      </c>
      <c r="W1772" s="128">
        <v>100</v>
      </c>
      <c r="X1772" s="462" t="s">
        <v>14075</v>
      </c>
      <c r="Y1772" s="62">
        <v>3</v>
      </c>
      <c r="Z1772" s="62"/>
      <c r="AA1772" s="62"/>
      <c r="AB1772" s="62">
        <v>47</v>
      </c>
      <c r="AC1772" s="62"/>
      <c r="AD1772" s="62">
        <v>10</v>
      </c>
      <c r="AE1772" s="62">
        <v>5</v>
      </c>
      <c r="AF1772" s="126">
        <v>80</v>
      </c>
      <c r="AG1772" s="62" t="s">
        <v>2291</v>
      </c>
      <c r="AH1772" s="62" t="s">
        <v>14177</v>
      </c>
      <c r="AI1772" s="62">
        <v>63</v>
      </c>
      <c r="AJ1772" s="62" t="s">
        <v>14191</v>
      </c>
      <c r="AK1772" s="62" t="s">
        <v>3064</v>
      </c>
      <c r="AL1772" s="62">
        <v>25</v>
      </c>
      <c r="AM1772" s="62" t="s">
        <v>64</v>
      </c>
      <c r="AN1772" s="62" t="s">
        <v>3064</v>
      </c>
      <c r="AO1772" s="62">
        <v>12</v>
      </c>
      <c r="AP1772" s="62"/>
      <c r="AQ1772" s="62"/>
      <c r="AR1772" s="62"/>
      <c r="AS1772" s="62"/>
      <c r="AT1772" s="62"/>
      <c r="AU1772" s="62"/>
      <c r="AV1772" s="62"/>
      <c r="AW1772" s="62"/>
      <c r="AX1772" s="62"/>
      <c r="AY1772" s="62"/>
      <c r="AZ1772" s="62"/>
      <c r="BA1772" s="62"/>
      <c r="BB1772" s="32"/>
      <c r="BC1772" s="32"/>
      <c r="BD1772" s="32"/>
      <c r="BE1772" s="32"/>
      <c r="BF1772" s="32"/>
      <c r="BG1772" s="32"/>
      <c r="BH1772" s="32"/>
      <c r="BI1772" s="32"/>
      <c r="BJ1772" s="32"/>
      <c r="BK1772" s="32"/>
      <c r="BL1772" s="32"/>
      <c r="BM1772" s="32"/>
    </row>
    <row r="1773" spans="1:65" ht="120" customHeight="1" x14ac:dyDescent="0.25">
      <c r="A1773" s="126">
        <v>3050</v>
      </c>
      <c r="B1773" s="62" t="s">
        <v>14067</v>
      </c>
      <c r="C1773" s="62"/>
      <c r="D1773" s="127"/>
      <c r="E1773" s="62" t="s">
        <v>14192</v>
      </c>
      <c r="F1773" s="62" t="s">
        <v>14193</v>
      </c>
      <c r="G1773" s="62" t="s">
        <v>14194</v>
      </c>
      <c r="H1773" s="62">
        <v>2012</v>
      </c>
      <c r="I1773" s="62" t="s">
        <v>14195</v>
      </c>
      <c r="J1773" s="385">
        <v>461877</v>
      </c>
      <c r="K1773" s="62" t="s">
        <v>13428</v>
      </c>
      <c r="L1773" s="62" t="s">
        <v>14071</v>
      </c>
      <c r="M1773" s="62" t="s">
        <v>14072</v>
      </c>
      <c r="N1773" s="62" t="s">
        <v>14196</v>
      </c>
      <c r="O1773" s="62" t="s">
        <v>14197</v>
      </c>
      <c r="P1773" s="62" t="s">
        <v>14198</v>
      </c>
      <c r="Q1773" s="62">
        <v>35</v>
      </c>
      <c r="R1773" s="128">
        <v>0</v>
      </c>
      <c r="S1773" s="128">
        <v>15</v>
      </c>
      <c r="T1773" s="128">
        <v>20</v>
      </c>
      <c r="U1773" s="128">
        <f t="shared" si="109"/>
        <v>35</v>
      </c>
      <c r="V1773" s="438">
        <v>100</v>
      </c>
      <c r="W1773" s="128">
        <v>100</v>
      </c>
      <c r="X1773" s="462" t="s">
        <v>14075</v>
      </c>
      <c r="Y1773" s="62">
        <v>3</v>
      </c>
      <c r="Z1773" s="62"/>
      <c r="AA1773" s="62"/>
      <c r="AB1773" s="62">
        <v>47</v>
      </c>
      <c r="AC1773" s="62"/>
      <c r="AD1773" s="62">
        <v>10</v>
      </c>
      <c r="AE1773" s="62">
        <v>5</v>
      </c>
      <c r="AF1773" s="126">
        <v>60</v>
      </c>
      <c r="AG1773" s="62" t="s">
        <v>2197</v>
      </c>
      <c r="AH1773" s="62" t="s">
        <v>14199</v>
      </c>
      <c r="AI1773" s="62">
        <v>25</v>
      </c>
      <c r="AJ1773" s="62" t="s">
        <v>14200</v>
      </c>
      <c r="AK1773" s="62" t="s">
        <v>14201</v>
      </c>
      <c r="AL1773" s="62">
        <v>25</v>
      </c>
      <c r="AM1773" s="62" t="s">
        <v>701</v>
      </c>
      <c r="AN1773" s="62" t="s">
        <v>14202</v>
      </c>
      <c r="AO1773" s="62">
        <v>10</v>
      </c>
      <c r="AP1773" s="62"/>
      <c r="AQ1773" s="62"/>
      <c r="AR1773" s="62"/>
      <c r="AS1773" s="62"/>
      <c r="AT1773" s="62"/>
      <c r="AU1773" s="62"/>
      <c r="AV1773" s="62"/>
      <c r="AW1773" s="62"/>
      <c r="AX1773" s="62"/>
      <c r="AY1773" s="62"/>
      <c r="AZ1773" s="62"/>
      <c r="BA1773" s="62"/>
      <c r="BB1773" s="32"/>
      <c r="BC1773" s="32"/>
      <c r="BD1773" s="32"/>
      <c r="BE1773" s="32"/>
      <c r="BF1773" s="32"/>
      <c r="BG1773" s="32"/>
      <c r="BH1773" s="32"/>
      <c r="BI1773" s="32"/>
      <c r="BJ1773" s="32"/>
      <c r="BK1773" s="32"/>
      <c r="BL1773" s="32"/>
      <c r="BM1773" s="32"/>
    </row>
    <row r="1774" spans="1:65" ht="120" customHeight="1" x14ac:dyDescent="0.25">
      <c r="A1774" s="126">
        <v>3050</v>
      </c>
      <c r="B1774" s="62" t="s">
        <v>14067</v>
      </c>
      <c r="C1774" s="62"/>
      <c r="D1774" s="127"/>
      <c r="E1774" s="62" t="s">
        <v>2428</v>
      </c>
      <c r="F1774" s="62" t="s">
        <v>14203</v>
      </c>
      <c r="G1774" s="62" t="s">
        <v>14204</v>
      </c>
      <c r="H1774" s="62">
        <v>2011</v>
      </c>
      <c r="I1774" s="62" t="s">
        <v>14205</v>
      </c>
      <c r="J1774" s="385">
        <v>432449</v>
      </c>
      <c r="K1774" s="62" t="s">
        <v>13428</v>
      </c>
      <c r="L1774" s="62" t="s">
        <v>14071</v>
      </c>
      <c r="M1774" s="62" t="s">
        <v>14072</v>
      </c>
      <c r="N1774" s="62" t="s">
        <v>14206</v>
      </c>
      <c r="O1774" s="62" t="s">
        <v>14207</v>
      </c>
      <c r="P1774" s="62" t="s">
        <v>14208</v>
      </c>
      <c r="Q1774" s="62">
        <v>35</v>
      </c>
      <c r="R1774" s="128">
        <v>0</v>
      </c>
      <c r="S1774" s="128">
        <v>15</v>
      </c>
      <c r="T1774" s="128">
        <v>20</v>
      </c>
      <c r="U1774" s="128">
        <f t="shared" si="109"/>
        <v>35</v>
      </c>
      <c r="V1774" s="438">
        <v>100</v>
      </c>
      <c r="W1774" s="128">
        <v>100</v>
      </c>
      <c r="X1774" s="462" t="s">
        <v>14075</v>
      </c>
      <c r="Y1774" s="62">
        <v>3</v>
      </c>
      <c r="Z1774" s="62"/>
      <c r="AA1774" s="62"/>
      <c r="AB1774" s="62">
        <v>47</v>
      </c>
      <c r="AC1774" s="62"/>
      <c r="AD1774" s="62">
        <v>10</v>
      </c>
      <c r="AE1774" s="62">
        <v>5</v>
      </c>
      <c r="AF1774" s="126">
        <v>10</v>
      </c>
      <c r="AG1774" s="62" t="s">
        <v>225</v>
      </c>
      <c r="AH1774" s="62" t="s">
        <v>14209</v>
      </c>
      <c r="AI1774" s="62">
        <v>50</v>
      </c>
      <c r="AJ1774" s="62" t="s">
        <v>2433</v>
      </c>
      <c r="AK1774" s="62" t="s">
        <v>14210</v>
      </c>
      <c r="AL1774" s="62">
        <v>50</v>
      </c>
      <c r="AM1774" s="62"/>
      <c r="AN1774" s="62"/>
      <c r="AO1774" s="62"/>
      <c r="AP1774" s="62"/>
      <c r="AQ1774" s="62"/>
      <c r="AR1774" s="62"/>
      <c r="AS1774" s="62"/>
      <c r="AT1774" s="62"/>
      <c r="AU1774" s="62"/>
      <c r="AV1774" s="62"/>
      <c r="AW1774" s="62"/>
      <c r="AX1774" s="62"/>
      <c r="AY1774" s="62"/>
      <c r="AZ1774" s="62"/>
      <c r="BA1774" s="62"/>
      <c r="BB1774" s="32"/>
      <c r="BC1774" s="32"/>
      <c r="BD1774" s="32"/>
      <c r="BE1774" s="32"/>
      <c r="BF1774" s="32"/>
      <c r="BG1774" s="32"/>
      <c r="BH1774" s="32"/>
      <c r="BI1774" s="32"/>
      <c r="BJ1774" s="32"/>
      <c r="BK1774" s="32"/>
      <c r="BL1774" s="32"/>
      <c r="BM1774" s="32"/>
    </row>
    <row r="1775" spans="1:65" ht="120" customHeight="1" x14ac:dyDescent="0.25">
      <c r="A1775" s="126">
        <v>3050</v>
      </c>
      <c r="B1775" s="62" t="s">
        <v>14067</v>
      </c>
      <c r="C1775" s="62"/>
      <c r="D1775" s="127"/>
      <c r="E1775" s="62" t="s">
        <v>2968</v>
      </c>
      <c r="F1775" s="62" t="s">
        <v>14211</v>
      </c>
      <c r="G1775" s="62" t="s">
        <v>14212</v>
      </c>
      <c r="H1775" s="62">
        <v>2011</v>
      </c>
      <c r="I1775" s="62" t="s">
        <v>14212</v>
      </c>
      <c r="J1775" s="385">
        <v>225096</v>
      </c>
      <c r="K1775" s="62" t="s">
        <v>13428</v>
      </c>
      <c r="L1775" s="62" t="s">
        <v>14071</v>
      </c>
      <c r="M1775" s="62" t="s">
        <v>14072</v>
      </c>
      <c r="N1775" s="62" t="s">
        <v>14213</v>
      </c>
      <c r="O1775" s="62" t="s">
        <v>14214</v>
      </c>
      <c r="P1775" s="62" t="s">
        <v>14215</v>
      </c>
      <c r="Q1775" s="62">
        <v>35</v>
      </c>
      <c r="R1775" s="128">
        <v>0</v>
      </c>
      <c r="S1775" s="128">
        <v>15</v>
      </c>
      <c r="T1775" s="128">
        <v>20</v>
      </c>
      <c r="U1775" s="128">
        <f t="shared" si="109"/>
        <v>35</v>
      </c>
      <c r="V1775" s="438">
        <v>100</v>
      </c>
      <c r="W1775" s="128">
        <v>100</v>
      </c>
      <c r="X1775" s="462" t="s">
        <v>14075</v>
      </c>
      <c r="Y1775" s="62">
        <v>3</v>
      </c>
      <c r="Z1775" s="62"/>
      <c r="AA1775" s="62"/>
      <c r="AB1775" s="62">
        <v>47</v>
      </c>
      <c r="AC1775" s="62"/>
      <c r="AD1775" s="62">
        <v>10</v>
      </c>
      <c r="AE1775" s="62">
        <v>5</v>
      </c>
      <c r="AF1775" s="126">
        <v>100</v>
      </c>
      <c r="AG1775" s="62" t="s">
        <v>2204</v>
      </c>
      <c r="AH1775" s="62" t="s">
        <v>14216</v>
      </c>
      <c r="AI1775" s="62">
        <v>50</v>
      </c>
      <c r="AJ1775" s="62" t="s">
        <v>11643</v>
      </c>
      <c r="AK1775" s="62" t="s">
        <v>14216</v>
      </c>
      <c r="AL1775" s="62">
        <v>50</v>
      </c>
      <c r="AM1775" s="62"/>
      <c r="AN1775" s="62"/>
      <c r="AO1775" s="62"/>
      <c r="AP1775" s="62"/>
      <c r="AQ1775" s="62"/>
      <c r="AR1775" s="62"/>
      <c r="AS1775" s="62"/>
      <c r="AT1775" s="62"/>
      <c r="AU1775" s="62"/>
      <c r="AV1775" s="62"/>
      <c r="AW1775" s="62"/>
      <c r="AX1775" s="62"/>
      <c r="AY1775" s="62"/>
      <c r="AZ1775" s="62"/>
      <c r="BA1775" s="62"/>
      <c r="BB1775" s="32"/>
      <c r="BC1775" s="32"/>
      <c r="BD1775" s="32"/>
      <c r="BE1775" s="32"/>
      <c r="BF1775" s="32"/>
      <c r="BG1775" s="32"/>
      <c r="BH1775" s="32"/>
      <c r="BI1775" s="32"/>
      <c r="BJ1775" s="32"/>
      <c r="BK1775" s="32"/>
      <c r="BL1775" s="32"/>
      <c r="BM1775" s="32"/>
    </row>
    <row r="1776" spans="1:65" ht="120" customHeight="1" x14ac:dyDescent="0.25">
      <c r="A1776" s="126">
        <v>3050</v>
      </c>
      <c r="B1776" s="62" t="s">
        <v>14067</v>
      </c>
      <c r="C1776" s="62"/>
      <c r="D1776" s="127"/>
      <c r="E1776" s="62" t="s">
        <v>3772</v>
      </c>
      <c r="F1776" s="62" t="s">
        <v>14086</v>
      </c>
      <c r="G1776" s="62" t="s">
        <v>14217</v>
      </c>
      <c r="H1776" s="62">
        <v>2014</v>
      </c>
      <c r="I1776" s="62" t="s">
        <v>14218</v>
      </c>
      <c r="J1776" s="385">
        <v>1196346</v>
      </c>
      <c r="K1776" s="62" t="s">
        <v>13428</v>
      </c>
      <c r="L1776" s="62" t="s">
        <v>14071</v>
      </c>
      <c r="M1776" s="62" t="s">
        <v>14072</v>
      </c>
      <c r="N1776" s="62" t="s">
        <v>14219</v>
      </c>
      <c r="O1776" s="62" t="s">
        <v>14220</v>
      </c>
      <c r="P1776" s="62" t="s">
        <v>14221</v>
      </c>
      <c r="Q1776" s="62">
        <v>35</v>
      </c>
      <c r="R1776" s="128">
        <v>0</v>
      </c>
      <c r="S1776" s="128">
        <v>15</v>
      </c>
      <c r="T1776" s="128">
        <v>20</v>
      </c>
      <c r="U1776" s="128">
        <f t="shared" si="109"/>
        <v>35</v>
      </c>
      <c r="V1776" s="438">
        <v>100</v>
      </c>
      <c r="W1776" s="128">
        <v>100</v>
      </c>
      <c r="X1776" s="462" t="s">
        <v>14075</v>
      </c>
      <c r="Y1776" s="62">
        <v>3</v>
      </c>
      <c r="Z1776" s="62"/>
      <c r="AA1776" s="62"/>
      <c r="AB1776" s="62">
        <v>47</v>
      </c>
      <c r="AC1776" s="62"/>
      <c r="AD1776" s="62">
        <v>10</v>
      </c>
      <c r="AE1776" s="62">
        <v>5</v>
      </c>
      <c r="AF1776" s="126">
        <v>100</v>
      </c>
      <c r="AG1776" s="62" t="s">
        <v>3771</v>
      </c>
      <c r="AH1776" s="62" t="s">
        <v>14222</v>
      </c>
      <c r="AI1776" s="62">
        <v>70</v>
      </c>
      <c r="AJ1776" s="62" t="s">
        <v>14223</v>
      </c>
      <c r="AK1776" s="62" t="s">
        <v>14224</v>
      </c>
      <c r="AL1776" s="62">
        <v>30</v>
      </c>
      <c r="AM1776" s="62"/>
      <c r="AN1776" s="62"/>
      <c r="AO1776" s="62"/>
      <c r="AP1776" s="62"/>
      <c r="AQ1776" s="62"/>
      <c r="AR1776" s="62"/>
      <c r="AS1776" s="62"/>
      <c r="AT1776" s="62"/>
      <c r="AU1776" s="62"/>
      <c r="AV1776" s="62"/>
      <c r="AW1776" s="62"/>
      <c r="AX1776" s="62"/>
      <c r="AY1776" s="62"/>
      <c r="AZ1776" s="62"/>
      <c r="BA1776" s="62"/>
      <c r="BB1776" s="32"/>
      <c r="BC1776" s="32"/>
      <c r="BD1776" s="32"/>
      <c r="BE1776" s="32"/>
      <c r="BF1776" s="32"/>
      <c r="BG1776" s="32"/>
      <c r="BH1776" s="32"/>
      <c r="BI1776" s="32"/>
      <c r="BJ1776" s="32"/>
      <c r="BK1776" s="32"/>
      <c r="BL1776" s="32"/>
      <c r="BM1776" s="32"/>
    </row>
    <row r="1777" spans="1:65" ht="120" customHeight="1" x14ac:dyDescent="0.25">
      <c r="A1777" s="126">
        <v>3050</v>
      </c>
      <c r="B1777" s="62" t="s">
        <v>14067</v>
      </c>
      <c r="C1777" s="62"/>
      <c r="D1777" s="127"/>
      <c r="E1777" s="62" t="s">
        <v>14167</v>
      </c>
      <c r="F1777" s="62" t="s">
        <v>14086</v>
      </c>
      <c r="G1777" s="62" t="s">
        <v>14225</v>
      </c>
      <c r="H1777" s="62">
        <v>2010</v>
      </c>
      <c r="I1777" s="62" t="s">
        <v>14226</v>
      </c>
      <c r="J1777" s="385">
        <v>187264</v>
      </c>
      <c r="K1777" s="62" t="s">
        <v>13428</v>
      </c>
      <c r="L1777" s="62" t="s">
        <v>14071</v>
      </c>
      <c r="M1777" s="62" t="s">
        <v>14072</v>
      </c>
      <c r="N1777" s="62" t="s">
        <v>14227</v>
      </c>
      <c r="O1777" s="62" t="s">
        <v>14228</v>
      </c>
      <c r="P1777" s="62" t="s">
        <v>14229</v>
      </c>
      <c r="Q1777" s="62">
        <v>35</v>
      </c>
      <c r="R1777" s="128">
        <v>0</v>
      </c>
      <c r="S1777" s="128">
        <v>15</v>
      </c>
      <c r="T1777" s="128">
        <v>20</v>
      </c>
      <c r="U1777" s="128">
        <f t="shared" si="109"/>
        <v>35</v>
      </c>
      <c r="V1777" s="438">
        <v>100</v>
      </c>
      <c r="W1777" s="128">
        <v>100</v>
      </c>
      <c r="X1777" s="462" t="s">
        <v>14075</v>
      </c>
      <c r="Y1777" s="62">
        <v>3</v>
      </c>
      <c r="Z1777" s="62"/>
      <c r="AA1777" s="62"/>
      <c r="AB1777" s="62">
        <v>47</v>
      </c>
      <c r="AC1777" s="62"/>
      <c r="AD1777" s="62">
        <v>10</v>
      </c>
      <c r="AE1777" s="62">
        <v>5</v>
      </c>
      <c r="AF1777" s="126">
        <v>100</v>
      </c>
      <c r="AG1777" s="62" t="s">
        <v>14142</v>
      </c>
      <c r="AH1777" s="62" t="s">
        <v>3772</v>
      </c>
      <c r="AI1777" s="62">
        <v>100</v>
      </c>
      <c r="AJ1777" s="62"/>
      <c r="AK1777" s="62"/>
      <c r="AL1777" s="62"/>
      <c r="AM1777" s="62"/>
      <c r="AN1777" s="62"/>
      <c r="AO1777" s="62"/>
      <c r="AP1777" s="62"/>
      <c r="AQ1777" s="62"/>
      <c r="AR1777" s="62"/>
      <c r="AS1777" s="62"/>
      <c r="AT1777" s="62"/>
      <c r="AU1777" s="62"/>
      <c r="AV1777" s="62"/>
      <c r="AW1777" s="62"/>
      <c r="AX1777" s="62"/>
      <c r="AY1777" s="62"/>
      <c r="AZ1777" s="62"/>
      <c r="BA1777" s="62"/>
      <c r="BB1777" s="32"/>
      <c r="BC1777" s="32"/>
      <c r="BD1777" s="32"/>
      <c r="BE1777" s="32"/>
      <c r="BF1777" s="32"/>
      <c r="BG1777" s="32"/>
      <c r="BH1777" s="32"/>
      <c r="BI1777" s="32"/>
      <c r="BJ1777" s="32"/>
      <c r="BK1777" s="32"/>
      <c r="BL1777" s="32"/>
      <c r="BM1777" s="32"/>
    </row>
    <row r="1778" spans="1:65" ht="120" customHeight="1" x14ac:dyDescent="0.25">
      <c r="A1778" s="126">
        <v>3050</v>
      </c>
      <c r="B1778" s="62" t="s">
        <v>14067</v>
      </c>
      <c r="C1778" s="62"/>
      <c r="D1778" s="127"/>
      <c r="E1778" s="62" t="s">
        <v>14167</v>
      </c>
      <c r="F1778" s="62" t="s">
        <v>14086</v>
      </c>
      <c r="G1778" s="62" t="s">
        <v>14230</v>
      </c>
      <c r="H1778" s="62">
        <v>2010</v>
      </c>
      <c r="I1778" s="62" t="s">
        <v>14231</v>
      </c>
      <c r="J1778" s="385"/>
      <c r="K1778" s="62" t="s">
        <v>13428</v>
      </c>
      <c r="L1778" s="62" t="s">
        <v>14071</v>
      </c>
      <c r="M1778" s="62" t="s">
        <v>14072</v>
      </c>
      <c r="N1778" s="62" t="s">
        <v>14232</v>
      </c>
      <c r="O1778" s="62" t="s">
        <v>14233</v>
      </c>
      <c r="P1778" s="62" t="s">
        <v>14229</v>
      </c>
      <c r="Q1778" s="62">
        <v>35</v>
      </c>
      <c r="R1778" s="128">
        <v>0</v>
      </c>
      <c r="S1778" s="128">
        <v>15</v>
      </c>
      <c r="T1778" s="128">
        <v>20</v>
      </c>
      <c r="U1778" s="128">
        <f t="shared" si="109"/>
        <v>35</v>
      </c>
      <c r="V1778" s="438">
        <v>100</v>
      </c>
      <c r="W1778" s="128">
        <v>100</v>
      </c>
      <c r="X1778" s="462" t="s">
        <v>14075</v>
      </c>
      <c r="Y1778" s="62">
        <v>3</v>
      </c>
      <c r="Z1778" s="62"/>
      <c r="AA1778" s="62"/>
      <c r="AB1778" s="62">
        <v>47</v>
      </c>
      <c r="AC1778" s="62"/>
      <c r="AD1778" s="62">
        <v>10</v>
      </c>
      <c r="AE1778" s="62">
        <v>5</v>
      </c>
      <c r="AF1778" s="126">
        <v>100</v>
      </c>
      <c r="AG1778" s="62" t="s">
        <v>14142</v>
      </c>
      <c r="AH1778" s="62" t="s">
        <v>14234</v>
      </c>
      <c r="AI1778" s="62">
        <v>100</v>
      </c>
      <c r="AJ1778" s="62"/>
      <c r="AK1778" s="62"/>
      <c r="AL1778" s="62"/>
      <c r="AM1778" s="62"/>
      <c r="AN1778" s="62"/>
      <c r="AO1778" s="62"/>
      <c r="AP1778" s="62"/>
      <c r="AQ1778" s="62"/>
      <c r="AR1778" s="62"/>
      <c r="AS1778" s="62"/>
      <c r="AT1778" s="62"/>
      <c r="AU1778" s="62"/>
      <c r="AV1778" s="62"/>
      <c r="AW1778" s="62"/>
      <c r="AX1778" s="62"/>
      <c r="AY1778" s="62"/>
      <c r="AZ1778" s="62"/>
      <c r="BA1778" s="62"/>
      <c r="BB1778" s="32"/>
      <c r="BC1778" s="32"/>
      <c r="BD1778" s="32"/>
      <c r="BE1778" s="32"/>
      <c r="BF1778" s="32"/>
      <c r="BG1778" s="32"/>
      <c r="BH1778" s="32"/>
      <c r="BI1778" s="32"/>
      <c r="BJ1778" s="32"/>
      <c r="BK1778" s="32"/>
      <c r="BL1778" s="32"/>
      <c r="BM1778" s="32"/>
    </row>
    <row r="1779" spans="1:65" ht="120" customHeight="1" x14ac:dyDescent="0.25">
      <c r="A1779" s="126">
        <v>3050</v>
      </c>
      <c r="B1779" s="62" t="s">
        <v>14067</v>
      </c>
      <c r="C1779" s="62"/>
      <c r="D1779" s="127"/>
      <c r="E1779" s="62" t="s">
        <v>2727</v>
      </c>
      <c r="F1779" s="62" t="s">
        <v>14235</v>
      </c>
      <c r="G1779" s="62" t="s">
        <v>14236</v>
      </c>
      <c r="H1779" s="62">
        <v>2012</v>
      </c>
      <c r="I1779" s="62" t="s">
        <v>14236</v>
      </c>
      <c r="J1779" s="385">
        <v>133375</v>
      </c>
      <c r="K1779" s="62" t="s">
        <v>13428</v>
      </c>
      <c r="L1779" s="62" t="s">
        <v>14071</v>
      </c>
      <c r="M1779" s="62" t="s">
        <v>14072</v>
      </c>
      <c r="N1779" s="62" t="s">
        <v>14237</v>
      </c>
      <c r="O1779" s="62" t="s">
        <v>14238</v>
      </c>
      <c r="P1779" s="62" t="s">
        <v>14239</v>
      </c>
      <c r="Q1779" s="62">
        <v>35</v>
      </c>
      <c r="R1779" s="128">
        <v>0</v>
      </c>
      <c r="S1779" s="128">
        <v>15</v>
      </c>
      <c r="T1779" s="128">
        <v>20</v>
      </c>
      <c r="U1779" s="128">
        <f t="shared" si="109"/>
        <v>35</v>
      </c>
      <c r="V1779" s="438">
        <v>100</v>
      </c>
      <c r="W1779" s="128">
        <v>100</v>
      </c>
      <c r="X1779" s="462" t="s">
        <v>14075</v>
      </c>
      <c r="Y1779" s="62">
        <v>3</v>
      </c>
      <c r="Z1779" s="62"/>
      <c r="AA1779" s="62"/>
      <c r="AB1779" s="62">
        <v>47</v>
      </c>
      <c r="AC1779" s="62"/>
      <c r="AD1779" s="62">
        <v>10</v>
      </c>
      <c r="AE1779" s="62">
        <v>5</v>
      </c>
      <c r="AF1779" s="126">
        <v>80</v>
      </c>
      <c r="AG1779" s="62" t="s">
        <v>2197</v>
      </c>
      <c r="AH1779" s="62" t="s">
        <v>14240</v>
      </c>
      <c r="AI1779" s="62">
        <v>25</v>
      </c>
      <c r="AJ1779" s="62" t="s">
        <v>14241</v>
      </c>
      <c r="AK1779" s="62" t="s">
        <v>14242</v>
      </c>
      <c r="AL1779" s="62">
        <v>25</v>
      </c>
      <c r="AM1779" s="62"/>
      <c r="AN1779" s="62"/>
      <c r="AO1779" s="62"/>
      <c r="AP1779" s="62"/>
      <c r="AQ1779" s="62"/>
      <c r="AR1779" s="62"/>
      <c r="AS1779" s="62"/>
      <c r="AT1779" s="62"/>
      <c r="AU1779" s="62"/>
      <c r="AV1779" s="62" t="s">
        <v>14243</v>
      </c>
      <c r="AW1779" s="62" t="s">
        <v>14244</v>
      </c>
      <c r="AX1779" s="62">
        <v>50</v>
      </c>
      <c r="AY1779" s="62"/>
      <c r="AZ1779" s="62"/>
      <c r="BA1779" s="62"/>
      <c r="BB1779" s="32"/>
      <c r="BC1779" s="32"/>
      <c r="BD1779" s="32"/>
      <c r="BE1779" s="32"/>
      <c r="BF1779" s="32"/>
      <c r="BG1779" s="32"/>
      <c r="BH1779" s="32"/>
      <c r="BI1779" s="32"/>
      <c r="BJ1779" s="32"/>
      <c r="BK1779" s="32"/>
      <c r="BL1779" s="32"/>
      <c r="BM1779" s="32"/>
    </row>
    <row r="1780" spans="1:65" ht="120" customHeight="1" x14ac:dyDescent="0.25">
      <c r="A1780" s="126">
        <v>3050</v>
      </c>
      <c r="B1780" s="62" t="s">
        <v>14067</v>
      </c>
      <c r="C1780" s="62"/>
      <c r="D1780" s="127"/>
      <c r="E1780" s="62" t="s">
        <v>2865</v>
      </c>
      <c r="F1780" s="62" t="s">
        <v>14245</v>
      </c>
      <c r="G1780" s="62" t="s">
        <v>14246</v>
      </c>
      <c r="H1780" s="62">
        <v>2011</v>
      </c>
      <c r="I1780" s="62" t="s">
        <v>14247</v>
      </c>
      <c r="J1780" s="385">
        <v>78358</v>
      </c>
      <c r="K1780" s="62" t="s">
        <v>13428</v>
      </c>
      <c r="L1780" s="62" t="s">
        <v>14071</v>
      </c>
      <c r="M1780" s="62" t="s">
        <v>14072</v>
      </c>
      <c r="N1780" s="62" t="s">
        <v>14248</v>
      </c>
      <c r="O1780" s="62" t="s">
        <v>14249</v>
      </c>
      <c r="P1780" s="62" t="s">
        <v>14250</v>
      </c>
      <c r="Q1780" s="62">
        <v>35</v>
      </c>
      <c r="R1780" s="128">
        <v>0</v>
      </c>
      <c r="S1780" s="128">
        <v>15</v>
      </c>
      <c r="T1780" s="128">
        <v>20</v>
      </c>
      <c r="U1780" s="128">
        <f t="shared" si="109"/>
        <v>35</v>
      </c>
      <c r="V1780" s="438">
        <v>100</v>
      </c>
      <c r="W1780" s="128">
        <v>100</v>
      </c>
      <c r="X1780" s="462" t="s">
        <v>14075</v>
      </c>
      <c r="Y1780" s="62">
        <v>3</v>
      </c>
      <c r="Z1780" s="62"/>
      <c r="AA1780" s="62"/>
      <c r="AB1780" s="62">
        <v>47</v>
      </c>
      <c r="AC1780" s="62"/>
      <c r="AD1780" s="62">
        <v>10</v>
      </c>
      <c r="AE1780" s="62">
        <v>5</v>
      </c>
      <c r="AF1780" s="126">
        <v>100</v>
      </c>
      <c r="AG1780" s="62" t="s">
        <v>14251</v>
      </c>
      <c r="AH1780" s="62" t="s">
        <v>14252</v>
      </c>
      <c r="AI1780" s="62">
        <v>40</v>
      </c>
      <c r="AJ1780" s="62" t="s">
        <v>14253</v>
      </c>
      <c r="AK1780" s="62" t="s">
        <v>14254</v>
      </c>
      <c r="AL1780" s="62">
        <v>30</v>
      </c>
      <c r="AM1780" s="62" t="s">
        <v>14255</v>
      </c>
      <c r="AN1780" s="62" t="s">
        <v>14256</v>
      </c>
      <c r="AO1780" s="62">
        <v>30</v>
      </c>
      <c r="AP1780" s="62"/>
      <c r="AQ1780" s="62"/>
      <c r="AR1780" s="62"/>
      <c r="AS1780" s="62"/>
      <c r="AT1780" s="62"/>
      <c r="AU1780" s="62"/>
      <c r="AV1780" s="62"/>
      <c r="AW1780" s="62"/>
      <c r="AX1780" s="62"/>
      <c r="AY1780" s="62"/>
      <c r="AZ1780" s="62"/>
      <c r="BA1780" s="62"/>
      <c r="BB1780" s="32"/>
      <c r="BC1780" s="32"/>
      <c r="BD1780" s="32"/>
      <c r="BE1780" s="32"/>
      <c r="BF1780" s="32"/>
      <c r="BG1780" s="32"/>
      <c r="BH1780" s="32"/>
      <c r="BI1780" s="32"/>
      <c r="BJ1780" s="32"/>
      <c r="BK1780" s="32"/>
      <c r="BL1780" s="32"/>
      <c r="BM1780" s="32"/>
    </row>
    <row r="1781" spans="1:65" ht="120" customHeight="1" x14ac:dyDescent="0.25">
      <c r="A1781" s="126">
        <v>3050</v>
      </c>
      <c r="B1781" s="62" t="s">
        <v>14067</v>
      </c>
      <c r="C1781" s="62"/>
      <c r="D1781" s="127"/>
      <c r="E1781" s="62" t="s">
        <v>2865</v>
      </c>
      <c r="F1781" s="62" t="s">
        <v>14245</v>
      </c>
      <c r="G1781" s="62" t="s">
        <v>14257</v>
      </c>
      <c r="H1781" s="62">
        <v>2011</v>
      </c>
      <c r="I1781" s="62" t="s">
        <v>14258</v>
      </c>
      <c r="J1781" s="385">
        <v>87358</v>
      </c>
      <c r="K1781" s="62" t="s">
        <v>13428</v>
      </c>
      <c r="L1781" s="62" t="s">
        <v>14071</v>
      </c>
      <c r="M1781" s="62" t="s">
        <v>14072</v>
      </c>
      <c r="N1781" s="62" t="s">
        <v>14259</v>
      </c>
      <c r="O1781" s="62" t="s">
        <v>14260</v>
      </c>
      <c r="P1781" s="62" t="s">
        <v>14261</v>
      </c>
      <c r="Q1781" s="62">
        <v>35</v>
      </c>
      <c r="R1781" s="128">
        <v>0</v>
      </c>
      <c r="S1781" s="128">
        <v>15</v>
      </c>
      <c r="T1781" s="128">
        <v>20</v>
      </c>
      <c r="U1781" s="128">
        <f t="shared" si="109"/>
        <v>35</v>
      </c>
      <c r="V1781" s="438">
        <v>100</v>
      </c>
      <c r="W1781" s="128">
        <v>100</v>
      </c>
      <c r="X1781" s="462" t="s">
        <v>14075</v>
      </c>
      <c r="Y1781" s="62">
        <v>3</v>
      </c>
      <c r="Z1781" s="62"/>
      <c r="AA1781" s="62"/>
      <c r="AB1781" s="62">
        <v>47</v>
      </c>
      <c r="AC1781" s="62"/>
      <c r="AD1781" s="62">
        <v>10</v>
      </c>
      <c r="AE1781" s="62">
        <v>5</v>
      </c>
      <c r="AF1781" s="126">
        <v>100</v>
      </c>
      <c r="AG1781" s="62" t="s">
        <v>14251</v>
      </c>
      <c r="AH1781" s="62" t="s">
        <v>14252</v>
      </c>
      <c r="AI1781" s="62">
        <v>60</v>
      </c>
      <c r="AJ1781" s="62" t="s">
        <v>14262</v>
      </c>
      <c r="AK1781" s="62" t="s">
        <v>14254</v>
      </c>
      <c r="AL1781" s="62">
        <v>20</v>
      </c>
      <c r="AM1781" s="62" t="s">
        <v>14255</v>
      </c>
      <c r="AN1781" s="62" t="s">
        <v>14256</v>
      </c>
      <c r="AO1781" s="62">
        <v>20</v>
      </c>
      <c r="AP1781" s="62"/>
      <c r="AQ1781" s="62"/>
      <c r="AR1781" s="62"/>
      <c r="AS1781" s="62"/>
      <c r="AT1781" s="62"/>
      <c r="AU1781" s="62"/>
      <c r="AV1781" s="62"/>
      <c r="AW1781" s="62"/>
      <c r="AX1781" s="62"/>
      <c r="AY1781" s="62"/>
      <c r="AZ1781" s="62"/>
      <c r="BA1781" s="62"/>
      <c r="BB1781" s="32"/>
      <c r="BC1781" s="32"/>
      <c r="BD1781" s="32"/>
      <c r="BE1781" s="32"/>
      <c r="BF1781" s="32"/>
      <c r="BG1781" s="32"/>
      <c r="BH1781" s="32"/>
      <c r="BI1781" s="32"/>
      <c r="BJ1781" s="32"/>
      <c r="BK1781" s="32"/>
      <c r="BL1781" s="32"/>
      <c r="BM1781" s="32"/>
    </row>
    <row r="1782" spans="1:65" ht="120" customHeight="1" x14ac:dyDescent="0.25">
      <c r="A1782" s="126">
        <v>3050</v>
      </c>
      <c r="B1782" s="62" t="s">
        <v>14067</v>
      </c>
      <c r="C1782" s="62"/>
      <c r="D1782" s="127"/>
      <c r="E1782" s="62" t="s">
        <v>14263</v>
      </c>
      <c r="F1782" s="62" t="s">
        <v>14264</v>
      </c>
      <c r="G1782" s="62" t="s">
        <v>14265</v>
      </c>
      <c r="H1782" s="62">
        <v>2011</v>
      </c>
      <c r="I1782" s="62" t="s">
        <v>14265</v>
      </c>
      <c r="J1782" s="385">
        <v>99989</v>
      </c>
      <c r="K1782" s="62" t="s">
        <v>13428</v>
      </c>
      <c r="L1782" s="62" t="s">
        <v>14071</v>
      </c>
      <c r="M1782" s="62" t="s">
        <v>14072</v>
      </c>
      <c r="N1782" s="62" t="s">
        <v>14266</v>
      </c>
      <c r="O1782" s="62" t="s">
        <v>14267</v>
      </c>
      <c r="P1782" s="62" t="s">
        <v>6882</v>
      </c>
      <c r="Q1782" s="62">
        <v>35</v>
      </c>
      <c r="R1782" s="128">
        <v>0</v>
      </c>
      <c r="S1782" s="128">
        <v>15</v>
      </c>
      <c r="T1782" s="128">
        <v>20</v>
      </c>
      <c r="U1782" s="128">
        <f t="shared" si="109"/>
        <v>35</v>
      </c>
      <c r="V1782" s="438">
        <v>100</v>
      </c>
      <c r="W1782" s="128">
        <v>100</v>
      </c>
      <c r="X1782" s="462" t="s">
        <v>14075</v>
      </c>
      <c r="Y1782" s="62">
        <v>3</v>
      </c>
      <c r="Z1782" s="62"/>
      <c r="AA1782" s="62"/>
      <c r="AB1782" s="62">
        <v>47</v>
      </c>
      <c r="AC1782" s="62"/>
      <c r="AD1782" s="62">
        <v>10</v>
      </c>
      <c r="AE1782" s="62">
        <v>5</v>
      </c>
      <c r="AF1782" s="126"/>
      <c r="AG1782" s="62"/>
      <c r="AH1782" s="62"/>
      <c r="AI1782" s="62"/>
      <c r="AJ1782" s="62"/>
      <c r="AK1782" s="62"/>
      <c r="AL1782" s="62"/>
      <c r="AM1782" s="62"/>
      <c r="AN1782" s="62"/>
      <c r="AO1782" s="62"/>
      <c r="AP1782" s="62"/>
      <c r="AQ1782" s="62"/>
      <c r="AR1782" s="62"/>
      <c r="AS1782" s="62"/>
      <c r="AT1782" s="62"/>
      <c r="AU1782" s="62"/>
      <c r="AV1782" s="62"/>
      <c r="AW1782" s="62"/>
      <c r="AX1782" s="62"/>
      <c r="AY1782" s="62"/>
      <c r="AZ1782" s="62"/>
      <c r="BA1782" s="62"/>
      <c r="BB1782" s="32"/>
      <c r="BC1782" s="32"/>
      <c r="BD1782" s="32"/>
      <c r="BE1782" s="32"/>
      <c r="BF1782" s="32"/>
      <c r="BG1782" s="32"/>
      <c r="BH1782" s="32"/>
      <c r="BI1782" s="32"/>
      <c r="BJ1782" s="32"/>
      <c r="BK1782" s="32"/>
      <c r="BL1782" s="32"/>
      <c r="BM1782" s="32"/>
    </row>
    <row r="1783" spans="1:65" ht="120" customHeight="1" x14ac:dyDescent="0.25">
      <c r="A1783" s="126">
        <v>3050</v>
      </c>
      <c r="B1783" s="62" t="s">
        <v>14067</v>
      </c>
      <c r="C1783" s="62"/>
      <c r="D1783" s="127"/>
      <c r="E1783" s="62" t="s">
        <v>2786</v>
      </c>
      <c r="F1783" s="62" t="s">
        <v>13883</v>
      </c>
      <c r="G1783" s="62" t="s">
        <v>14268</v>
      </c>
      <c r="H1783" s="62">
        <v>2010</v>
      </c>
      <c r="I1783" s="62" t="s">
        <v>14268</v>
      </c>
      <c r="J1783" s="385">
        <v>116474</v>
      </c>
      <c r="K1783" s="62" t="s">
        <v>13428</v>
      </c>
      <c r="L1783" s="62" t="s">
        <v>14071</v>
      </c>
      <c r="M1783" s="62" t="s">
        <v>14072</v>
      </c>
      <c r="N1783" s="62" t="s">
        <v>14269</v>
      </c>
      <c r="O1783" s="62" t="s">
        <v>14270</v>
      </c>
      <c r="P1783" s="62" t="s">
        <v>7062</v>
      </c>
      <c r="Q1783" s="62">
        <v>35</v>
      </c>
      <c r="R1783" s="128">
        <v>0</v>
      </c>
      <c r="S1783" s="128">
        <v>15</v>
      </c>
      <c r="T1783" s="128">
        <v>20</v>
      </c>
      <c r="U1783" s="128">
        <f t="shared" si="109"/>
        <v>35</v>
      </c>
      <c r="V1783" s="438">
        <v>100</v>
      </c>
      <c r="W1783" s="128">
        <v>100</v>
      </c>
      <c r="X1783" s="462" t="s">
        <v>14075</v>
      </c>
      <c r="Y1783" s="62">
        <v>3</v>
      </c>
      <c r="Z1783" s="62"/>
      <c r="AA1783" s="62"/>
      <c r="AB1783" s="62">
        <v>47</v>
      </c>
      <c r="AC1783" s="62"/>
      <c r="AD1783" s="62">
        <v>10</v>
      </c>
      <c r="AE1783" s="62">
        <v>5</v>
      </c>
      <c r="AF1783" s="126">
        <v>100</v>
      </c>
      <c r="AG1783" s="62" t="s">
        <v>14132</v>
      </c>
      <c r="AH1783" s="62" t="s">
        <v>2786</v>
      </c>
      <c r="AI1783" s="62">
        <v>50</v>
      </c>
      <c r="AJ1783" s="62" t="s">
        <v>14271</v>
      </c>
      <c r="AK1783" s="62" t="s">
        <v>2786</v>
      </c>
      <c r="AL1783" s="62">
        <v>20</v>
      </c>
      <c r="AM1783" s="62" t="s">
        <v>14272</v>
      </c>
      <c r="AN1783" s="62" t="s">
        <v>2786</v>
      </c>
      <c r="AO1783" s="62">
        <v>20</v>
      </c>
      <c r="AP1783" s="62" t="s">
        <v>14273</v>
      </c>
      <c r="AQ1783" s="62" t="s">
        <v>2786</v>
      </c>
      <c r="AR1783" s="62">
        <v>10</v>
      </c>
      <c r="AS1783" s="62"/>
      <c r="AT1783" s="62"/>
      <c r="AU1783" s="62"/>
      <c r="AV1783" s="62"/>
      <c r="AW1783" s="62"/>
      <c r="AX1783" s="62"/>
      <c r="AY1783" s="62"/>
      <c r="AZ1783" s="62"/>
      <c r="BA1783" s="62"/>
      <c r="BB1783" s="32"/>
      <c r="BC1783" s="32"/>
      <c r="BD1783" s="32"/>
      <c r="BE1783" s="32"/>
      <c r="BF1783" s="32"/>
      <c r="BG1783" s="32"/>
      <c r="BH1783" s="32"/>
      <c r="BI1783" s="32"/>
      <c r="BJ1783" s="32"/>
      <c r="BK1783" s="32"/>
      <c r="BL1783" s="32"/>
      <c r="BM1783" s="32"/>
    </row>
    <row r="1784" spans="1:65" ht="120" customHeight="1" x14ac:dyDescent="0.25">
      <c r="A1784" s="126">
        <v>3050</v>
      </c>
      <c r="B1784" s="62" t="s">
        <v>14067</v>
      </c>
      <c r="C1784" s="62"/>
      <c r="D1784" s="127"/>
      <c r="E1784" s="62" t="s">
        <v>11233</v>
      </c>
      <c r="F1784" s="62" t="s">
        <v>13883</v>
      </c>
      <c r="G1784" s="62" t="s">
        <v>14274</v>
      </c>
      <c r="H1784" s="62">
        <v>2011</v>
      </c>
      <c r="I1784" s="62" t="s">
        <v>14274</v>
      </c>
      <c r="J1784" s="385">
        <v>98416</v>
      </c>
      <c r="K1784" s="62" t="s">
        <v>13428</v>
      </c>
      <c r="L1784" s="62" t="s">
        <v>14071</v>
      </c>
      <c r="M1784" s="62" t="s">
        <v>14072</v>
      </c>
      <c r="N1784" s="62" t="s">
        <v>14275</v>
      </c>
      <c r="O1784" s="62" t="s">
        <v>14276</v>
      </c>
      <c r="P1784" s="62" t="s">
        <v>14277</v>
      </c>
      <c r="Q1784" s="62">
        <v>35</v>
      </c>
      <c r="R1784" s="128">
        <v>0</v>
      </c>
      <c r="S1784" s="128">
        <v>15</v>
      </c>
      <c r="T1784" s="128">
        <v>20</v>
      </c>
      <c r="U1784" s="128">
        <f t="shared" si="109"/>
        <v>35</v>
      </c>
      <c r="V1784" s="438">
        <v>100</v>
      </c>
      <c r="W1784" s="128">
        <v>100</v>
      </c>
      <c r="X1784" s="462" t="s">
        <v>14075</v>
      </c>
      <c r="Y1784" s="62">
        <v>3</v>
      </c>
      <c r="Z1784" s="62"/>
      <c r="AA1784" s="62"/>
      <c r="AB1784" s="62">
        <v>47</v>
      </c>
      <c r="AC1784" s="62"/>
      <c r="AD1784" s="62">
        <v>10</v>
      </c>
      <c r="AE1784" s="62">
        <v>5</v>
      </c>
      <c r="AF1784" s="126"/>
      <c r="AG1784" s="62"/>
      <c r="AH1784" s="62"/>
      <c r="AI1784" s="62"/>
      <c r="AJ1784" s="62"/>
      <c r="AK1784" s="62"/>
      <c r="AL1784" s="62"/>
      <c r="AM1784" s="62"/>
      <c r="AN1784" s="62"/>
      <c r="AO1784" s="62"/>
      <c r="AP1784" s="62"/>
      <c r="AQ1784" s="62"/>
      <c r="AR1784" s="62"/>
      <c r="AS1784" s="62"/>
      <c r="AT1784" s="62"/>
      <c r="AU1784" s="62"/>
      <c r="AV1784" s="62"/>
      <c r="AW1784" s="62"/>
      <c r="AX1784" s="62"/>
      <c r="AY1784" s="62"/>
      <c r="AZ1784" s="62"/>
      <c r="BA1784" s="62"/>
      <c r="BB1784" s="32"/>
      <c r="BC1784" s="32"/>
      <c r="BD1784" s="32"/>
      <c r="BE1784" s="32"/>
      <c r="BF1784" s="32"/>
      <c r="BG1784" s="32"/>
      <c r="BH1784" s="32"/>
      <c r="BI1784" s="32"/>
      <c r="BJ1784" s="32"/>
      <c r="BK1784" s="32"/>
      <c r="BL1784" s="32"/>
      <c r="BM1784" s="32"/>
    </row>
    <row r="1785" spans="1:65" ht="120" customHeight="1" x14ac:dyDescent="0.25">
      <c r="A1785" s="126">
        <v>3050</v>
      </c>
      <c r="B1785" s="62" t="s">
        <v>14067</v>
      </c>
      <c r="C1785" s="62"/>
      <c r="D1785" s="127"/>
      <c r="E1785" s="62" t="s">
        <v>14263</v>
      </c>
      <c r="F1785" s="62" t="s">
        <v>14264</v>
      </c>
      <c r="G1785" s="62" t="s">
        <v>14278</v>
      </c>
      <c r="H1785" s="62">
        <v>2010</v>
      </c>
      <c r="I1785" s="62" t="s">
        <v>14279</v>
      </c>
      <c r="J1785" s="385">
        <v>86079</v>
      </c>
      <c r="K1785" s="62" t="s">
        <v>13428</v>
      </c>
      <c r="L1785" s="62" t="s">
        <v>14071</v>
      </c>
      <c r="M1785" s="62" t="s">
        <v>14072</v>
      </c>
      <c r="N1785" s="62" t="s">
        <v>14280</v>
      </c>
      <c r="O1785" s="62" t="s">
        <v>14281</v>
      </c>
      <c r="P1785" s="62" t="s">
        <v>14282</v>
      </c>
      <c r="Q1785" s="62">
        <v>35</v>
      </c>
      <c r="R1785" s="128">
        <v>0</v>
      </c>
      <c r="S1785" s="128">
        <v>15</v>
      </c>
      <c r="T1785" s="128">
        <v>20</v>
      </c>
      <c r="U1785" s="128">
        <f t="shared" si="109"/>
        <v>35</v>
      </c>
      <c r="V1785" s="438">
        <v>100</v>
      </c>
      <c r="W1785" s="128">
        <v>100</v>
      </c>
      <c r="X1785" s="462" t="s">
        <v>14075</v>
      </c>
      <c r="Y1785" s="62">
        <v>3</v>
      </c>
      <c r="Z1785" s="62"/>
      <c r="AA1785" s="62"/>
      <c r="AB1785" s="62">
        <v>47</v>
      </c>
      <c r="AC1785" s="62"/>
      <c r="AD1785" s="62">
        <v>10</v>
      </c>
      <c r="AE1785" s="62">
        <v>5</v>
      </c>
      <c r="AF1785" s="126"/>
      <c r="AG1785" s="62"/>
      <c r="AH1785" s="62"/>
      <c r="AI1785" s="62"/>
      <c r="AJ1785" s="62"/>
      <c r="AK1785" s="62"/>
      <c r="AL1785" s="62"/>
      <c r="AM1785" s="62"/>
      <c r="AN1785" s="62"/>
      <c r="AO1785" s="62"/>
      <c r="AP1785" s="62"/>
      <c r="AQ1785" s="62"/>
      <c r="AR1785" s="62"/>
      <c r="AS1785" s="62"/>
      <c r="AT1785" s="62"/>
      <c r="AU1785" s="62"/>
      <c r="AV1785" s="62"/>
      <c r="AW1785" s="62"/>
      <c r="AX1785" s="62"/>
      <c r="AY1785" s="62"/>
      <c r="AZ1785" s="62"/>
      <c r="BA1785" s="62"/>
      <c r="BB1785" s="32"/>
      <c r="BC1785" s="32"/>
      <c r="BD1785" s="32"/>
      <c r="BE1785" s="32"/>
      <c r="BF1785" s="32"/>
      <c r="BG1785" s="32"/>
      <c r="BH1785" s="32"/>
      <c r="BI1785" s="32"/>
      <c r="BJ1785" s="32"/>
      <c r="BK1785" s="32"/>
      <c r="BL1785" s="32"/>
      <c r="BM1785" s="32"/>
    </row>
    <row r="1786" spans="1:65" ht="120" customHeight="1" x14ac:dyDescent="0.25">
      <c r="A1786" s="126">
        <v>7097</v>
      </c>
      <c r="B1786" s="62" t="s">
        <v>14283</v>
      </c>
      <c r="C1786" s="62" t="s">
        <v>14284</v>
      </c>
      <c r="D1786" s="127" t="s">
        <v>14285</v>
      </c>
      <c r="E1786" s="62" t="s">
        <v>2031</v>
      </c>
      <c r="F1786" s="62">
        <v>23901</v>
      </c>
      <c r="G1786" s="62" t="s">
        <v>14286</v>
      </c>
      <c r="H1786" s="62" t="s">
        <v>14287</v>
      </c>
      <c r="I1786" s="62" t="s">
        <v>14288</v>
      </c>
      <c r="J1786" s="385">
        <v>50802.97</v>
      </c>
      <c r="K1786" s="62" t="s">
        <v>87</v>
      </c>
      <c r="L1786" s="62" t="s">
        <v>14289</v>
      </c>
      <c r="M1786" s="62" t="s">
        <v>14290</v>
      </c>
      <c r="N1786" s="62" t="s">
        <v>14291</v>
      </c>
      <c r="O1786" s="62" t="s">
        <v>14292</v>
      </c>
      <c r="P1786" s="62" t="s">
        <v>14293</v>
      </c>
      <c r="Q1786" s="62">
        <v>31.86</v>
      </c>
      <c r="R1786" s="128">
        <v>14.76</v>
      </c>
      <c r="S1786" s="128">
        <v>2.1</v>
      </c>
      <c r="T1786" s="128">
        <v>25</v>
      </c>
      <c r="U1786" s="128">
        <f t="shared" si="109"/>
        <v>41.86</v>
      </c>
      <c r="V1786" s="438">
        <v>100</v>
      </c>
      <c r="W1786" s="128">
        <v>100</v>
      </c>
      <c r="X1786" s="462" t="s">
        <v>14294</v>
      </c>
      <c r="Y1786" s="62">
        <v>6</v>
      </c>
      <c r="Z1786" s="62">
        <v>1</v>
      </c>
      <c r="AA1786" s="62">
        <v>1</v>
      </c>
      <c r="AB1786" s="62" t="s">
        <v>14295</v>
      </c>
      <c r="AC1786" s="62">
        <v>2</v>
      </c>
      <c r="AD1786" s="62">
        <v>0</v>
      </c>
      <c r="AE1786" s="62">
        <v>2</v>
      </c>
      <c r="AF1786" s="126">
        <v>0</v>
      </c>
      <c r="AG1786" s="62"/>
      <c r="AH1786" s="62"/>
      <c r="AI1786" s="62"/>
      <c r="AJ1786" s="62"/>
      <c r="AK1786" s="62"/>
      <c r="AL1786" s="62"/>
      <c r="AM1786" s="62"/>
      <c r="AN1786" s="62"/>
      <c r="AO1786" s="62"/>
      <c r="AP1786" s="62"/>
      <c r="AQ1786" s="62"/>
      <c r="AR1786" s="62"/>
      <c r="AS1786" s="62"/>
      <c r="AT1786" s="62"/>
      <c r="AU1786" s="62"/>
      <c r="AV1786" s="62"/>
      <c r="AW1786" s="62"/>
      <c r="AX1786" s="62"/>
      <c r="AY1786" s="62"/>
      <c r="AZ1786" s="62"/>
      <c r="BA1786" s="62"/>
      <c r="BB1786" s="32"/>
      <c r="BC1786" s="32"/>
      <c r="BD1786" s="32"/>
      <c r="BE1786" s="32"/>
      <c r="BF1786" s="32"/>
      <c r="BG1786" s="32"/>
      <c r="BH1786" s="32"/>
      <c r="BI1786" s="32"/>
      <c r="BJ1786" s="32"/>
      <c r="BK1786" s="32"/>
      <c r="BL1786" s="32"/>
      <c r="BM1786" s="32"/>
    </row>
    <row r="1787" spans="1:65" ht="120" customHeight="1" x14ac:dyDescent="0.25">
      <c r="A1787" s="126">
        <v>7097</v>
      </c>
      <c r="B1787" s="62" t="s">
        <v>14283</v>
      </c>
      <c r="C1787" s="62" t="s">
        <v>14284</v>
      </c>
      <c r="D1787" s="127"/>
      <c r="E1787" s="62" t="s">
        <v>2031</v>
      </c>
      <c r="F1787" s="62">
        <v>23901</v>
      </c>
      <c r="G1787" s="62" t="s">
        <v>14296</v>
      </c>
      <c r="H1787" s="62">
        <v>2015</v>
      </c>
      <c r="I1787" s="62" t="s">
        <v>14297</v>
      </c>
      <c r="J1787" s="385">
        <v>3828.4</v>
      </c>
      <c r="K1787" s="62" t="s">
        <v>14285</v>
      </c>
      <c r="L1787" s="62" t="s">
        <v>14298</v>
      </c>
      <c r="M1787" s="62" t="s">
        <v>14299</v>
      </c>
      <c r="N1787" s="62" t="s">
        <v>14300</v>
      </c>
      <c r="O1787" s="62" t="s">
        <v>14301</v>
      </c>
      <c r="P1787" s="62" t="s">
        <v>14302</v>
      </c>
      <c r="Q1787" s="62">
        <v>31.86</v>
      </c>
      <c r="R1787" s="128">
        <v>14.76</v>
      </c>
      <c r="S1787" s="62">
        <v>2.1</v>
      </c>
      <c r="T1787" s="62">
        <v>25</v>
      </c>
      <c r="U1787" s="128">
        <f t="shared" si="109"/>
        <v>41.86</v>
      </c>
      <c r="V1787" s="438">
        <v>100</v>
      </c>
      <c r="W1787" s="128">
        <v>100</v>
      </c>
      <c r="X1787" s="462" t="s">
        <v>14294</v>
      </c>
      <c r="Y1787" s="62">
        <v>6</v>
      </c>
      <c r="Z1787" s="62">
        <v>1</v>
      </c>
      <c r="AA1787" s="62">
        <v>1</v>
      </c>
      <c r="AB1787" s="62" t="s">
        <v>14295</v>
      </c>
      <c r="AC1787" s="62">
        <v>2</v>
      </c>
      <c r="AD1787" s="62">
        <v>0</v>
      </c>
      <c r="AE1787" s="62">
        <v>2</v>
      </c>
      <c r="AF1787" s="126">
        <v>100</v>
      </c>
      <c r="AG1787" s="62" t="s">
        <v>14285</v>
      </c>
      <c r="AH1787" s="62" t="s">
        <v>14303</v>
      </c>
      <c r="AI1787" s="62">
        <v>100</v>
      </c>
      <c r="AJ1787" s="62"/>
      <c r="AK1787" s="62"/>
      <c r="AL1787" s="62"/>
      <c r="AM1787" s="62"/>
      <c r="AN1787" s="62"/>
      <c r="AO1787" s="62"/>
      <c r="AP1787" s="62"/>
      <c r="AQ1787" s="62"/>
      <c r="AR1787" s="62"/>
      <c r="AS1787" s="62"/>
      <c r="AT1787" s="62"/>
      <c r="AU1787" s="62"/>
      <c r="AV1787" s="62"/>
      <c r="AW1787" s="62"/>
      <c r="AX1787" s="62"/>
      <c r="AY1787" s="62"/>
      <c r="AZ1787" s="62"/>
      <c r="BA1787" s="62"/>
      <c r="BB1787" s="32"/>
      <c r="BC1787" s="32"/>
      <c r="BD1787" s="32"/>
      <c r="BE1787" s="32"/>
      <c r="BF1787" s="32"/>
      <c r="BG1787" s="32"/>
      <c r="BH1787" s="32"/>
      <c r="BI1787" s="32"/>
      <c r="BJ1787" s="32"/>
      <c r="BK1787" s="32"/>
      <c r="BL1787" s="32"/>
      <c r="BM1787" s="32"/>
    </row>
    <row r="1788" spans="1:65" ht="120" customHeight="1" x14ac:dyDescent="0.25">
      <c r="A1788" s="126">
        <v>7097</v>
      </c>
      <c r="B1788" s="62" t="s">
        <v>14283</v>
      </c>
      <c r="C1788" s="62" t="s">
        <v>14284</v>
      </c>
      <c r="D1788" s="127"/>
      <c r="E1788" s="62" t="s">
        <v>14304</v>
      </c>
      <c r="F1788" s="62" t="s">
        <v>14305</v>
      </c>
      <c r="G1788" s="62" t="s">
        <v>14296</v>
      </c>
      <c r="H1788" s="62">
        <v>2018</v>
      </c>
      <c r="I1788" s="62" t="s">
        <v>14297</v>
      </c>
      <c r="J1788" s="385">
        <v>784.46</v>
      </c>
      <c r="K1788" s="62" t="s">
        <v>14285</v>
      </c>
      <c r="L1788" s="62" t="s">
        <v>14306</v>
      </c>
      <c r="M1788" s="62" t="s">
        <v>14307</v>
      </c>
      <c r="N1788" s="62" t="s">
        <v>14308</v>
      </c>
      <c r="O1788" s="62" t="s">
        <v>14309</v>
      </c>
      <c r="P1788" s="62" t="s">
        <v>14310</v>
      </c>
      <c r="Q1788" s="62">
        <v>31.86</v>
      </c>
      <c r="R1788" s="128">
        <v>14.76</v>
      </c>
      <c r="S1788" s="62">
        <v>2.1</v>
      </c>
      <c r="T1788" s="62">
        <v>25</v>
      </c>
      <c r="U1788" s="128">
        <f t="shared" si="109"/>
        <v>41.86</v>
      </c>
      <c r="V1788" s="438">
        <v>100</v>
      </c>
      <c r="W1788" s="128">
        <v>100</v>
      </c>
      <c r="X1788" s="462" t="s">
        <v>14294</v>
      </c>
      <c r="Y1788" s="62">
        <v>6</v>
      </c>
      <c r="Z1788" s="62">
        <v>1</v>
      </c>
      <c r="AA1788" s="62">
        <v>3</v>
      </c>
      <c r="AB1788" s="62" t="s">
        <v>14295</v>
      </c>
      <c r="AC1788" s="62" t="s">
        <v>14311</v>
      </c>
      <c r="AD1788" s="62">
        <v>0</v>
      </c>
      <c r="AE1788" s="62">
        <v>2</v>
      </c>
      <c r="AF1788" s="126">
        <v>100</v>
      </c>
      <c r="AG1788" s="62" t="s">
        <v>14285</v>
      </c>
      <c r="AH1788" s="62" t="s">
        <v>14303</v>
      </c>
      <c r="AI1788" s="62">
        <v>100</v>
      </c>
      <c r="AJ1788" s="62"/>
      <c r="AK1788" s="62"/>
      <c r="AL1788" s="62"/>
      <c r="AM1788" s="62"/>
      <c r="AN1788" s="62"/>
      <c r="AO1788" s="62"/>
      <c r="AP1788" s="62"/>
      <c r="AQ1788" s="62"/>
      <c r="AR1788" s="62"/>
      <c r="AS1788" s="62"/>
      <c r="AT1788" s="62"/>
      <c r="AU1788" s="62"/>
      <c r="AV1788" s="62"/>
      <c r="AW1788" s="62"/>
      <c r="AX1788" s="62"/>
      <c r="AY1788" s="62"/>
      <c r="AZ1788" s="62"/>
      <c r="BA1788" s="62"/>
      <c r="BB1788" s="32"/>
      <c r="BC1788" s="32"/>
      <c r="BD1788" s="32"/>
      <c r="BE1788" s="32"/>
      <c r="BF1788" s="32"/>
      <c r="BG1788" s="32"/>
      <c r="BH1788" s="32"/>
      <c r="BI1788" s="32"/>
      <c r="BJ1788" s="32"/>
      <c r="BK1788" s="32"/>
      <c r="BL1788" s="32"/>
      <c r="BM1788" s="32"/>
    </row>
    <row r="1789" spans="1:65" ht="120" customHeight="1" x14ac:dyDescent="0.25">
      <c r="A1789" s="126">
        <v>7097</v>
      </c>
      <c r="B1789" s="62" t="s">
        <v>14283</v>
      </c>
      <c r="C1789" s="62" t="s">
        <v>14284</v>
      </c>
      <c r="D1789" s="127"/>
      <c r="E1789" s="62" t="s">
        <v>14312</v>
      </c>
      <c r="F1789" s="62">
        <v>28685</v>
      </c>
      <c r="G1789" s="62" t="s">
        <v>14313</v>
      </c>
      <c r="H1789" s="62">
        <v>2019</v>
      </c>
      <c r="I1789" s="62" t="s">
        <v>14314</v>
      </c>
      <c r="J1789" s="385">
        <v>387.3</v>
      </c>
      <c r="K1789" s="62" t="s">
        <v>14315</v>
      </c>
      <c r="L1789" s="62" t="s">
        <v>14316</v>
      </c>
      <c r="M1789" s="62" t="s">
        <v>14317</v>
      </c>
      <c r="N1789" s="62" t="s">
        <v>14318</v>
      </c>
      <c r="O1789" s="62" t="s">
        <v>14319</v>
      </c>
      <c r="P1789" s="62" t="s">
        <v>14320</v>
      </c>
      <c r="Q1789" s="62">
        <v>15.93</v>
      </c>
      <c r="R1789" s="128">
        <v>7.38</v>
      </c>
      <c r="S1789" s="62">
        <v>1.05</v>
      </c>
      <c r="T1789" s="62">
        <v>12.5</v>
      </c>
      <c r="U1789" s="128">
        <f t="shared" si="109"/>
        <v>20.93</v>
      </c>
      <c r="V1789" s="438">
        <v>100</v>
      </c>
      <c r="W1789" s="128">
        <v>100</v>
      </c>
      <c r="X1789" s="462" t="s">
        <v>14294</v>
      </c>
      <c r="Y1789" s="62">
        <v>6</v>
      </c>
      <c r="Z1789" s="62">
        <v>1</v>
      </c>
      <c r="AA1789" s="62">
        <v>6</v>
      </c>
      <c r="AB1789" s="62">
        <v>19</v>
      </c>
      <c r="AC1789" s="62" t="s">
        <v>14311</v>
      </c>
      <c r="AD1789" s="62">
        <v>0</v>
      </c>
      <c r="AE1789" s="62">
        <v>5</v>
      </c>
      <c r="AF1789" s="126">
        <v>100</v>
      </c>
      <c r="AG1789" s="62"/>
      <c r="AH1789" s="62" t="s">
        <v>14312</v>
      </c>
      <c r="AI1789" s="62">
        <v>100</v>
      </c>
      <c r="AJ1789" s="62"/>
      <c r="AK1789" s="62"/>
      <c r="AL1789" s="62"/>
      <c r="AM1789" s="62"/>
      <c r="AN1789" s="62"/>
      <c r="AO1789" s="62"/>
      <c r="AP1789" s="62"/>
      <c r="AQ1789" s="62"/>
      <c r="AR1789" s="62"/>
      <c r="AS1789" s="62"/>
      <c r="AT1789" s="62"/>
      <c r="AU1789" s="62"/>
      <c r="AV1789" s="62"/>
      <c r="AW1789" s="62"/>
      <c r="AX1789" s="62"/>
      <c r="AY1789" s="62"/>
      <c r="AZ1789" s="62"/>
      <c r="BA1789" s="62"/>
      <c r="BB1789" s="32"/>
      <c r="BC1789" s="32"/>
      <c r="BD1789" s="32"/>
      <c r="BE1789" s="32"/>
      <c r="BF1789" s="32"/>
      <c r="BG1789" s="32"/>
      <c r="BH1789" s="32"/>
      <c r="BI1789" s="32"/>
      <c r="BJ1789" s="32"/>
      <c r="BK1789" s="32"/>
      <c r="BL1789" s="32"/>
      <c r="BM1789" s="32"/>
    </row>
    <row r="1790" spans="1:65" ht="120" customHeight="1" x14ac:dyDescent="0.25">
      <c r="A1790" s="126">
        <v>7097</v>
      </c>
      <c r="B1790" s="62" t="s">
        <v>14283</v>
      </c>
      <c r="C1790" s="62" t="s">
        <v>14284</v>
      </c>
      <c r="D1790" s="127"/>
      <c r="E1790" s="62" t="s">
        <v>2031</v>
      </c>
      <c r="F1790" s="62">
        <v>23901</v>
      </c>
      <c r="G1790" s="62" t="s">
        <v>14313</v>
      </c>
      <c r="H1790" s="62">
        <v>2019</v>
      </c>
      <c r="I1790" s="62" t="s">
        <v>14314</v>
      </c>
      <c r="J1790" s="385">
        <v>298.83</v>
      </c>
      <c r="K1790" s="62" t="s">
        <v>14321</v>
      </c>
      <c r="L1790" s="62" t="s">
        <v>14322</v>
      </c>
      <c r="M1790" s="62" t="s">
        <v>14323</v>
      </c>
      <c r="N1790" s="62" t="s">
        <v>14318</v>
      </c>
      <c r="O1790" s="62" t="s">
        <v>14319</v>
      </c>
      <c r="P1790" s="62" t="s">
        <v>14324</v>
      </c>
      <c r="Q1790" s="62">
        <v>15.93</v>
      </c>
      <c r="R1790" s="128">
        <v>7.38</v>
      </c>
      <c r="S1790" s="62">
        <v>1.05</v>
      </c>
      <c r="T1790" s="62">
        <v>12.5</v>
      </c>
      <c r="U1790" s="128">
        <f t="shared" si="109"/>
        <v>20.93</v>
      </c>
      <c r="V1790" s="438">
        <v>100</v>
      </c>
      <c r="W1790" s="128">
        <v>100</v>
      </c>
      <c r="X1790" s="462" t="s">
        <v>14294</v>
      </c>
      <c r="Y1790" s="62">
        <v>6</v>
      </c>
      <c r="Z1790" s="62">
        <v>1</v>
      </c>
      <c r="AA1790" s="62">
        <v>6</v>
      </c>
      <c r="AB1790" s="62">
        <v>19</v>
      </c>
      <c r="AC1790" s="62" t="s">
        <v>14311</v>
      </c>
      <c r="AD1790" s="62">
        <v>0</v>
      </c>
      <c r="AE1790" s="62">
        <v>1</v>
      </c>
      <c r="AF1790" s="126">
        <v>100</v>
      </c>
      <c r="AG1790" s="62"/>
      <c r="AH1790" s="62" t="s">
        <v>14312</v>
      </c>
      <c r="AI1790" s="62">
        <v>100</v>
      </c>
      <c r="AJ1790" s="62"/>
      <c r="AK1790" s="62"/>
      <c r="AL1790" s="62"/>
      <c r="AM1790" s="62"/>
      <c r="AN1790" s="62"/>
      <c r="AO1790" s="62"/>
      <c r="AP1790" s="62"/>
      <c r="AQ1790" s="62"/>
      <c r="AR1790" s="62"/>
      <c r="AS1790" s="62"/>
      <c r="AT1790" s="62"/>
      <c r="AU1790" s="62"/>
      <c r="AV1790" s="62"/>
      <c r="AW1790" s="62"/>
      <c r="AX1790" s="62"/>
      <c r="AY1790" s="62"/>
      <c r="AZ1790" s="62"/>
      <c r="BA1790" s="62"/>
      <c r="BB1790" s="32"/>
      <c r="BC1790" s="32"/>
      <c r="BD1790" s="32"/>
      <c r="BE1790" s="32"/>
      <c r="BF1790" s="32"/>
      <c r="BG1790" s="32"/>
      <c r="BH1790" s="32"/>
      <c r="BI1790" s="32"/>
      <c r="BJ1790" s="32"/>
      <c r="BK1790" s="32"/>
      <c r="BL1790" s="32"/>
      <c r="BM1790" s="32"/>
    </row>
    <row r="1791" spans="1:65" ht="120" customHeight="1" x14ac:dyDescent="0.25">
      <c r="A1791" s="126">
        <v>7097</v>
      </c>
      <c r="B1791" s="62" t="s">
        <v>14283</v>
      </c>
      <c r="C1791" s="62" t="s">
        <v>14284</v>
      </c>
      <c r="D1791" s="127"/>
      <c r="E1791" s="62" t="s">
        <v>14312</v>
      </c>
      <c r="F1791" s="62">
        <v>28685</v>
      </c>
      <c r="G1791" s="62" t="s">
        <v>14313</v>
      </c>
      <c r="H1791" s="62">
        <v>2019</v>
      </c>
      <c r="I1791" s="62" t="s">
        <v>14314</v>
      </c>
      <c r="J1791" s="385">
        <v>465.2</v>
      </c>
      <c r="K1791" s="62" t="s">
        <v>14325</v>
      </c>
      <c r="L1791" s="62" t="s">
        <v>14326</v>
      </c>
      <c r="M1791" s="62" t="s">
        <v>14327</v>
      </c>
      <c r="N1791" s="62" t="s">
        <v>14318</v>
      </c>
      <c r="O1791" s="62" t="s">
        <v>14319</v>
      </c>
      <c r="P1791" s="62" t="s">
        <v>14328</v>
      </c>
      <c r="Q1791" s="62">
        <v>15.93</v>
      </c>
      <c r="R1791" s="128">
        <v>7.38</v>
      </c>
      <c r="S1791" s="62">
        <v>1.05</v>
      </c>
      <c r="T1791" s="62">
        <v>12.5</v>
      </c>
      <c r="U1791" s="128">
        <f t="shared" si="109"/>
        <v>20.93</v>
      </c>
      <c r="V1791" s="438">
        <v>100</v>
      </c>
      <c r="W1791" s="128">
        <v>100</v>
      </c>
      <c r="X1791" s="462" t="s">
        <v>14294</v>
      </c>
      <c r="Y1791" s="62">
        <v>6</v>
      </c>
      <c r="Z1791" s="62">
        <v>1</v>
      </c>
      <c r="AA1791" s="62">
        <v>6</v>
      </c>
      <c r="AB1791" s="62">
        <v>19</v>
      </c>
      <c r="AC1791" s="62" t="s">
        <v>14311</v>
      </c>
      <c r="AD1791" s="62">
        <v>0</v>
      </c>
      <c r="AE1791" s="62">
        <v>0</v>
      </c>
      <c r="AF1791" s="126">
        <v>100</v>
      </c>
      <c r="AG1791" s="62"/>
      <c r="AH1791" s="62" t="s">
        <v>14312</v>
      </c>
      <c r="AI1791" s="62">
        <v>100</v>
      </c>
      <c r="AJ1791" s="62"/>
      <c r="AK1791" s="62"/>
      <c r="AL1791" s="62"/>
      <c r="AM1791" s="62"/>
      <c r="AN1791" s="62"/>
      <c r="AO1791" s="62"/>
      <c r="AP1791" s="62"/>
      <c r="AQ1791" s="62"/>
      <c r="AR1791" s="62"/>
      <c r="AS1791" s="62"/>
      <c r="AT1791" s="62"/>
      <c r="AU1791" s="62"/>
      <c r="AV1791" s="62"/>
      <c r="AW1791" s="62"/>
      <c r="AX1791" s="62"/>
      <c r="AY1791" s="62"/>
      <c r="AZ1791" s="62"/>
      <c r="BA1791" s="62"/>
      <c r="BB1791" s="32"/>
      <c r="BC1791" s="32"/>
      <c r="BD1791" s="32"/>
      <c r="BE1791" s="32"/>
      <c r="BF1791" s="32"/>
      <c r="BG1791" s="32"/>
      <c r="BH1791" s="32"/>
      <c r="BI1791" s="32"/>
      <c r="BJ1791" s="32"/>
      <c r="BK1791" s="32"/>
      <c r="BL1791" s="32"/>
      <c r="BM1791" s="32"/>
    </row>
    <row r="1792" spans="1:65" ht="120" customHeight="1" x14ac:dyDescent="0.25">
      <c r="A1792" s="126">
        <v>7097</v>
      </c>
      <c r="B1792" s="62" t="s">
        <v>14283</v>
      </c>
      <c r="C1792" s="62" t="s">
        <v>14284</v>
      </c>
      <c r="D1792" s="127"/>
      <c r="E1792" s="62" t="s">
        <v>14312</v>
      </c>
      <c r="F1792" s="62">
        <v>28685</v>
      </c>
      <c r="G1792" s="62" t="s">
        <v>14313</v>
      </c>
      <c r="H1792" s="62">
        <v>2019</v>
      </c>
      <c r="I1792" s="62" t="s">
        <v>14314</v>
      </c>
      <c r="J1792" s="385">
        <v>411.51</v>
      </c>
      <c r="K1792" s="62" t="s">
        <v>14315</v>
      </c>
      <c r="L1792" s="62" t="s">
        <v>14329</v>
      </c>
      <c r="M1792" s="62" t="s">
        <v>14330</v>
      </c>
      <c r="N1792" s="62" t="s">
        <v>14318</v>
      </c>
      <c r="O1792" s="62" t="s">
        <v>14319</v>
      </c>
      <c r="P1792" s="62" t="s">
        <v>14331</v>
      </c>
      <c r="Q1792" s="62">
        <v>15.93</v>
      </c>
      <c r="R1792" s="128">
        <v>7.38</v>
      </c>
      <c r="S1792" s="62">
        <v>1.05</v>
      </c>
      <c r="T1792" s="62">
        <v>12.5</v>
      </c>
      <c r="U1792" s="128">
        <f t="shared" si="109"/>
        <v>20.93</v>
      </c>
      <c r="V1792" s="438">
        <v>100</v>
      </c>
      <c r="W1792" s="128">
        <v>100</v>
      </c>
      <c r="X1792" s="462" t="s">
        <v>14294</v>
      </c>
      <c r="Y1792" s="62">
        <v>6</v>
      </c>
      <c r="Z1792" s="62">
        <v>1</v>
      </c>
      <c r="AA1792" s="62">
        <v>6</v>
      </c>
      <c r="AB1792" s="62">
        <v>19</v>
      </c>
      <c r="AC1792" s="62" t="s">
        <v>14311</v>
      </c>
      <c r="AD1792" s="62">
        <v>0</v>
      </c>
      <c r="AE1792" s="62">
        <v>0</v>
      </c>
      <c r="AF1792" s="126">
        <v>100</v>
      </c>
      <c r="AG1792" s="62"/>
      <c r="AH1792" s="62" t="s">
        <v>14312</v>
      </c>
      <c r="AI1792" s="62">
        <v>100</v>
      </c>
      <c r="AJ1792" s="62"/>
      <c r="AK1792" s="62"/>
      <c r="AL1792" s="62"/>
      <c r="AM1792" s="62"/>
      <c r="AN1792" s="62"/>
      <c r="AO1792" s="62"/>
      <c r="AP1792" s="62"/>
      <c r="AQ1792" s="62"/>
      <c r="AR1792" s="62"/>
      <c r="AS1792" s="62"/>
      <c r="AT1792" s="62"/>
      <c r="AU1792" s="62"/>
      <c r="AV1792" s="62"/>
      <c r="AW1792" s="62"/>
      <c r="AX1792" s="62"/>
      <c r="AY1792" s="62"/>
      <c r="AZ1792" s="62"/>
      <c r="BA1792" s="62"/>
      <c r="BB1792" s="32"/>
      <c r="BC1792" s="32"/>
      <c r="BD1792" s="32"/>
      <c r="BE1792" s="32"/>
      <c r="BF1792" s="32"/>
      <c r="BG1792" s="32"/>
      <c r="BH1792" s="32"/>
      <c r="BI1792" s="32"/>
      <c r="BJ1792" s="32"/>
      <c r="BK1792" s="32"/>
      <c r="BL1792" s="32"/>
      <c r="BM1792" s="32"/>
    </row>
    <row r="1793" spans="1:65" ht="120" customHeight="1" x14ac:dyDescent="0.25">
      <c r="A1793" s="126">
        <v>7097</v>
      </c>
      <c r="B1793" s="62" t="s">
        <v>14283</v>
      </c>
      <c r="C1793" s="62" t="s">
        <v>14284</v>
      </c>
      <c r="D1793" s="127"/>
      <c r="E1793" s="62" t="s">
        <v>14332</v>
      </c>
      <c r="F1793" s="62">
        <v>26373</v>
      </c>
      <c r="G1793" s="62" t="s">
        <v>14286</v>
      </c>
      <c r="H1793" s="62">
        <v>2022</v>
      </c>
      <c r="I1793" s="62" t="s">
        <v>14288</v>
      </c>
      <c r="J1793" s="385">
        <v>25153.54</v>
      </c>
      <c r="K1793" s="62" t="s">
        <v>14333</v>
      </c>
      <c r="L1793" s="62" t="s">
        <v>14289</v>
      </c>
      <c r="M1793" s="62" t="s">
        <v>14290</v>
      </c>
      <c r="N1793" s="62" t="s">
        <v>14318</v>
      </c>
      <c r="O1793" s="62" t="s">
        <v>14319</v>
      </c>
      <c r="P1793" s="62" t="s">
        <v>14334</v>
      </c>
      <c r="Q1793" s="62">
        <v>31.86</v>
      </c>
      <c r="R1793" s="128">
        <v>14.76</v>
      </c>
      <c r="S1793" s="62">
        <v>2.1</v>
      </c>
      <c r="T1793" s="62">
        <v>25</v>
      </c>
      <c r="U1793" s="128">
        <f t="shared" si="109"/>
        <v>41.86</v>
      </c>
      <c r="V1793" s="438">
        <v>100</v>
      </c>
      <c r="W1793" s="128">
        <v>100</v>
      </c>
      <c r="X1793" s="462" t="s">
        <v>14294</v>
      </c>
      <c r="Y1793" s="62">
        <v>6</v>
      </c>
      <c r="Z1793" s="62">
        <v>1</v>
      </c>
      <c r="AA1793" s="62">
        <v>5</v>
      </c>
      <c r="AB1793" s="62" t="s">
        <v>14335</v>
      </c>
      <c r="AC1793" s="62" t="s">
        <v>14311</v>
      </c>
      <c r="AD1793" s="62">
        <v>0</v>
      </c>
      <c r="AE1793" s="62">
        <v>2</v>
      </c>
      <c r="AF1793" s="126">
        <v>100</v>
      </c>
      <c r="AG1793" s="62"/>
      <c r="AH1793" s="62" t="s">
        <v>14336</v>
      </c>
      <c r="AI1793" s="62">
        <v>100</v>
      </c>
      <c r="AJ1793" s="62"/>
      <c r="AK1793" s="62"/>
      <c r="AL1793" s="62"/>
      <c r="AM1793" s="62"/>
      <c r="AN1793" s="62"/>
      <c r="AO1793" s="62"/>
      <c r="AP1793" s="62"/>
      <c r="AQ1793" s="62"/>
      <c r="AR1793" s="62"/>
      <c r="AS1793" s="62"/>
      <c r="AT1793" s="62"/>
      <c r="AU1793" s="62"/>
      <c r="AV1793" s="62"/>
      <c r="AW1793" s="62"/>
      <c r="AX1793" s="62"/>
      <c r="AY1793" s="62"/>
      <c r="AZ1793" s="62"/>
      <c r="BA1793" s="62"/>
      <c r="BB1793" s="32"/>
      <c r="BC1793" s="32"/>
      <c r="BD1793" s="32"/>
      <c r="BE1793" s="32"/>
      <c r="BF1793" s="32"/>
      <c r="BG1793" s="32"/>
      <c r="BH1793" s="32"/>
      <c r="BI1793" s="32"/>
      <c r="BJ1793" s="32"/>
      <c r="BK1793" s="32"/>
      <c r="BL1793" s="32"/>
      <c r="BM1793" s="32"/>
    </row>
    <row r="1794" spans="1:65" ht="120" customHeight="1" x14ac:dyDescent="0.25">
      <c r="A1794" s="126">
        <v>7097</v>
      </c>
      <c r="B1794" s="62" t="s">
        <v>14283</v>
      </c>
      <c r="C1794" s="62" t="s">
        <v>14284</v>
      </c>
      <c r="D1794" s="127"/>
      <c r="E1794" s="62" t="s">
        <v>14332</v>
      </c>
      <c r="F1794" s="62">
        <v>26373</v>
      </c>
      <c r="G1794" s="62" t="s">
        <v>14286</v>
      </c>
      <c r="H1794" s="62">
        <v>2024</v>
      </c>
      <c r="I1794" s="62" t="s">
        <v>14288</v>
      </c>
      <c r="J1794" s="385">
        <v>1668.39</v>
      </c>
      <c r="K1794" s="62" t="s">
        <v>14333</v>
      </c>
      <c r="L1794" s="62" t="s">
        <v>14289</v>
      </c>
      <c r="M1794" s="62" t="s">
        <v>14290</v>
      </c>
      <c r="N1794" s="62" t="s">
        <v>14318</v>
      </c>
      <c r="O1794" s="62" t="s">
        <v>14319</v>
      </c>
      <c r="P1794" s="62" t="s">
        <v>14337</v>
      </c>
      <c r="Q1794" s="62">
        <v>31.86</v>
      </c>
      <c r="R1794" s="128">
        <v>14.76</v>
      </c>
      <c r="S1794" s="62">
        <v>2.1</v>
      </c>
      <c r="T1794" s="62">
        <v>25</v>
      </c>
      <c r="U1794" s="128">
        <f t="shared" si="109"/>
        <v>41.86</v>
      </c>
      <c r="V1794" s="438">
        <v>100</v>
      </c>
      <c r="W1794" s="128">
        <v>50</v>
      </c>
      <c r="X1794" s="462" t="s">
        <v>14294</v>
      </c>
      <c r="Y1794" s="62">
        <v>6</v>
      </c>
      <c r="Z1794" s="62">
        <v>1</v>
      </c>
      <c r="AA1794" s="62">
        <v>3</v>
      </c>
      <c r="AB1794" s="62" t="s">
        <v>14338</v>
      </c>
      <c r="AC1794" s="62" t="s">
        <v>14311</v>
      </c>
      <c r="AD1794" s="62">
        <v>0</v>
      </c>
      <c r="AE1794" s="62">
        <v>2</v>
      </c>
      <c r="AF1794" s="126">
        <v>100</v>
      </c>
      <c r="AG1794" s="62"/>
      <c r="AH1794" s="62" t="s">
        <v>14336</v>
      </c>
      <c r="AI1794" s="62">
        <v>100</v>
      </c>
      <c r="AJ1794" s="62"/>
      <c r="AK1794" s="62"/>
      <c r="AL1794" s="62"/>
      <c r="AM1794" s="62"/>
      <c r="AN1794" s="62"/>
      <c r="AO1794" s="62"/>
      <c r="AP1794" s="62"/>
      <c r="AQ1794" s="62"/>
      <c r="AR1794" s="62"/>
      <c r="AS1794" s="62"/>
      <c r="AT1794" s="62"/>
      <c r="AU1794" s="62"/>
      <c r="AV1794" s="62"/>
      <c r="AW1794" s="62"/>
      <c r="AX1794" s="62"/>
      <c r="AY1794" s="62"/>
      <c r="AZ1794" s="62"/>
      <c r="BA1794" s="62"/>
      <c r="BB1794" s="32"/>
      <c r="BC1794" s="32"/>
      <c r="BD1794" s="32"/>
      <c r="BE1794" s="32"/>
      <c r="BF1794" s="32"/>
      <c r="BG1794" s="32"/>
      <c r="BH1794" s="32"/>
      <c r="BI1794" s="32"/>
      <c r="BJ1794" s="32"/>
      <c r="BK1794" s="32"/>
      <c r="BL1794" s="32"/>
      <c r="BM1794" s="32"/>
    </row>
    <row r="1795" spans="1:65" ht="120" customHeight="1" x14ac:dyDescent="0.25">
      <c r="A1795" s="126">
        <v>7097</v>
      </c>
      <c r="B1795" s="62" t="s">
        <v>14283</v>
      </c>
      <c r="C1795" s="62" t="s">
        <v>14284</v>
      </c>
      <c r="D1795" s="127"/>
      <c r="E1795" s="62" t="s">
        <v>14339</v>
      </c>
      <c r="F1795" s="62">
        <v>32173</v>
      </c>
      <c r="G1795" s="62" t="s">
        <v>14313</v>
      </c>
      <c r="H1795" s="62">
        <v>2025</v>
      </c>
      <c r="I1795" s="62" t="s">
        <v>14314</v>
      </c>
      <c r="J1795" s="385">
        <v>2866.04</v>
      </c>
      <c r="K1795" s="62" t="s">
        <v>14340</v>
      </c>
      <c r="L1795" s="62" t="s">
        <v>14341</v>
      </c>
      <c r="M1795" s="62" t="s">
        <v>14342</v>
      </c>
      <c r="N1795" s="62" t="s">
        <v>14343</v>
      </c>
      <c r="O1795" s="62" t="s">
        <v>14344</v>
      </c>
      <c r="P1795" s="62" t="s">
        <v>14345</v>
      </c>
      <c r="Q1795" s="62">
        <v>31.86</v>
      </c>
      <c r="R1795" s="128">
        <v>14.76</v>
      </c>
      <c r="S1795" s="62">
        <v>2.1</v>
      </c>
      <c r="T1795" s="62">
        <v>25</v>
      </c>
      <c r="U1795" s="128">
        <f t="shared" si="109"/>
        <v>41.86</v>
      </c>
      <c r="V1795" s="438">
        <v>100</v>
      </c>
      <c r="W1795" s="128">
        <v>20</v>
      </c>
      <c r="X1795" s="462" t="s">
        <v>14294</v>
      </c>
      <c r="Y1795" s="62">
        <v>6</v>
      </c>
      <c r="Z1795" s="62">
        <v>1</v>
      </c>
      <c r="AA1795" s="62">
        <v>5</v>
      </c>
      <c r="AB1795" s="62" t="s">
        <v>14338</v>
      </c>
      <c r="AC1795" s="62" t="s">
        <v>14311</v>
      </c>
      <c r="AD1795" s="62">
        <v>0</v>
      </c>
      <c r="AE1795" s="62">
        <v>5</v>
      </c>
      <c r="AF1795" s="126">
        <v>100</v>
      </c>
      <c r="AG1795" s="62"/>
      <c r="AH1795" s="62" t="s">
        <v>14339</v>
      </c>
      <c r="AI1795" s="62">
        <v>100</v>
      </c>
      <c r="AJ1795" s="62"/>
      <c r="AK1795" s="62"/>
      <c r="AL1795" s="62"/>
      <c r="AM1795" s="62"/>
      <c r="AN1795" s="62"/>
      <c r="AO1795" s="62"/>
      <c r="AP1795" s="62"/>
      <c r="AQ1795" s="62"/>
      <c r="AR1795" s="62"/>
      <c r="AS1795" s="62"/>
      <c r="AT1795" s="62"/>
      <c r="AU1795" s="62"/>
      <c r="AV1795" s="62"/>
      <c r="AW1795" s="62"/>
      <c r="AX1795" s="62"/>
      <c r="AY1795" s="62"/>
      <c r="AZ1795" s="62"/>
      <c r="BA1795" s="62"/>
      <c r="BB1795" s="32"/>
      <c r="BC1795" s="32"/>
      <c r="BD1795" s="32"/>
      <c r="BE1795" s="32"/>
      <c r="BF1795" s="32"/>
      <c r="BG1795" s="32"/>
      <c r="BH1795" s="32"/>
      <c r="BI1795" s="32"/>
      <c r="BJ1795" s="32"/>
      <c r="BK1795" s="32"/>
      <c r="BL1795" s="32"/>
      <c r="BM1795" s="32"/>
    </row>
    <row r="1796" spans="1:65" ht="120" customHeight="1" x14ac:dyDescent="0.25">
      <c r="A1796" s="126">
        <v>7097</v>
      </c>
      <c r="B1796" s="62" t="s">
        <v>14283</v>
      </c>
      <c r="C1796" s="62" t="s">
        <v>14284</v>
      </c>
      <c r="D1796" s="127"/>
      <c r="E1796" s="62" t="s">
        <v>14332</v>
      </c>
      <c r="F1796" s="62">
        <v>26373</v>
      </c>
      <c r="G1796" s="62" t="s">
        <v>14286</v>
      </c>
      <c r="H1796" s="62">
        <v>2025</v>
      </c>
      <c r="I1796" s="62" t="s">
        <v>14288</v>
      </c>
      <c r="J1796" s="385">
        <v>3951.76</v>
      </c>
      <c r="K1796" s="62" t="s">
        <v>14346</v>
      </c>
      <c r="L1796" s="62" t="s">
        <v>14347</v>
      </c>
      <c r="M1796" s="62" t="s">
        <v>14299</v>
      </c>
      <c r="N1796" s="62" t="s">
        <v>14348</v>
      </c>
      <c r="O1796" s="62" t="s">
        <v>14349</v>
      </c>
      <c r="P1796" s="62" t="s">
        <v>14350</v>
      </c>
      <c r="Q1796" s="62">
        <v>31.86</v>
      </c>
      <c r="R1796" s="128">
        <v>14.76</v>
      </c>
      <c r="S1796" s="62">
        <v>2.1</v>
      </c>
      <c r="T1796" s="62">
        <v>25</v>
      </c>
      <c r="U1796" s="128">
        <f t="shared" si="109"/>
        <v>41.86</v>
      </c>
      <c r="V1796" s="438">
        <v>100</v>
      </c>
      <c r="W1796" s="128">
        <v>50</v>
      </c>
      <c r="X1796" s="462" t="s">
        <v>14294</v>
      </c>
      <c r="Y1796" s="62">
        <v>6</v>
      </c>
      <c r="Z1796" s="62">
        <v>1</v>
      </c>
      <c r="AA1796" s="62">
        <v>3</v>
      </c>
      <c r="AB1796" s="62" t="s">
        <v>14338</v>
      </c>
      <c r="AC1796" s="62" t="s">
        <v>14311</v>
      </c>
      <c r="AD1796" s="62">
        <v>0</v>
      </c>
      <c r="AE1796" s="62">
        <v>2</v>
      </c>
      <c r="AF1796" s="126">
        <v>100</v>
      </c>
      <c r="AG1796" s="62"/>
      <c r="AH1796" s="62" t="s">
        <v>14351</v>
      </c>
      <c r="AI1796" s="62">
        <v>100</v>
      </c>
      <c r="AJ1796" s="62"/>
      <c r="AK1796" s="62"/>
      <c r="AL1796" s="62"/>
      <c r="AM1796" s="62"/>
      <c r="AN1796" s="62"/>
      <c r="AO1796" s="62"/>
      <c r="AP1796" s="62"/>
      <c r="AQ1796" s="62"/>
      <c r="AR1796" s="62"/>
      <c r="AS1796" s="62"/>
      <c r="AT1796" s="62"/>
      <c r="AU1796" s="62"/>
      <c r="AV1796" s="62"/>
      <c r="AW1796" s="62"/>
      <c r="AX1796" s="62"/>
      <c r="AY1796" s="62"/>
      <c r="AZ1796" s="62"/>
      <c r="BA1796" s="62"/>
      <c r="BB1796" s="32"/>
      <c r="BC1796" s="32"/>
      <c r="BD1796" s="32"/>
      <c r="BE1796" s="32"/>
      <c r="BF1796" s="32"/>
      <c r="BG1796" s="32"/>
      <c r="BH1796" s="32"/>
      <c r="BI1796" s="32"/>
      <c r="BJ1796" s="32"/>
      <c r="BK1796" s="32"/>
      <c r="BL1796" s="32"/>
      <c r="BM1796" s="32"/>
    </row>
    <row r="1797" spans="1:65" ht="120" customHeight="1" x14ac:dyDescent="0.25">
      <c r="A1797" s="126">
        <v>8678</v>
      </c>
      <c r="B1797" s="62" t="s">
        <v>14352</v>
      </c>
      <c r="C1797" s="62"/>
      <c r="D1797" s="127"/>
      <c r="E1797" s="62" t="s">
        <v>14353</v>
      </c>
      <c r="F1797" s="62">
        <v>22649</v>
      </c>
      <c r="G1797" s="62" t="s">
        <v>14354</v>
      </c>
      <c r="H1797" s="62">
        <v>2022</v>
      </c>
      <c r="I1797" s="62" t="s">
        <v>14355</v>
      </c>
      <c r="J1797" s="385">
        <v>73139</v>
      </c>
      <c r="K1797" s="62" t="s">
        <v>13667</v>
      </c>
      <c r="L1797" s="62" t="s">
        <v>1276</v>
      </c>
      <c r="M1797" s="62" t="s">
        <v>14356</v>
      </c>
      <c r="N1797" s="62" t="s">
        <v>14357</v>
      </c>
      <c r="O1797" s="62" t="s">
        <v>14358</v>
      </c>
      <c r="P1797" s="62" t="s">
        <v>14359</v>
      </c>
      <c r="Q1797" s="62">
        <v>29.255600000000001</v>
      </c>
      <c r="R1797" s="128">
        <v>0</v>
      </c>
      <c r="S1797" s="128">
        <v>5.8511200000000008</v>
      </c>
      <c r="T1797" s="128">
        <v>60</v>
      </c>
      <c r="U1797" s="128">
        <f t="shared" si="109"/>
        <v>65.851119999999995</v>
      </c>
      <c r="V1797" s="438">
        <v>70</v>
      </c>
      <c r="W1797" s="128">
        <v>77.08</v>
      </c>
      <c r="X1797" s="462"/>
      <c r="Y1797" s="62">
        <v>4</v>
      </c>
      <c r="Z1797" s="62">
        <v>5</v>
      </c>
      <c r="AA1797" s="62">
        <v>5</v>
      </c>
      <c r="AB1797" s="62">
        <v>4</v>
      </c>
      <c r="AC1797" s="62" t="s">
        <v>596</v>
      </c>
      <c r="AD1797" s="62">
        <v>40</v>
      </c>
      <c r="AE1797" s="62">
        <v>4</v>
      </c>
      <c r="AF1797" s="126">
        <v>10</v>
      </c>
      <c r="AG1797" s="62"/>
      <c r="AH1797" s="62"/>
      <c r="AI1797" s="62"/>
      <c r="AJ1797" s="62"/>
      <c r="AK1797" s="62"/>
      <c r="AL1797" s="62"/>
      <c r="AM1797" s="62"/>
      <c r="AN1797" s="62"/>
      <c r="AO1797" s="62"/>
      <c r="AP1797" s="62"/>
      <c r="AQ1797" s="62"/>
      <c r="AR1797" s="62"/>
      <c r="AS1797" s="62"/>
      <c r="AT1797" s="62"/>
      <c r="AU1797" s="62"/>
      <c r="AV1797" s="93" t="s">
        <v>14360</v>
      </c>
      <c r="AW1797" s="62" t="s">
        <v>14361</v>
      </c>
      <c r="AX1797" s="62">
        <v>50</v>
      </c>
      <c r="AY1797" s="93" t="s">
        <v>14362</v>
      </c>
      <c r="AZ1797" s="62" t="s">
        <v>14361</v>
      </c>
      <c r="BA1797" s="62">
        <v>38</v>
      </c>
      <c r="BB1797" s="32"/>
      <c r="BC1797" s="32"/>
      <c r="BD1797" s="32"/>
      <c r="BE1797" s="32"/>
      <c r="BF1797" s="32"/>
      <c r="BG1797" s="32"/>
      <c r="BH1797" s="32"/>
      <c r="BI1797" s="32"/>
      <c r="BJ1797" s="32"/>
      <c r="BK1797" s="32"/>
      <c r="BL1797" s="32"/>
      <c r="BM1797" s="32"/>
    </row>
    <row r="1798" spans="1:65" ht="120" customHeight="1" x14ac:dyDescent="0.25">
      <c r="A1798" s="126">
        <v>8678</v>
      </c>
      <c r="B1798" s="62" t="s">
        <v>14352</v>
      </c>
      <c r="C1798" s="62"/>
      <c r="D1798" s="127"/>
      <c r="E1798" s="62" t="s">
        <v>14363</v>
      </c>
      <c r="F1798" s="62">
        <v>58527</v>
      </c>
      <c r="G1798" s="62" t="s">
        <v>14364</v>
      </c>
      <c r="H1798" s="62">
        <v>2022</v>
      </c>
      <c r="I1798" s="62" t="s">
        <v>14365</v>
      </c>
      <c r="J1798" s="385">
        <v>116347.25</v>
      </c>
      <c r="K1798" s="62" t="s">
        <v>13667</v>
      </c>
      <c r="L1798" s="62" t="s">
        <v>1276</v>
      </c>
      <c r="M1798" s="62" t="s">
        <v>14356</v>
      </c>
      <c r="N1798" s="62" t="s">
        <v>14366</v>
      </c>
      <c r="O1798" s="62" t="s">
        <v>14367</v>
      </c>
      <c r="P1798" s="62" t="s">
        <v>14368</v>
      </c>
      <c r="Q1798" s="62">
        <v>46.538899999999998</v>
      </c>
      <c r="R1798" s="128">
        <v>0</v>
      </c>
      <c r="S1798" s="128">
        <v>9.3077799999999993</v>
      </c>
      <c r="T1798" s="128">
        <v>60</v>
      </c>
      <c r="U1798" s="128">
        <f t="shared" si="109"/>
        <v>69.307779999999994</v>
      </c>
      <c r="V1798" s="438">
        <v>70</v>
      </c>
      <c r="W1798" s="128">
        <v>61.67</v>
      </c>
      <c r="X1798" s="462"/>
      <c r="Y1798" s="62">
        <v>1</v>
      </c>
      <c r="Z1798" s="62">
        <v>8</v>
      </c>
      <c r="AA1798" s="62">
        <v>2</v>
      </c>
      <c r="AB1798" s="62">
        <v>46</v>
      </c>
      <c r="AC1798" s="62" t="s">
        <v>596</v>
      </c>
      <c r="AD1798" s="62">
        <v>40</v>
      </c>
      <c r="AE1798" s="62">
        <v>5</v>
      </c>
      <c r="AF1798" s="126">
        <v>100</v>
      </c>
      <c r="AG1798" s="62"/>
      <c r="AH1798" s="62"/>
      <c r="AI1798" s="129"/>
      <c r="AJ1798" s="62"/>
      <c r="AK1798" s="62"/>
      <c r="AL1798" s="62"/>
      <c r="AM1798" s="62"/>
      <c r="AN1798" s="62"/>
      <c r="AO1798" s="62"/>
      <c r="AP1798" s="62"/>
      <c r="AQ1798" s="62"/>
      <c r="AR1798" s="62"/>
      <c r="AS1798" s="62"/>
      <c r="AT1798" s="62"/>
      <c r="AU1798" s="62"/>
      <c r="AV1798" s="62" t="s">
        <v>6295</v>
      </c>
      <c r="AW1798" s="62" t="s">
        <v>14369</v>
      </c>
      <c r="AX1798" s="62">
        <v>100</v>
      </c>
      <c r="AY1798" s="62"/>
      <c r="AZ1798" s="62"/>
      <c r="BA1798" s="62"/>
      <c r="BB1798" s="32"/>
      <c r="BC1798" s="32"/>
      <c r="BD1798" s="32"/>
      <c r="BE1798" s="32"/>
      <c r="BF1798" s="32"/>
      <c r="BG1798" s="32"/>
      <c r="BH1798" s="32"/>
      <c r="BI1798" s="32"/>
      <c r="BJ1798" s="32"/>
      <c r="BK1798" s="32"/>
      <c r="BL1798" s="32"/>
      <c r="BM1798" s="32"/>
    </row>
    <row r="1799" spans="1:65" ht="120" customHeight="1" x14ac:dyDescent="0.25">
      <c r="A1799" s="126">
        <v>8678</v>
      </c>
      <c r="B1799" s="62" t="s">
        <v>14352</v>
      </c>
      <c r="C1799" s="62"/>
      <c r="D1799" s="127"/>
      <c r="E1799" s="62" t="s">
        <v>14370</v>
      </c>
      <c r="F1799" s="62">
        <v>53050</v>
      </c>
      <c r="G1799" s="62" t="s">
        <v>14371</v>
      </c>
      <c r="H1799" s="62">
        <v>2023</v>
      </c>
      <c r="I1799" s="62" t="s">
        <v>14372</v>
      </c>
      <c r="J1799" s="385">
        <v>230215.54</v>
      </c>
      <c r="K1799" s="62" t="s">
        <v>13667</v>
      </c>
      <c r="L1799" s="62" t="s">
        <v>1276</v>
      </c>
      <c r="M1799" s="62" t="s">
        <v>14356</v>
      </c>
      <c r="N1799" s="62" t="s">
        <v>14373</v>
      </c>
      <c r="O1799" s="62" t="s">
        <v>14374</v>
      </c>
      <c r="P1799" s="62" t="s">
        <v>14375</v>
      </c>
      <c r="Q1799" s="62">
        <v>90</v>
      </c>
      <c r="R1799" s="128">
        <v>0</v>
      </c>
      <c r="S1799" s="128">
        <v>18</v>
      </c>
      <c r="T1799" s="128">
        <v>60</v>
      </c>
      <c r="U1799" s="128">
        <f t="shared" si="109"/>
        <v>78</v>
      </c>
      <c r="V1799" s="438">
        <v>70</v>
      </c>
      <c r="W1799" s="128">
        <v>20.83</v>
      </c>
      <c r="X1799" s="462"/>
      <c r="Y1799" s="62">
        <v>3</v>
      </c>
      <c r="Z1799" s="62">
        <v>3</v>
      </c>
      <c r="AA1799" s="62">
        <v>2</v>
      </c>
      <c r="AB1799" s="62">
        <v>60</v>
      </c>
      <c r="AC1799" s="62" t="s">
        <v>596</v>
      </c>
      <c r="AD1799" s="62">
        <v>40</v>
      </c>
      <c r="AE1799" s="62">
        <v>10</v>
      </c>
      <c r="AF1799" s="126">
        <v>6</v>
      </c>
      <c r="AG1799" s="62"/>
      <c r="AH1799" s="62"/>
      <c r="AI1799" s="62"/>
      <c r="AJ1799" s="62"/>
      <c r="AK1799" s="62"/>
      <c r="AL1799" s="62"/>
      <c r="AM1799" s="62"/>
      <c r="AN1799" s="62"/>
      <c r="AO1799" s="62"/>
      <c r="AP1799" s="62"/>
      <c r="AQ1799" s="62"/>
      <c r="AR1799" s="62"/>
      <c r="AS1799" s="62"/>
      <c r="AT1799" s="62"/>
      <c r="AU1799" s="62"/>
      <c r="AV1799" s="62" t="s">
        <v>12643</v>
      </c>
      <c r="AW1799" s="62" t="s">
        <v>14376</v>
      </c>
      <c r="AX1799" s="62">
        <v>30</v>
      </c>
      <c r="AY1799" s="62" t="s">
        <v>12643</v>
      </c>
      <c r="AZ1799" s="62" t="s">
        <v>14376</v>
      </c>
      <c r="BA1799" s="62">
        <v>40</v>
      </c>
      <c r="BB1799" s="32"/>
      <c r="BC1799" s="32"/>
      <c r="BD1799" s="32"/>
      <c r="BE1799" s="32"/>
      <c r="BF1799" s="32"/>
      <c r="BG1799" s="32"/>
      <c r="BH1799" s="32"/>
      <c r="BI1799" s="32"/>
      <c r="BJ1799" s="32"/>
      <c r="BK1799" s="32"/>
      <c r="BL1799" s="32"/>
      <c r="BM1799" s="32"/>
    </row>
    <row r="1800" spans="1:65" ht="120" customHeight="1" x14ac:dyDescent="0.25">
      <c r="A1800" s="126">
        <v>8678</v>
      </c>
      <c r="B1800" s="62" t="s">
        <v>14352</v>
      </c>
      <c r="C1800" s="62"/>
      <c r="D1800" s="127"/>
      <c r="E1800" s="62" t="s">
        <v>14353</v>
      </c>
      <c r="F1800" s="62">
        <v>22649</v>
      </c>
      <c r="G1800" s="62" t="s">
        <v>14377</v>
      </c>
      <c r="H1800" s="62">
        <v>2023</v>
      </c>
      <c r="I1800" s="62" t="s">
        <v>14378</v>
      </c>
      <c r="J1800" s="385">
        <v>96032.3</v>
      </c>
      <c r="K1800" s="62" t="s">
        <v>13667</v>
      </c>
      <c r="L1800" s="62" t="s">
        <v>1276</v>
      </c>
      <c r="M1800" s="62" t="s">
        <v>14356</v>
      </c>
      <c r="N1800" s="62" t="s">
        <v>14379</v>
      </c>
      <c r="O1800" s="62" t="s">
        <v>14380</v>
      </c>
      <c r="P1800" s="62" t="s">
        <v>14381</v>
      </c>
      <c r="Q1800" s="62">
        <v>38.41292</v>
      </c>
      <c r="R1800" s="128">
        <v>0</v>
      </c>
      <c r="S1800" s="128">
        <v>7.6825840000000003</v>
      </c>
      <c r="T1800" s="128">
        <v>60</v>
      </c>
      <c r="U1800" s="128">
        <f t="shared" si="109"/>
        <v>67.682584000000006</v>
      </c>
      <c r="V1800" s="438">
        <v>70</v>
      </c>
      <c r="W1800" s="128">
        <v>41.67</v>
      </c>
      <c r="X1800" s="462"/>
      <c r="Y1800" s="62">
        <v>4</v>
      </c>
      <c r="Z1800" s="62">
        <v>5</v>
      </c>
      <c r="AA1800" s="62">
        <v>5</v>
      </c>
      <c r="AB1800" s="62">
        <v>60</v>
      </c>
      <c r="AC1800" s="62" t="s">
        <v>596</v>
      </c>
      <c r="AD1800" s="62">
        <v>40</v>
      </c>
      <c r="AE1800" s="62">
        <v>5</v>
      </c>
      <c r="AF1800" s="126">
        <v>16</v>
      </c>
      <c r="AG1800" s="62"/>
      <c r="AH1800" s="62"/>
      <c r="AI1800" s="62"/>
      <c r="AJ1800" s="62"/>
      <c r="AK1800" s="62"/>
      <c r="AL1800" s="62"/>
      <c r="AM1800" s="62"/>
      <c r="AN1800" s="62"/>
      <c r="AO1800" s="62"/>
      <c r="AP1800" s="62"/>
      <c r="AQ1800" s="62"/>
      <c r="AR1800" s="62"/>
      <c r="AS1800" s="62"/>
      <c r="AT1800" s="62"/>
      <c r="AU1800" s="62"/>
      <c r="AV1800" s="62" t="s">
        <v>6295</v>
      </c>
      <c r="AW1800" s="62" t="s">
        <v>14361</v>
      </c>
      <c r="AX1800" s="62">
        <v>100</v>
      </c>
      <c r="AY1800" s="62"/>
      <c r="AZ1800" s="62"/>
      <c r="BA1800" s="62"/>
      <c r="BB1800" s="32"/>
      <c r="BC1800" s="32"/>
      <c r="BD1800" s="32"/>
      <c r="BE1800" s="32"/>
      <c r="BF1800" s="32"/>
      <c r="BG1800" s="32"/>
      <c r="BH1800" s="32"/>
      <c r="BI1800" s="32"/>
      <c r="BJ1800" s="32"/>
      <c r="BK1800" s="32"/>
      <c r="BL1800" s="32"/>
      <c r="BM1800" s="32"/>
    </row>
    <row r="1801" spans="1:65" ht="120" customHeight="1" x14ac:dyDescent="0.25">
      <c r="A1801" s="126">
        <v>8678</v>
      </c>
      <c r="B1801" s="62" t="s">
        <v>14352</v>
      </c>
      <c r="C1801" s="62"/>
      <c r="D1801" s="127"/>
      <c r="E1801" s="62" t="s">
        <v>14382</v>
      </c>
      <c r="F1801" s="62">
        <v>58531</v>
      </c>
      <c r="G1801" s="62" t="s">
        <v>14383</v>
      </c>
      <c r="H1801" s="62">
        <v>2022</v>
      </c>
      <c r="I1801" s="62" t="s">
        <v>14383</v>
      </c>
      <c r="J1801" s="385">
        <v>21620.84</v>
      </c>
      <c r="K1801" s="62" t="s">
        <v>13667</v>
      </c>
      <c r="L1801" s="62" t="s">
        <v>1276</v>
      </c>
      <c r="M1801" s="62" t="s">
        <v>14356</v>
      </c>
      <c r="N1801" s="62" t="s">
        <v>14384</v>
      </c>
      <c r="O1801" s="62" t="s">
        <v>14385</v>
      </c>
      <c r="P1801" s="62" t="s">
        <v>14386</v>
      </c>
      <c r="Q1801" s="62">
        <v>14.413893333333334</v>
      </c>
      <c r="R1801" s="128">
        <v>0</v>
      </c>
      <c r="S1801" s="128">
        <v>2.8827786666666668</v>
      </c>
      <c r="T1801" s="128">
        <v>60</v>
      </c>
      <c r="U1801" s="128">
        <f t="shared" si="109"/>
        <v>62.882778666666667</v>
      </c>
      <c r="V1801" s="438">
        <v>70</v>
      </c>
      <c r="W1801" s="128">
        <v>77.08</v>
      </c>
      <c r="X1801" s="462"/>
      <c r="Y1801" s="62">
        <v>6</v>
      </c>
      <c r="Z1801" s="62">
        <v>1</v>
      </c>
      <c r="AA1801" s="62">
        <v>6</v>
      </c>
      <c r="AB1801" s="62">
        <v>60</v>
      </c>
      <c r="AC1801" s="62" t="s">
        <v>596</v>
      </c>
      <c r="AD1801" s="62">
        <v>40</v>
      </c>
      <c r="AE1801" s="62">
        <v>4</v>
      </c>
      <c r="AF1801" s="126">
        <v>5</v>
      </c>
      <c r="AG1801" s="62"/>
      <c r="AH1801" s="62"/>
      <c r="AI1801" s="129"/>
      <c r="AJ1801" s="62"/>
      <c r="AK1801" s="62"/>
      <c r="AL1801" s="62"/>
      <c r="AM1801" s="62"/>
      <c r="AN1801" s="62"/>
      <c r="AO1801" s="62"/>
      <c r="AP1801" s="62"/>
      <c r="AQ1801" s="62"/>
      <c r="AR1801" s="62"/>
      <c r="AS1801" s="62"/>
      <c r="AT1801" s="62"/>
      <c r="AU1801" s="62"/>
      <c r="AV1801" s="62" t="s">
        <v>14387</v>
      </c>
      <c r="AW1801" s="62" t="s">
        <v>14388</v>
      </c>
      <c r="AX1801" s="62">
        <v>100</v>
      </c>
      <c r="AY1801" s="62"/>
      <c r="AZ1801" s="62"/>
      <c r="BA1801" s="62"/>
      <c r="BB1801" s="32"/>
      <c r="BC1801" s="32"/>
      <c r="BD1801" s="32"/>
      <c r="BE1801" s="32"/>
      <c r="BF1801" s="32"/>
      <c r="BG1801" s="32"/>
      <c r="BH1801" s="32"/>
      <c r="BI1801" s="32"/>
      <c r="BJ1801" s="32"/>
      <c r="BK1801" s="32"/>
      <c r="BL1801" s="32"/>
      <c r="BM1801" s="32"/>
    </row>
    <row r="1802" spans="1:65" ht="120" customHeight="1" x14ac:dyDescent="0.25">
      <c r="A1802" s="126">
        <v>8678</v>
      </c>
      <c r="B1802" s="62" t="s">
        <v>14352</v>
      </c>
      <c r="C1802" s="62"/>
      <c r="D1802" s="127"/>
      <c r="E1802" s="62" t="s">
        <v>14353</v>
      </c>
      <c r="F1802" s="62">
        <v>22649</v>
      </c>
      <c r="G1802" s="62" t="s">
        <v>14389</v>
      </c>
      <c r="H1802" s="62">
        <v>2022</v>
      </c>
      <c r="I1802" s="62" t="s">
        <v>14389</v>
      </c>
      <c r="J1802" s="385">
        <v>32147</v>
      </c>
      <c r="K1802" s="62" t="s">
        <v>13667</v>
      </c>
      <c r="L1802" s="62" t="s">
        <v>1276</v>
      </c>
      <c r="M1802" s="62" t="s">
        <v>14356</v>
      </c>
      <c r="N1802" s="62" t="s">
        <v>14390</v>
      </c>
      <c r="O1802" s="62" t="s">
        <v>14391</v>
      </c>
      <c r="P1802" s="62" t="s">
        <v>14392</v>
      </c>
      <c r="Q1802" s="62">
        <v>12.8588</v>
      </c>
      <c r="R1802" s="128">
        <v>0</v>
      </c>
      <c r="S1802" s="128">
        <v>2.5717600000000003</v>
      </c>
      <c r="T1802" s="128">
        <v>60</v>
      </c>
      <c r="U1802" s="128">
        <f t="shared" si="109"/>
        <v>62.571759999999998</v>
      </c>
      <c r="V1802" s="438">
        <v>70</v>
      </c>
      <c r="W1802" s="128">
        <v>61.67</v>
      </c>
      <c r="X1802" s="462"/>
      <c r="Y1802" s="62">
        <v>1</v>
      </c>
      <c r="Z1802" s="62">
        <v>8</v>
      </c>
      <c r="AA1802" s="62">
        <v>2</v>
      </c>
      <c r="AB1802" s="62">
        <v>60</v>
      </c>
      <c r="AC1802" s="62" t="s">
        <v>596</v>
      </c>
      <c r="AD1802" s="62">
        <v>40</v>
      </c>
      <c r="AE1802" s="62">
        <v>5</v>
      </c>
      <c r="AF1802" s="126">
        <v>35</v>
      </c>
      <c r="AG1802" s="62"/>
      <c r="AH1802" s="62"/>
      <c r="AI1802" s="62"/>
      <c r="AJ1802" s="62"/>
      <c r="AK1802" s="62"/>
      <c r="AL1802" s="62"/>
      <c r="AM1802" s="62"/>
      <c r="AN1802" s="62"/>
      <c r="AO1802" s="62"/>
      <c r="AP1802" s="62"/>
      <c r="AQ1802" s="62"/>
      <c r="AR1802" s="62"/>
      <c r="AS1802" s="62"/>
      <c r="AT1802" s="62"/>
      <c r="AU1802" s="62"/>
      <c r="AV1802" s="62" t="s">
        <v>14393</v>
      </c>
      <c r="AW1802" s="62" t="s">
        <v>14394</v>
      </c>
      <c r="AX1802" s="62">
        <v>100</v>
      </c>
      <c r="AY1802" s="62"/>
      <c r="AZ1802" s="62"/>
      <c r="BA1802" s="62"/>
      <c r="BB1802" s="32"/>
      <c r="BC1802" s="32"/>
      <c r="BD1802" s="32"/>
      <c r="BE1802" s="32"/>
      <c r="BF1802" s="32"/>
      <c r="BG1802" s="32"/>
      <c r="BH1802" s="32"/>
      <c r="BI1802" s="32"/>
      <c r="BJ1802" s="32"/>
      <c r="BK1802" s="32"/>
      <c r="BL1802" s="32"/>
      <c r="BM1802" s="32"/>
    </row>
    <row r="1803" spans="1:65" ht="120" customHeight="1" x14ac:dyDescent="0.25">
      <c r="A1803" s="126">
        <v>8678</v>
      </c>
      <c r="B1803" s="62" t="s">
        <v>14352</v>
      </c>
      <c r="C1803" s="62"/>
      <c r="D1803" s="127"/>
      <c r="E1803" s="62" t="s">
        <v>14370</v>
      </c>
      <c r="F1803" s="62">
        <v>53050</v>
      </c>
      <c r="G1803" s="62" t="s">
        <v>14395</v>
      </c>
      <c r="H1803" s="62">
        <v>2023</v>
      </c>
      <c r="I1803" s="62" t="s">
        <v>14395</v>
      </c>
      <c r="J1803" s="385">
        <v>48157.06</v>
      </c>
      <c r="K1803" s="62" t="s">
        <v>13667</v>
      </c>
      <c r="L1803" s="62" t="s">
        <v>1276</v>
      </c>
      <c r="M1803" s="62" t="s">
        <v>14356</v>
      </c>
      <c r="N1803" s="62" t="s">
        <v>14396</v>
      </c>
      <c r="O1803" s="62" t="s">
        <v>14397</v>
      </c>
      <c r="P1803" s="62" t="s">
        <v>14398</v>
      </c>
      <c r="Q1803" s="62">
        <v>19.262823999999998</v>
      </c>
      <c r="R1803" s="128">
        <v>0</v>
      </c>
      <c r="S1803" s="128">
        <v>3.8525647999999997</v>
      </c>
      <c r="T1803" s="128">
        <v>60</v>
      </c>
      <c r="U1803" s="128">
        <f t="shared" si="109"/>
        <v>63.852564799999996</v>
      </c>
      <c r="V1803" s="438">
        <v>70</v>
      </c>
      <c r="W1803" s="128">
        <v>46.67</v>
      </c>
      <c r="X1803" s="462"/>
      <c r="Y1803" s="62">
        <v>3</v>
      </c>
      <c r="Z1803" s="62">
        <v>11</v>
      </c>
      <c r="AA1803" s="62">
        <v>7</v>
      </c>
      <c r="AB1803" s="62">
        <v>44</v>
      </c>
      <c r="AC1803" s="62" t="s">
        <v>596</v>
      </c>
      <c r="AD1803" s="62">
        <v>40</v>
      </c>
      <c r="AE1803" s="62">
        <v>5</v>
      </c>
      <c r="AF1803" s="126">
        <v>0</v>
      </c>
      <c r="AG1803" s="62"/>
      <c r="AH1803" s="62"/>
      <c r="AI1803" s="62"/>
      <c r="AJ1803" s="62"/>
      <c r="AK1803" s="62"/>
      <c r="AL1803" s="62"/>
      <c r="AM1803" s="62"/>
      <c r="AN1803" s="62"/>
      <c r="AO1803" s="62"/>
      <c r="AP1803" s="62"/>
      <c r="AQ1803" s="62"/>
      <c r="AR1803" s="62"/>
      <c r="AS1803" s="62"/>
      <c r="AT1803" s="62"/>
      <c r="AU1803" s="62"/>
      <c r="AV1803" s="62"/>
      <c r="AW1803" s="62"/>
      <c r="AX1803" s="62"/>
      <c r="AY1803" s="62"/>
      <c r="AZ1803" s="62"/>
      <c r="BA1803" s="62"/>
      <c r="BB1803" s="32"/>
      <c r="BC1803" s="32"/>
      <c r="BD1803" s="32"/>
      <c r="BE1803" s="32"/>
      <c r="BF1803" s="32"/>
      <c r="BG1803" s="32"/>
      <c r="BH1803" s="32"/>
      <c r="BI1803" s="32"/>
      <c r="BJ1803" s="32"/>
      <c r="BK1803" s="32"/>
      <c r="BL1803" s="32"/>
      <c r="BM1803" s="32"/>
    </row>
    <row r="1804" spans="1:65" ht="120" customHeight="1" x14ac:dyDescent="0.25">
      <c r="A1804" s="126">
        <v>8678</v>
      </c>
      <c r="B1804" s="62" t="s">
        <v>14352</v>
      </c>
      <c r="C1804" s="62"/>
      <c r="D1804" s="127"/>
      <c r="E1804" s="62" t="s">
        <v>14399</v>
      </c>
      <c r="F1804" s="62">
        <v>31269</v>
      </c>
      <c r="G1804" s="62" t="s">
        <v>14400</v>
      </c>
      <c r="H1804" s="62">
        <v>2023</v>
      </c>
      <c r="I1804" s="62" t="s">
        <v>14400</v>
      </c>
      <c r="J1804" s="385">
        <v>30500</v>
      </c>
      <c r="K1804" s="62" t="s">
        <v>13667</v>
      </c>
      <c r="L1804" s="62" t="s">
        <v>1276</v>
      </c>
      <c r="M1804" s="62" t="s">
        <v>14356</v>
      </c>
      <c r="N1804" s="62" t="s">
        <v>14401</v>
      </c>
      <c r="O1804" s="62" t="s">
        <v>14402</v>
      </c>
      <c r="P1804" s="62" t="s">
        <v>14403</v>
      </c>
      <c r="Q1804" s="62">
        <v>30.5</v>
      </c>
      <c r="R1804" s="128">
        <v>0</v>
      </c>
      <c r="S1804" s="128">
        <v>6.1000000000000005</v>
      </c>
      <c r="T1804" s="128">
        <v>60</v>
      </c>
      <c r="U1804" s="128">
        <f t="shared" si="109"/>
        <v>66.099999999999994</v>
      </c>
      <c r="V1804" s="438">
        <v>70</v>
      </c>
      <c r="W1804" s="128">
        <v>22.5</v>
      </c>
      <c r="X1804" s="462"/>
      <c r="Y1804" s="62">
        <v>6</v>
      </c>
      <c r="Z1804" s="62">
        <v>1</v>
      </c>
      <c r="AA1804" s="62">
        <v>5</v>
      </c>
      <c r="AB1804" s="62">
        <v>24</v>
      </c>
      <c r="AC1804" s="62" t="s">
        <v>596</v>
      </c>
      <c r="AD1804" s="62">
        <v>40</v>
      </c>
      <c r="AE1804" s="62">
        <v>10</v>
      </c>
      <c r="AF1804" s="126"/>
      <c r="AG1804" s="62"/>
      <c r="AH1804" s="62"/>
      <c r="AI1804" s="62"/>
      <c r="AJ1804" s="62"/>
      <c r="AK1804" s="62"/>
      <c r="AL1804" s="62"/>
      <c r="AM1804" s="62"/>
      <c r="AN1804" s="62"/>
      <c r="AO1804" s="62"/>
      <c r="AP1804" s="62"/>
      <c r="AQ1804" s="62"/>
      <c r="AR1804" s="62"/>
      <c r="AS1804" s="62"/>
      <c r="AT1804" s="62"/>
      <c r="AU1804" s="62"/>
      <c r="AV1804" s="62"/>
      <c r="AW1804" s="62"/>
      <c r="AX1804" s="62"/>
      <c r="AY1804" s="62"/>
      <c r="AZ1804" s="62"/>
      <c r="BA1804" s="62"/>
      <c r="BB1804" s="32"/>
      <c r="BC1804" s="32"/>
      <c r="BD1804" s="32"/>
      <c r="BE1804" s="32"/>
      <c r="BF1804" s="32"/>
      <c r="BG1804" s="32"/>
      <c r="BH1804" s="32"/>
      <c r="BI1804" s="32"/>
      <c r="BJ1804" s="32"/>
      <c r="BK1804" s="32"/>
      <c r="BL1804" s="32"/>
      <c r="BM1804" s="32"/>
    </row>
    <row r="1805" spans="1:65" ht="120" customHeight="1" x14ac:dyDescent="0.25">
      <c r="A1805" s="126">
        <v>8678</v>
      </c>
      <c r="B1805" s="62" t="s">
        <v>14352</v>
      </c>
      <c r="C1805" s="62"/>
      <c r="D1805" s="127"/>
      <c r="E1805" s="62" t="s">
        <v>14404</v>
      </c>
      <c r="F1805" s="62">
        <v>58524</v>
      </c>
      <c r="G1805" s="62" t="s">
        <v>14405</v>
      </c>
      <c r="H1805" s="62">
        <v>2023</v>
      </c>
      <c r="I1805" s="62" t="s">
        <v>14406</v>
      </c>
      <c r="J1805" s="385">
        <v>48507.199999999997</v>
      </c>
      <c r="K1805" s="62" t="s">
        <v>13667</v>
      </c>
      <c r="L1805" s="62" t="s">
        <v>1276</v>
      </c>
      <c r="M1805" s="62" t="s">
        <v>14356</v>
      </c>
      <c r="N1805" s="62" t="s">
        <v>14407</v>
      </c>
      <c r="O1805" s="62" t="s">
        <v>14408</v>
      </c>
      <c r="P1805" s="62" t="s">
        <v>14409</v>
      </c>
      <c r="Q1805" s="62">
        <v>19.40288</v>
      </c>
      <c r="R1805" s="128">
        <v>0</v>
      </c>
      <c r="S1805" s="128">
        <v>3.880576</v>
      </c>
      <c r="T1805" s="128">
        <v>60</v>
      </c>
      <c r="U1805" s="128">
        <f t="shared" si="109"/>
        <v>63.880575999999998</v>
      </c>
      <c r="V1805" s="438">
        <v>70</v>
      </c>
      <c r="W1805" s="128">
        <v>45</v>
      </c>
      <c r="X1805" s="462"/>
      <c r="Y1805" s="62">
        <v>6</v>
      </c>
      <c r="Z1805" s="62">
        <v>4</v>
      </c>
      <c r="AA1805" s="62" t="s">
        <v>596</v>
      </c>
      <c r="AB1805" s="62">
        <v>31</v>
      </c>
      <c r="AC1805" s="62" t="s">
        <v>596</v>
      </c>
      <c r="AD1805" s="62">
        <v>40</v>
      </c>
      <c r="AE1805" s="62">
        <v>5</v>
      </c>
      <c r="AF1805" s="126">
        <v>100</v>
      </c>
      <c r="AG1805" s="62"/>
      <c r="AH1805" s="62"/>
      <c r="AI1805" s="129"/>
      <c r="AJ1805" s="62"/>
      <c r="AK1805" s="62"/>
      <c r="AL1805" s="129"/>
      <c r="AM1805" s="62"/>
      <c r="AN1805" s="62"/>
      <c r="AO1805" s="62"/>
      <c r="AP1805" s="62"/>
      <c r="AQ1805" s="62"/>
      <c r="AR1805" s="62"/>
      <c r="AS1805" s="62"/>
      <c r="AT1805" s="62"/>
      <c r="AU1805" s="62"/>
      <c r="AV1805" s="62" t="s">
        <v>14410</v>
      </c>
      <c r="AW1805" s="62" t="s">
        <v>14411</v>
      </c>
      <c r="AX1805" s="129">
        <v>0.3</v>
      </c>
      <c r="AY1805" s="62" t="s">
        <v>14412</v>
      </c>
      <c r="AZ1805" s="62" t="s">
        <v>14413</v>
      </c>
      <c r="BA1805" s="129">
        <v>0.7</v>
      </c>
      <c r="BB1805" s="32"/>
      <c r="BC1805" s="32"/>
      <c r="BD1805" s="32"/>
      <c r="BE1805" s="32"/>
      <c r="BF1805" s="32"/>
      <c r="BG1805" s="32"/>
      <c r="BH1805" s="32"/>
      <c r="BI1805" s="32"/>
      <c r="BJ1805" s="32"/>
      <c r="BK1805" s="32"/>
      <c r="BL1805" s="32"/>
      <c r="BM1805" s="32"/>
    </row>
    <row r="1806" spans="1:65" ht="120" customHeight="1" x14ac:dyDescent="0.25">
      <c r="A1806" s="126">
        <v>8678</v>
      </c>
      <c r="B1806" s="62" t="s">
        <v>14352</v>
      </c>
      <c r="C1806" s="62"/>
      <c r="D1806" s="127"/>
      <c r="E1806" s="62" t="s">
        <v>14414</v>
      </c>
      <c r="F1806" s="62"/>
      <c r="G1806" s="93" t="s">
        <v>14415</v>
      </c>
      <c r="H1806" s="62">
        <v>2025</v>
      </c>
      <c r="I1806" s="62" t="s">
        <v>14416</v>
      </c>
      <c r="J1806" s="385" t="s">
        <v>14417</v>
      </c>
      <c r="K1806" s="62" t="s">
        <v>13667</v>
      </c>
      <c r="L1806" s="62" t="s">
        <v>1276</v>
      </c>
      <c r="M1806" s="62" t="s">
        <v>14356</v>
      </c>
      <c r="N1806" s="62" t="s">
        <v>14418</v>
      </c>
      <c r="O1806" s="62" t="s">
        <v>14419</v>
      </c>
      <c r="P1806" s="62">
        <v>342</v>
      </c>
      <c r="Q1806" s="62"/>
      <c r="R1806" s="128"/>
      <c r="S1806" s="62"/>
      <c r="T1806" s="62"/>
      <c r="U1806" s="128">
        <f t="shared" si="109"/>
        <v>0</v>
      </c>
      <c r="V1806" s="438">
        <v>0</v>
      </c>
      <c r="W1806" s="128">
        <v>8.33</v>
      </c>
      <c r="X1806" s="462" t="s">
        <v>596</v>
      </c>
      <c r="Y1806" s="62"/>
      <c r="Z1806" s="62"/>
      <c r="AA1806" s="62"/>
      <c r="AB1806" s="62"/>
      <c r="AC1806" s="62" t="s">
        <v>596</v>
      </c>
      <c r="AD1806" s="62"/>
      <c r="AE1806" s="62">
        <v>5</v>
      </c>
      <c r="AF1806" s="126">
        <v>12</v>
      </c>
      <c r="AG1806" s="62"/>
      <c r="AH1806" s="62"/>
      <c r="AI1806" s="62"/>
      <c r="AJ1806" s="62"/>
      <c r="AK1806" s="62"/>
      <c r="AL1806" s="62"/>
      <c r="AM1806" s="62"/>
      <c r="AN1806" s="62"/>
      <c r="AO1806" s="62"/>
      <c r="AP1806" s="62"/>
      <c r="AQ1806" s="62"/>
      <c r="AR1806" s="62"/>
      <c r="AS1806" s="62"/>
      <c r="AT1806" s="62"/>
      <c r="AU1806" s="62"/>
      <c r="AV1806" s="62" t="s">
        <v>14420</v>
      </c>
      <c r="AW1806" s="62" t="s">
        <v>14361</v>
      </c>
      <c r="AX1806" s="62">
        <v>100</v>
      </c>
      <c r="AY1806" s="62"/>
      <c r="AZ1806" s="62"/>
      <c r="BA1806" s="62"/>
      <c r="BB1806" s="32"/>
      <c r="BC1806" s="32"/>
      <c r="BD1806" s="32"/>
      <c r="BE1806" s="32"/>
      <c r="BF1806" s="32"/>
      <c r="BG1806" s="32"/>
      <c r="BH1806" s="32"/>
      <c r="BI1806" s="32"/>
      <c r="BJ1806" s="32"/>
      <c r="BK1806" s="32"/>
      <c r="BL1806" s="32"/>
      <c r="BM1806" s="32"/>
    </row>
    <row r="1807" spans="1:65" ht="120" customHeight="1" x14ac:dyDescent="0.25">
      <c r="A1807" s="126">
        <v>8678</v>
      </c>
      <c r="B1807" s="62" t="s">
        <v>14352</v>
      </c>
      <c r="C1807" s="62"/>
      <c r="D1807" s="127"/>
      <c r="E1807" s="62" t="s">
        <v>14414</v>
      </c>
      <c r="F1807" s="62"/>
      <c r="G1807" s="62" t="s">
        <v>14421</v>
      </c>
      <c r="H1807" s="62">
        <v>2025</v>
      </c>
      <c r="I1807" s="62" t="s">
        <v>14422</v>
      </c>
      <c r="J1807" s="385" t="s">
        <v>14423</v>
      </c>
      <c r="K1807" s="62" t="s">
        <v>13667</v>
      </c>
      <c r="L1807" s="62" t="s">
        <v>1276</v>
      </c>
      <c r="M1807" s="62" t="s">
        <v>14356</v>
      </c>
      <c r="N1807" s="62" t="s">
        <v>14424</v>
      </c>
      <c r="O1807" s="62" t="s">
        <v>14425</v>
      </c>
      <c r="P1807" s="62">
        <v>388</v>
      </c>
      <c r="Q1807" s="62"/>
      <c r="R1807" s="128"/>
      <c r="S1807" s="62"/>
      <c r="T1807" s="62"/>
      <c r="U1807" s="128">
        <f t="shared" si="109"/>
        <v>0</v>
      </c>
      <c r="V1807" s="438">
        <v>0</v>
      </c>
      <c r="W1807" s="128">
        <v>1.67</v>
      </c>
      <c r="X1807" s="462" t="s">
        <v>596</v>
      </c>
      <c r="Y1807" s="62"/>
      <c r="Z1807" s="62"/>
      <c r="AA1807" s="62"/>
      <c r="AB1807" s="62"/>
      <c r="AC1807" s="62" t="s">
        <v>596</v>
      </c>
      <c r="AD1807" s="62"/>
      <c r="AE1807" s="62">
        <v>5</v>
      </c>
      <c r="AF1807" s="126">
        <v>8</v>
      </c>
      <c r="AG1807" s="62"/>
      <c r="AH1807" s="62"/>
      <c r="AI1807" s="62"/>
      <c r="AJ1807" s="62"/>
      <c r="AK1807" s="62"/>
      <c r="AL1807" s="62"/>
      <c r="AM1807" s="62"/>
      <c r="AN1807" s="62"/>
      <c r="AO1807" s="62"/>
      <c r="AP1807" s="62"/>
      <c r="AQ1807" s="62"/>
      <c r="AR1807" s="62"/>
      <c r="AS1807" s="62"/>
      <c r="AT1807" s="62"/>
      <c r="AU1807" s="62"/>
      <c r="AV1807" s="62" t="s">
        <v>14426</v>
      </c>
      <c r="AW1807" s="62" t="s">
        <v>14414</v>
      </c>
      <c r="AX1807" s="62">
        <v>25</v>
      </c>
      <c r="AY1807" s="62" t="s">
        <v>14427</v>
      </c>
      <c r="AZ1807" s="62" t="s">
        <v>14361</v>
      </c>
      <c r="BA1807" s="62">
        <v>75</v>
      </c>
      <c r="BB1807" s="32"/>
      <c r="BC1807" s="32"/>
      <c r="BD1807" s="32"/>
      <c r="BE1807" s="32"/>
      <c r="BF1807" s="32"/>
      <c r="BG1807" s="32"/>
      <c r="BH1807" s="32"/>
      <c r="BI1807" s="32"/>
      <c r="BJ1807" s="32"/>
      <c r="BK1807" s="32"/>
      <c r="BL1807" s="32"/>
      <c r="BM1807" s="32"/>
    </row>
    <row r="1814" spans="24:24" x14ac:dyDescent="0.25">
      <c r="X1814" s="413"/>
    </row>
  </sheetData>
  <autoFilter ref="A8:BM1808" xr:uid="{00000000-0001-0000-0000-000000000000}"/>
  <mergeCells count="46">
    <mergeCell ref="AV6:AX6"/>
    <mergeCell ref="AY6:BA6"/>
    <mergeCell ref="AF6:AF7"/>
    <mergeCell ref="AG6:AI6"/>
    <mergeCell ref="AJ6:AL6"/>
    <mergeCell ref="AM6:AO6"/>
    <mergeCell ref="AP6:AR6"/>
    <mergeCell ref="AS6:AU6"/>
    <mergeCell ref="AE6:AE7"/>
    <mergeCell ref="R6:R7"/>
    <mergeCell ref="S6:S7"/>
    <mergeCell ref="T6:T7"/>
    <mergeCell ref="U6:U7"/>
    <mergeCell ref="V6:V7"/>
    <mergeCell ref="W6:W7"/>
    <mergeCell ref="X6:X7"/>
    <mergeCell ref="Y6:AA6"/>
    <mergeCell ref="AB6:AB7"/>
    <mergeCell ref="AC6:AC7"/>
    <mergeCell ref="AD6:AD7"/>
    <mergeCell ref="L6:L7"/>
    <mergeCell ref="M6:M7"/>
    <mergeCell ref="N6:N7"/>
    <mergeCell ref="O6:O7"/>
    <mergeCell ref="P6:P7"/>
    <mergeCell ref="A1:BA1"/>
    <mergeCell ref="Y2:AE2"/>
    <mergeCell ref="E5:O5"/>
    <mergeCell ref="R5:U5"/>
    <mergeCell ref="AF5:BM5"/>
    <mergeCell ref="BB6:BD6"/>
    <mergeCell ref="BE6:BG6"/>
    <mergeCell ref="BH6:BJ6"/>
    <mergeCell ref="BK6:BM6"/>
    <mergeCell ref="A6:A7"/>
    <mergeCell ref="B6:B7"/>
    <mergeCell ref="C6:C7"/>
    <mergeCell ref="D6:D7"/>
    <mergeCell ref="E6:E7"/>
    <mergeCell ref="Q6:Q7"/>
    <mergeCell ref="F6:F7"/>
    <mergeCell ref="G6:G7"/>
    <mergeCell ref="H6:H7"/>
    <mergeCell ref="I6:I7"/>
    <mergeCell ref="J6:J7"/>
    <mergeCell ref="K6:K7"/>
  </mergeCells>
  <dataValidations count="81">
    <dataValidation type="decimal" allowBlank="1" showInputMessage="1" showErrorMessage="1" errorTitle="Stroški dela operaterja" error="decimalno število!" sqref="AE11:AE33 AD11:AD54 AD109:AD112 AD108:AE108 AE110:AE111 AD79:AE81 AD83:AE105 AD113:AE153 AD64:AE76 AD239 AE550:AE579 AD527:AD579 AE527:AE541 AD586:AE586 AE598:AE601 AD598 AE753:AE761 AD753:AD768 AD775:AE779 AD840:AE840 AD1018:AE1032 AD1035:AE1060 AD1069:AE1070 AD1075:AD1079 AD1081:AE1081 AD1082 AD1084 AD1087:AD1093 AD1086:AE1086 AE1552:AE1555 AE1549 AD1549:AD1555 AD1556:AE1564 AD1663:AE1663 AD185:AD237 AE185:AE246" xr:uid="{0E43BF8F-26FD-4015-836F-17E1A91E16F5}">
      <formula1>0</formula1>
      <formula2>200</formula2>
    </dataValidation>
    <dataValidation type="whole" allowBlank="1" showInputMessage="1" showErrorMessage="1" errorTitle="Mesečna stopnja izkoriščenosti" error="odstotek (celoštevilska vrednost)" sqref="AF11:AF33 AF527:AF559 AF598:AF601 AF763 AF759 AF753:AF757 AF775:AF779 AF840 AF1010 AF1018 AF1434:AF1435 AF1449:AF1452 AF1501 AF1432 AF1438:AF1439 AF1430 AF1441:AF1442 AF1446:AF1447" xr:uid="{066E7F46-4B64-4875-8C53-48D69A71D93E}">
      <formula1>0</formula1>
      <formula2>300</formula2>
    </dataValidation>
    <dataValidation type="textLength" allowBlank="1" showInputMessage="1" showErrorMessage="1" errorTitle="Equipment" error="Obvezen podatek!" prompt="Naslov opreme v angleškem jeziku - obvezen podatek_x000a_" sqref="I11:I33 I572 O572 I527:I541 I586 I598:I601 I753:I759 I775:I779 I840 I1018 I1076:I1078 I1081:I1082 I1084 I1090:I1093 I1086:I1087 I1572 I1574:I1583 I1549:I1564 I1663" xr:uid="{3441A6BD-ABC7-4BA2-8311-2D6B9F6DD880}">
      <formula1>1</formula1>
      <formula2>500</formula2>
    </dataValidation>
    <dataValidation type="textLength" allowBlank="1" showInputMessage="1" showErrorMessage="1" errorTitle="opis dostopa " error="Obvezen podatek!" prompt="Obvezen podatek" sqref="L11:L35 L550 L527:L541 L586 L598:L603 L753:L759 L762 L766:L768 L773:L779 L840 L1018 L1077:L1079 L1075 L1081:L1082 L1084:L1089 L1091 L1095 L1098 L1101 L1566 L1572 L1549:L1563 L1574:L1583 L1663" xr:uid="{BB578C51-B840-4131-9140-456E59C67855}">
      <formula1>1</formula1>
      <formula2>300</formula2>
    </dataValidation>
    <dataValidation type="textLength" allowBlank="1" showInputMessage="1" showErrorMessage="1" errorTitle="Access" error="Obvezen podatek - v angleškem jeziku" prompt="Obvezen podatek" sqref="M11:M35 M550 M527:M541 M586 M598:M603 M762 M753:M759 M767:M768 M773:M784 M840 M858 M1018 M1077 M1079 M1075 M1081:M1082 M1084:M1087 M1091 M1089 M1095 M1098 M1566 M1572 M1549:M1563 M1574:M1583 M1663" xr:uid="{1D69E9B1-6691-425B-9F1A-BB21D5078A95}">
      <formula1>1</formula1>
      <formula2>300</formula2>
    </dataValidation>
    <dataValidation type="whole" showInputMessage="1" showErrorMessage="1" errorTitle="Stopnja odpisanosti" error="odstotek (celoštevilska vrednost)" prompt="Obvezen podatek" sqref="W11:W33 W527:W541 W586 W598:W601 W753:W759 W775:W779 W840 W1018 W1081:W1082 W1549:W1564 W1663" xr:uid="{7E0D4FF3-B2D3-48E7-A350-DEFCBDC4D0D7}">
      <formula1>0</formula1>
      <formula2>100</formula2>
    </dataValidation>
    <dataValidation type="whole" allowBlank="1" showInputMessage="1" showErrorMessage="1" errorTitle="Letna stopnja izkoriščenosti" error="odstotek (celoštevilska vrednost)" prompt="Obvezen podatek" sqref="V11:V33 V527:V566 V586 V598:V601 V763 AF758 V753:V759 V775:V779 V840 V1018 V1549:V1564 V1663" xr:uid="{3B6C93DB-0846-476C-BBA9-3DCE945ECE1F}">
      <formula1>0</formula1>
      <formula2>300</formula2>
    </dataValidation>
    <dataValidation type="textLength" allowBlank="1" showInputMessage="1" showErrorMessage="1" errorTitle="spletna stran" error="obvezen podatek!" promptTitle="spletna stran " prompt="navedite spletno stran, kjer je predstavljena raziskovalna oprema, cenik, pogoji dostopa, OBVEZEN PODATEK!" sqref="X11:X33 X527:X579 X586:X603 X746:X772 X840:X848 X1086 X1531:X1534" xr:uid="{47A0B245-1C8E-4E14-A313-90F4AC3BC6F0}">
      <formula1>0</formula1>
      <formula2>200</formula2>
    </dataValidation>
    <dataValidation allowBlank="1" showInputMessage="1" showErrorMessage="1" prompt="Vpišite samo prvo leto nakupa" sqref="H11:H34 H586 H598:H601 H840 H1018 H1075:H1079 H1081:H1082 H1084 H1086:H1093 H1549:H1564 H1663" xr:uid="{7DC762CC-5784-4F59-B8DB-80AC5B97399A}"/>
    <dataValidation type="decimal" allowBlank="1" showInputMessage="1" showErrorMessage="1" prompt="obvezen podatek" sqref="U11:U60 R11:T33 R295 R267 S543:U543 S570 Q554:S554 S567:U567 S552:S553 S555 S562 Q555:Q579 U544:U566 U568:U585 U527:U542 Q527:Q553 Q586:T586 U602:U603 Q598:U601 AD599:AD603 Q767:Q768 S758 S757:T757 R753:U756 R759:S759 U757:U764 Q753:Q764 U767 S768:U768 Q775:U776 U778 Q779:U779 Q777:T778 Q840:U840 Q1018:U1018 S1535:S1539 T1531:U1539 R1531:S1533 Q1549:U1564 Q1663:U1663" xr:uid="{F115F6FF-139B-498F-98E1-308D6B6EF66B}">
      <formula1>0</formula1>
      <formula2>10000</formula2>
    </dataValidation>
    <dataValidation type="whole" allowBlank="1" showInputMessage="1" showErrorMessage="1" errorTitle="Odstotek uporabe" error="odstotek (celoštevilska vrednost)" prompt="vpišite kolikšna je bila angažiranost v procentih,  celoštevilska vrednost" sqref="AL30:AL32 AX21 AI11:AI20 BA21 AO11:AO20 AO26:AO32 AX24:AX25 AO22:AO23 AI22:AI33 AR11:AU32 AX527:AX579 AI527:AI579 AU527:AU579 AR527:AR579 AO527:AO579 BA527:BA573 AI598:AI601 AO598:AO601 AR598:AR603 AI763 AI768 AI753:AI759 AO753:AO759 AR753:AR759 AL768 AO775:AO779 AI775:AI779 AR840 AO840 AI840 AI1010 AL1009 AX1010 AR1018 AO1018 AI1018 AI1434:AI1435 AI1449:AI1452 AI1458 AI1465 AI1474 AI1501 AI1432 AO1438 AR1438 AI1438 AI1441 AO1435 AI1446:AI1447 AO1446:AO1447 AR1532" xr:uid="{80A3A661-D48D-447D-AA18-561AB6F999BE}">
      <formula1>0</formula1>
      <formula2>100</formula2>
    </dataValidation>
    <dataValidation type="whole" allowBlank="1" showInputMessage="1" showErrorMessage="1" errorTitle="Klasifikacija" error="Gl. zavihek Classification ali zavihek Klasifikacija_x000a_" sqref="Z35:Z36 Z48 Z11:Z33 Z73 Z136 Z91 Z113:Z114 Z67:Z71 Z81 Z124:Z126 Z83:Z88 Z139 Z142 Z94:Z99 Z145 Z153 Z150:Z151 AB227:AB237 AB224:AB225 Z550:Z556 Z558:Z561 Z572 Z577:Z579 Z574 Z527:Z541 Z586 Z598:Z601 Z753:Z759 Z775:Z779 Z840 Z849 Z1018 Y1019:AB1032 Y1035:AB1035 Z1047:AA1047 Z1069:Z1070 Z1036:Z1046 Z1075:Z1079 Z1081:Z1082 Z1084 Z1086:Z1091 Z1048:Z1060 Y1549:AA1550 AE1550 Y1566:AA1566 Y1552:AA1564 Y1663:AA1663 Z190:Z196 Z198:Z246" xr:uid="{A775894D-C70A-4EC9-AB57-D2FAC4BE9CFA}">
      <formula1>1</formula1>
      <formula2>12</formula2>
    </dataValidation>
    <dataValidation allowBlank="1" showInputMessage="1" showErrorMessage="1" prompt="Vpišite šifro raziskovalnega oz. infrastrukturnega programa, ne navajajte dveh programov_x000a_ " sqref="D39:D40 D48 D11:D35 D540:D541 D531:D532 D534 AM532 AM537:AM579 D586 D594:D595 D597:D601 D773:D774 D840 D1018 D1086 D1081:D1082 D1084 D1076:D1079 D1154 D1158 D1163" xr:uid="{85CE0956-9FB0-4754-8C60-BD82FB58322A}"/>
    <dataValidation allowBlank="1" showInputMessage="1" promptTitle="Šifra programa oz. projekta" prompt="Vpišite šifro programa oz. projekta, ki je opremo uporabljal, npr. P1-0000_x000a_" sqref="AG32" xr:uid="{7287371C-803B-4DCA-B9C1-43C04A1D3255}"/>
    <dataValidation type="textLength" allowBlank="1" showInputMessage="1" showErrorMessage="1" promptTitle="Šifra programa oz. projekta" prompt="Vpišite šifro programa oz. projekta, ki je opremo uporabljal, npr. P1-0000_x000a_" sqref="AG33 AJ11:AJ13 AP11:AP25 AG11:AG20 AY21 AM11:AM20 AV21:AV22 AJ15:AJ21 AM26:AM32 AV24:AV25 AM22:AM23 AJ23:AJ32 AG22:AG31 AP28:AP32 AV527:AV579 AG527:AG579 AP527:AP579 AS527:AS579 AJ527:AJ579 AG598:AG601 AJ598:AJ603 AP598:AP603 AM598:AM603 AG763 AG768 AM753:AM759 AP753:AP759 AG753:AG759 AJ753:AJ759 AJ768 AM775:AM779 AG775:AG776 AJ775:AJ779 AJ840 AG840 AP840 AM840 AG1016 AJ1015 AG1014 AG1010:AG1012 AP1012 AJ1009 AJ1011 AJ1018 AG1018 AP1018 AM1018 AM1490 AP1532" xr:uid="{4583003F-8DFD-425A-ADCD-C083292BE249}">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11:AL13 AX22 AL15:AL21 AL23:AL29 AL527:AL579 AL598:AL601 AL753:AL759 AI762 AL762 AL775:AL779 AL840 AL1010 AL1018 AL1432 AL1438 AI1430 AI1439 AI1442:AI1444 AL1435 AL1446:AL1447" xr:uid="{07843E67-72F7-4405-89DC-84EDEEB014D3}">
      <formula1>0</formula1>
      <formula2>100</formula2>
    </dataValidation>
    <dataValidation type="textLength" allowBlank="1" showInputMessage="1" showErrorMessage="1" errorTitle="namembnost" error="Obvezen podatek!" prompt="Obvezen podatek" sqref="N31:N33 N11:N29 N549:N550 N552:N557 N579 N574 N527:N541 N586 N598:N601 N753:N759 N777:N779 N840 N1018 N1075:N1079 N1081:N1082 N1084:N1091 N1572 N1575 N1549:N1563 N1577:O1583 N1663" xr:uid="{51DA9BD8-818C-4BE1-B202-6A50E8C2B7C0}">
      <formula1>1</formula1>
      <formula2>300</formula2>
    </dataValidation>
    <dataValidation allowBlank="1" showInputMessage="1" showErrorMessage="1" errorTitle="purpose " error="Obvezen podatek - v angleškem jeziku!" prompt="Obvezen podatek" sqref="O31:O33 O11:O29 O549:O550 O552:O557 O579 O574 O527:O541 O586 O598:O601 O753:O759 O775 O777:O779 O840 O1018 O1076:O1079 O1081:O1082 O1084:O1088 O1090:O1091 O1572 O1575:O1576 O1549:O1563 O1663" xr:uid="{0FB6CC7E-082F-4424-AACA-3218CF284289}"/>
    <dataValidation allowBlank="1" showInputMessage="1" showErrorMessage="1" errorTitle="Klasifikacija" error="Obvezen podatek_x000a_" sqref="Y35:Y36 Y48 Y11:Y33 O562:O563 Y558:Y561 Y550:Y556 O568:O569 Y574 Y572 Y577:Y579 Y527:Y541 Y586 Y598:Y601 Y753:Y759 Y775:Y779 Y840 Y1018 Y1075:Y1079 Y1081:Y1082 Y1084 Y1086:Y1091" xr:uid="{190B5467-9E02-4EAF-9E9D-AAFFFF309612}"/>
    <dataValidation type="decimal" operator="greaterThanOrEqual" allowBlank="1" showInputMessage="1" showErrorMessage="1" sqref="H35 J11:J35 J527:J541 J586 J598:J601 J753:J759 J775:J779 J840 J1018 J1549:J1564 J1663" xr:uid="{6AA1D348-E93F-4FCD-9E34-0F3F38F129FC}">
      <formula1>0</formula1>
    </dataValidation>
    <dataValidation allowBlank="1" showInputMessage="1" showErrorMessage="1" prompt="Sicris šifra, vpišite samo enega skrbnika" sqref="F39:F40 F11:F36 F545:F546 F527:F543 F586 F594 F597:F603 H595 F753:F759 F773 F775:F779 F840 F1018 F1075:F1079 F1081:F1082 F1084:F1093 D1087:D1093 F1122:F1123 D1122 F1154 D1156 F1158 D1160 F1163" xr:uid="{870C79CA-456A-414D-970C-AD503FED2CB9}"/>
    <dataValidation type="list" allowBlank="1" showErrorMessage="1" errorTitle="Napaka" error="Vrednost mora biti iz seznama 'klasifikacija_meril'." sqref="AB64:AB153" xr:uid="{1EE1680D-B4F9-4C7A-B8A9-DA34B299244A}">
      <formula1>klasifikacija_meril</formula1>
    </dataValidation>
    <dataValidation type="whole" allowBlank="1" showInputMessage="1" showErrorMessage="1" sqref="H64:H153" xr:uid="{EF666138-D2D7-4A4E-AEDA-9CBD8B4DC685}">
      <formula1>1900</formula1>
      <formula2>2030</formula2>
    </dataValidation>
    <dataValidation type="decimal" errorStyle="warning" allowBlank="1" showInputMessage="1" showErrorMessage="1" errorTitle="Cena" error="mora biti enaka ali manjša od lastne cene" sqref="Q141 Q152:Q153 U199:U205 AK186 AC191 W198 W192 AC195 AC193 Q227 W224:W226 AC222:AC223 U227 AC185:AC189 W195:W196 AT187 AQ185 AQ187 AW185 AW187 AT185 AC213:AC214 AC238:AC246" xr:uid="{8141C805-7623-400A-93EA-B331F47F60B8}">
      <formula1>0</formula1>
      <formula2>#REF!</formula2>
    </dataValidation>
    <dataValidation type="decimal" errorStyle="warning" allowBlank="1" showInputMessage="1" showErrorMessage="1" errorTitle="Cena" error="mora biti enaka ali manjša od lastne cene" sqref="Q153 Q142:Q151 Q64:Q88 Q90:Q140 Q212:Q214 R227:T227 U222 Q222 Q224:Q225 U224:U225 R199:T205 N199:O199 T1058:U1058 Q1069:Q1073 Q1036:Q1060 Q1075:Q1168 Q238:Q244 Q185:Q205" xr:uid="{CA92DF5E-055D-489B-B9BE-7579525C7994}">
      <formula1>0</formula1>
      <formula2>R64</formula2>
    </dataValidation>
    <dataValidation type="whole" allowBlank="1" showInputMessage="1" showErrorMessage="1" errorTitle="Odstotek uporabe" error="odstotek (celoštevilska vrednost)" sqref="AU83:AU85 AX83:AX85 AO83:AO85 AL113 AO113 AI113 AR113 AL110:AL111 AL115:AL117 AR102:AR105 AL83:AL85 AR83:AR85 AL80:AL81 AR80:AR81 AO80:AO81 AI110:AI111 AX110:AX111 AO110:AO111 AU110:AU111 AR110:AR111 AI80:AI81 AI115:AI117 AR116:AR117 AO115:AO117 AX115:AX117 AU115:AU117 AX121:AX124 AU119 AX119 AR119:AR124 AU121:AU124 AL119:AL124 AO119:AO124 AX64:AX72 AR64:AR72 AU79:AU81 AX79:AX81 AX127:AX142 AX88:AX105 AU126:AU142 AR88:AR100 AU88:AU105 AO88:AO105 AU145 AL64:AL74 AR126:AR154 AO126:AO154 AI119:AI154 AL126:AL154 AU150:AU154 AX150:AX154 AI64:AI76 AU64:AU76 AO64:AO76 AR74:AR76 AX74:AX76 AI83:AI106 AL88:AL106 AI1019:AI1032 AU1019:AU1032 AO1035 AR1019:AR1032 AO1019:AO1032 AL1019:AL1032 AI1035 AU1035 AX1035 AR1035 AL1035 AX1019:AX1032 Y1036:Y1042 Y1069:Y1070 AL1046 AO1046 AO1079 AR1039 AO1039 AR1046 AO1057:AO1058 AR1057:AR1058 AL1057 Y1051:Y1060 AO1037 AR1054:AR1055 AR1079 AO1043:AO1044 AR1043:AR1044 AR1037 AR1124 AR1048:AR1050 AR1127:AR1129 Y1044:Y1049 AR1141 AO1129 AO1141 AO1132 AO1048:AO1050 AO1127 AR1132 AR1134" xr:uid="{6F730F09-1786-47FF-B74B-9119DF3219B1}">
      <formula1>0</formula1>
      <formula2>100</formula2>
    </dataValidation>
    <dataValidation type="whole" allowBlank="1" showErrorMessage="1" errorTitle="Odstotek uporabe" error="odstotek (celoštevilska vrednost)" sqref="AU82 AX82 AI82 AL82 AO82 AR82 AX113 AU113 AO77:AO78 AR77:AR78 AI77:AI78 AX77 AU77 AU120 AX120 AL77:AL78" xr:uid="{0A61A55E-288E-4F6E-B9E0-96CE834F54D1}">
      <formula1>0</formula1>
      <formula2>100</formula2>
    </dataValidation>
    <dataValidation type="whole" allowBlank="1" showInputMessage="1" showErrorMessage="1" errorTitle="Mesečna stopnja izkoriščenosti" error="odstotek (celoštevilska vrednost)" sqref="AF64:AF67 AF113 AF80:AF81 AF110:AF111 AF115:AF117 AF83:AF105 AF119:AF150 AF152:AF154 AF69:AF76 AF1154 AF1076 AF1048 AF1055 AF1037 AF1124 AF1132 AF1019:AF1035" xr:uid="{1BFE967E-EF4F-4F37-BC00-715B92D4D70E}">
      <formula1>0</formula1>
      <formula2>100</formula2>
    </dataValidation>
    <dataValidation type="whole" allowBlank="1" showErrorMessage="1" errorTitle="Mesečna stopnja izkoriščenosti" error="odstotek (celoštevilska vrednost)" sqref="AF82 AF77:AF79" xr:uid="{2DDA6563-1A3A-4202-AE6C-E993860704B2}">
      <formula1>0</formula1>
      <formula2>100</formula2>
    </dataValidation>
    <dataValidation type="whole" allowBlank="1" showInputMessage="1" showErrorMessage="1" errorTitle="Klasifikacija" error="Gl. zavihek Classification ali zavihek Klasifikacija_x000d_" sqref="Y110 Y89:Y90 Y137:Y138 Y64:Y66 Y92:Y93 Y72 Y103:Y105 Y115:Y123 Y74:Y76 Y108 Y100:Y101 Y79:Y80 Y127:Y135" xr:uid="{596E6B29-0A86-4102-860F-18CBE65AEAC1}">
      <formula1>1</formula1>
      <formula2>4</formula2>
    </dataValidation>
    <dataValidation type="whole" allowBlank="1" showInputMessage="1" showErrorMessage="1" errorTitle="Klasifikacija" error="Gl. zavihek Classification ali zavihek Klasifikacija_x000d_" sqref="AA89:AA90 AA92:AA93 AA108 AA64:AA66 AA137:AA138 AA103:AA105 AA110:AA111 AA72 AA100:AA101 AA74:AA76 AA79:AA80 AA143:AA144 AA115:AA123 AA127:AA135 AA146:AA149" xr:uid="{0C0F4706-72BB-473C-ADCC-C9F7C6BC5411}">
      <formula1>1</formula1>
      <formula2>9</formula2>
    </dataValidation>
    <dataValidation type="decimal" allowBlank="1" showErrorMessage="1" errorTitle="Stroški dela operaterja" error="decimalno število!" sqref="AD82:AE82 AD77:AE78 AD1531:AD1533" xr:uid="{02283E20-6D30-4979-92E5-E7E9FCC764C4}">
      <formula1>0</formula1>
      <formula2>200</formula2>
    </dataValidation>
    <dataValidation type="whole" allowBlank="1" showInputMessage="1" showErrorMessage="1" errorTitle="Klasifikacija" error="Gl. zavihek Classification ali zavihek Klasifikacija_x000d_" sqref="Y111 Y143:Y144 Y146:Y149" xr:uid="{1D9F10FD-CAB1-46C9-96CE-8187632AC0E1}">
      <formula1>1</formula1>
      <formula2>6</formula2>
    </dataValidation>
    <dataValidation type="whole" allowBlank="1" showInputMessage="1" showErrorMessage="1" errorTitle="Klasifikacija" error="Gl. zavihek Classification ali zavihek Klasifikacija_x000a_" sqref="Y73 Y136 Y91 Y113:Y114 Y67:Y71 Y81 Y124:Y126 Y83:Y88 Y139 Y142 Y94:Y99 Y145 Y153 Y150:Y151 Y1043 Y1050 Y190:Y196 Y198:Y246" xr:uid="{BFFEFF03-8885-45B0-A289-42FA9098D5B9}">
      <formula1>1</formula1>
      <formula2>4</formula2>
    </dataValidation>
    <dataValidation type="whole" allowBlank="1" showInputMessage="1" showErrorMessage="1" errorTitle="Klasifikacija" error="Gl. zavihek Classification ali zavihek Klasifikacija_x000a_" sqref="AA73 AA91 AA113:AA114 AA81 AA67:AA71 AA136 AA124:AA126 AA83:AA88 AA139 AA142 AA94:AA99 AA145 AA153 AA150:AA151 Y185:Z189 AA226:AB226 AB212 AA246 AA222:AB223 AA224:AA225 AA227:AA237 Y197:Z197 AA849 AA1069:AA1070 AA1036:AA1046 AA1048:AA1060 AA236:AB245 AA185:AA221" xr:uid="{15B115FB-9EA2-40EF-8245-401FF7718EB1}">
      <formula1>1</formula1>
      <formula2>9</formula2>
    </dataValidation>
    <dataValidation type="whole" allowBlank="1" showErrorMessage="1" errorTitle="Klasifikacija" error="Gl. zavihek Classification ali zavihek Klasifikacija_x000a_" sqref="Y82 Y77" xr:uid="{8AC8A244-CBD4-409D-B8B7-40390BF6E247}">
      <formula1>1</formula1>
      <formula2>4</formula2>
    </dataValidation>
    <dataValidation type="whole" allowBlank="1" showErrorMessage="1" errorTitle="Klasifikacija" error="Gl. zavihek Classification ali zavihek Klasifikacija_x000a_" sqref="Z82 Z77 Z1531:Z1533" xr:uid="{2A3C8F7E-F84A-46D5-AB76-8AA31D5C037A}">
      <formula1>1</formula1>
      <formula2>12</formula2>
    </dataValidation>
    <dataValidation type="whole" allowBlank="1" showErrorMessage="1" errorTitle="Klasifikacija" error="Gl. zavihek Classification ali zavihek Klasifikacija_x000a_" sqref="AA77 AA82" xr:uid="{8C45B51D-35FF-40BF-8101-E1E37E968683}">
      <formula1>1</formula1>
      <formula2>9</formula2>
    </dataValidation>
    <dataValidation type="textLength" allowBlank="1" showInputMessage="1" showErrorMessage="1" sqref="X83:X87 X117:X118 X89 X67:X75 X124:X125 X120 X100:X101 X79:X80 X142:X144 X128:X138 X146:X149 X153 X151 X103:X112 X246 X1069:X1070 AI1057:AI1058 AF1039 AF1042 AF1056:AF1058 AF1036 AF1044 AF1075 AF1082 AF1091 AF1085:AF1089 AF1093:AF1101 AF1103:AF1104 AF1106:AF1108 AF1113:AF1114 AF1117:AF1119 AF1125 AF1127:AF1131 AF1133:AF1134 AF1136 AF1139:AF1140 AF1146:AF1147 AF1149:AF1151 X1036:X1060 AF1049:AF1051 AF1142:AF1144 AF1153 AF1156 AF1159:AF1160 AF1164 AF1166 X1549:X1564 X1663 X212:X243" xr:uid="{EE216959-DC46-4741-93E1-CFBE96A331E3}">
      <formula1>0</formula1>
      <formula2>100</formula2>
    </dataValidation>
    <dataValidation type="textLength" allowBlank="1" showErrorMessage="1" sqref="X113:X114 X77:X78 X96:X99 X145 X82 X604:X618" xr:uid="{C19E5997-2938-41D8-BD58-F9D5B2294CD2}">
      <formula1>0</formula1>
      <formula2>100</formula2>
    </dataValidation>
    <dataValidation type="decimal" operator="greaterThanOrEqual" allowBlank="1" showInputMessage="1" showErrorMessage="1" errorTitle="Amortizacija" error="decimalno število!" sqref="R110 R103:R105 R83:R85 R121:R122 R108 R128:R139 R143:R144 R113:R119 R79:R81 R89:R101 R64:R76 R153 R146:R151 R1019:R1032 R1035:R1060 R1069:R1168 R228:R246 R185:R198 R206:R226" xr:uid="{8F75B6C3-4C0A-45EA-8D70-4E98DA2FBF82}">
      <formula1>0</formula1>
    </dataValidation>
    <dataValidation type="decimal" operator="greaterThanOrEqual" allowBlank="1" showInputMessage="1" showErrorMessage="1" errorTitle="Stroški materiala" error="decimalno število!" sqref="S110 S103:S105 S83:S85 S121:S122 S108 S79:S81 S113:S119 S128:S139 S89:S101 S153 S142:S151 S64:S76 S1019:S1032 S1035:S1060 S1069:S1168 S228:S246 S185:S198 S206:S226" xr:uid="{4D5F71CB-C2D6-456D-B8E8-1D69CF3735B4}">
      <formula1>0</formula1>
    </dataValidation>
    <dataValidation type="decimal" operator="greaterThanOrEqual" allowBlank="1" showInputMessage="1" showErrorMessage="1" errorTitle="Stroški dela" error="decimalno število!" sqref="T110 T103:T105 T83:T85 T121:T122 T108 T79:T81 T113:T119 T128:T139 T89:T101 T153 T142:T151 T64:T76 T1035:T1057 T1059:T1060 T1069:T1168 T228:T246 T185:T198 T206:T226" xr:uid="{44445A7D-46E7-4375-9118-8A82B54776B4}">
      <formula1>0</formula1>
    </dataValidation>
    <dataValidation type="decimal" operator="greaterThanOrEqual" allowBlank="1" showErrorMessage="1" errorTitle="Amortizacija" error="decimalno število!" sqref="R82 R77:R78 R604:R610" xr:uid="{37CF99EC-F683-4A9F-861B-9EB587C139C7}">
      <formula1>0</formula1>
      <formula2>0</formula2>
    </dataValidation>
    <dataValidation type="decimal" operator="greaterThanOrEqual" allowBlank="1" showErrorMessage="1" errorTitle="Stroški materiala" error="decimalno število!" sqref="S82 S77:S78 S604:S610" xr:uid="{D41A776C-9868-4F06-8C22-15B3436F24CC}">
      <formula1>0</formula1>
      <formula2>0</formula2>
    </dataValidation>
    <dataValidation type="decimal" operator="greaterThanOrEqual" allowBlank="1" showErrorMessage="1" errorTitle="Stroški dela" error="decimalno število!" sqref="T82 T77:T78 T604:T610" xr:uid="{B7C9FDD9-800D-49A7-BB5E-8182A0FE7BCD}">
      <formula1>0</formula1>
      <formula2>0</formula2>
    </dataValidation>
    <dataValidation type="decimal" operator="greaterThanOrEqual" allowBlank="1" showInputMessage="1" showErrorMessage="1" errorTitle="Amortizacija" error="decimalno število!" sqref="R111 R124 R126:R127 R120 R102 R88 R140:R142 R152:R153" xr:uid="{A5EFAA0B-1F7A-4F5C-9845-FA73B5946F46}">
      <formula1>0</formula1>
      <formula2>0</formula2>
    </dataValidation>
    <dataValidation type="decimal" operator="greaterThanOrEqual" allowBlank="1" showInputMessage="1" showErrorMessage="1" errorTitle="Stroški materiala" error="decimalno število!" sqref="S111 S124 S126:S127 S120 S102 S88 S140:S141 S152:S153" xr:uid="{70152D76-0A29-4885-A69D-D6543413883F}">
      <formula1>0</formula1>
      <formula2>0</formula2>
    </dataValidation>
    <dataValidation type="decimal" operator="greaterThanOrEqual" allowBlank="1" showInputMessage="1" showErrorMessage="1" errorTitle="Stroški dela" error="decimalno število!" sqref="T111 T124 T126:T127 T120 T102 T88 T140:T141 T152:T153" xr:uid="{0FD9CEF6-352E-4E6F-AD37-2B8739AFFA30}">
      <formula1>0</formula1>
      <formula2>0</formula2>
    </dataValidation>
    <dataValidation type="whole" operator="greaterThanOrEqual" allowBlank="1" showInputMessage="1" showErrorMessage="1" errorTitle="Nabavna vrednost" error="celo število!" sqref="J128 J89 J103:J105 J83:J85 J121:J122 J108 J110 J130 J101 J64:J71 J136 J79 J81 J113:J119 J92:J99 J153 J143:J151 J73:J76 J185 J196:J204 J190:J191 J1019:J1032 J1035 J238:J243 J193:J194 J206:J223" xr:uid="{71D3682C-57C7-41B7-82B9-82F12E93C253}">
      <formula1>0</formula1>
    </dataValidation>
    <dataValidation type="whole" operator="greaterThanOrEqual" allowBlank="1" showErrorMessage="1" errorTitle="Nabavna vrednost" error="celo število!" sqref="J82 J77 J605:J606 J608" xr:uid="{6B018183-857D-417D-84CC-C61631FC9FAF}">
      <formula1>0</formula1>
      <formula2>0</formula2>
    </dataValidation>
    <dataValidation type="whole" operator="greaterThanOrEqual" allowBlank="1" showInputMessage="1" showErrorMessage="1" errorTitle="Nabavna vrednost" error="celo število!" sqref="J111 J124 J120 J126 J102 J88 J140:J142 J152:J153" xr:uid="{8FD74770-9624-4463-B076-D75310B018CE}">
      <formula1>0</formula1>
      <formula2>0</formula2>
    </dataValidation>
    <dataValidation type="whole" allowBlank="1" showInputMessage="1" showErrorMessage="1" errorTitle="Klasifikacija" error="Gl. zavihek Classification ali zavihek Klasifikacija_x000d_" sqref="Z137:Z138 Z64:Z66 Z110:Z111 Z103:Z105 Z92:Z93 Z89:Z90 Z72 Z74:Z76 Z108 Z100:Z101 Z79:Z80 Z143:Z144 Z115:Z123 Z127:Z135 Z146:Z149" xr:uid="{7DCE15FC-6EB5-4CD6-B840-C97274925890}">
      <formula1>1</formula1>
      <formula2>12</formula2>
    </dataValidation>
    <dataValidation type="decimal" errorStyle="warning" allowBlank="1" showInputMessage="1" showErrorMessage="1" errorTitle="Cena" error="mora biti enaka ali manjša od lastne cene" sqref="AF199:AF205 AF206:AF211 AF197 AF216:AF221" xr:uid="{3A37C0DE-00D8-4945-B4BC-15BCF025A6F6}">
      <formula1>0</formula1>
      <formula2>AZ197</formula2>
    </dataValidation>
    <dataValidation type="decimal" errorStyle="warning" allowBlank="1" showInputMessage="1" showErrorMessage="1" errorTitle="Cena" error="mora biti enaka ali manjša od lastne cene" sqref="AD238 AD240:AD246" xr:uid="{076E4EEE-28A7-4A67-97E1-1D9CDC29A991}">
      <formula1>0</formula1>
      <formula2>AO238</formula2>
    </dataValidation>
    <dataValidation type="whole" allowBlank="1" showInputMessage="1" showErrorMessage="1" errorTitle="Leto" error="celo število" sqref="H188 H185 H223 H225 H190:H191 H527:H541 H1019:H1028 H1031 H228:H246 H193:H198 H206:H221" xr:uid="{9C8F9069-B5A2-4DB9-A04B-0D93B0489C9D}">
      <formula1>1900</formula1>
      <formula2>2020</formula2>
    </dataValidation>
    <dataValidation type="decimal" errorStyle="warning" allowBlank="1" showErrorMessage="1" errorTitle="Cena" error="mora biti enaka ali manjša od lastne cene" sqref="Q604:Q610" xr:uid="{30BDCEE5-5953-4EB8-A689-16472C0AFCBB}">
      <formula1>0</formula1>
      <formula2>U604</formula2>
    </dataValidation>
    <dataValidation type="whole" allowBlank="1" showErrorMessage="1" errorTitle="Letna stopnja izkoriščenosti" error="odstotek (celoštevilska vrednost)" sqref="V604:V611" xr:uid="{DCD1FFE0-E745-46C5-8829-84FD48A2B7FF}">
      <formula1>0</formula1>
      <formula2>100</formula2>
    </dataValidation>
    <dataValidation type="whole" allowBlank="1" showInputMessage="1" showErrorMessage="1" errorTitle="Klasifikacija" error="Gl. zavihek Classification ali zavihek Klasifikacija_x000a_" sqref="Y849" xr:uid="{EE189A56-F6F3-48C5-9D5F-70E5714467C3}">
      <formula1>1</formula1>
      <formula2>6</formula2>
    </dataValidation>
    <dataValidation type="whole" allowBlank="1" showInputMessage="1" showErrorMessage="1" errorTitle="Stopnja odpisanosti" error="odstotek (celoštevilska vrednost)" sqref="W1069:W1071 W1095:W1104 W1036:W1059" xr:uid="{324AB8D4-68EC-4E67-8CEC-B19F026C92FB}">
      <formula1>0</formula1>
      <formula2>100</formula2>
    </dataValidation>
    <dataValidation type="whole" allowBlank="1" showInputMessage="1" showErrorMessage="1" errorTitle="Letna stopnja izkoriščenosti" error="odstotek (celoštevilska vrednost)" sqref="V1036:V1142" xr:uid="{25F2B4AB-4CF5-4448-B220-E57B9E89B18B}">
      <formula1>0</formula1>
      <formula2>100</formula2>
    </dataValidation>
    <dataValidation type="decimal" allowBlank="1" showInputMessage="1" showErrorMessage="1" prompt=" - vpišite kolikšna je bila angažiranost v procentih,  celoštevilska vrednost" sqref="AI1206 AO1206 AR1206 AI1220 AL1222 AI1222 AI1225" xr:uid="{BA9AE53C-3D22-41E2-9DEF-F5084F68833D}">
      <formula1>0</formula1>
      <formula2>100</formula2>
    </dataValidation>
    <dataValidation type="custom" allowBlank="1" showInputMessage="1" showErrorMessage="1" prompt=" - Naslov opreme v angleškem jeziku - obvezen podatek_x000a_" sqref="G1224:G1225 I1206:I1218 I1220:I1225" xr:uid="{C87A65EB-ABA8-43F7-86BA-6AD335EA740E}">
      <formula1>AND(GTE(LEN(G1206),MIN((1),(500))),LTE(LEN(G1206),MAX((1),(500))))</formula1>
    </dataValidation>
    <dataValidation type="decimal" allowBlank="1" showInputMessage="1" showErrorMessage="1" prompt=" - Obvezen podatek" sqref="V1206 V1221 V1209:V1210 V1215 V1217 V1231" xr:uid="{EC2956D1-7930-42DC-8433-352835FC2047}">
      <formula1>0</formula1>
      <formula2>300</formula2>
    </dataValidation>
    <dataValidation type="decimal" allowBlank="1" showInputMessage="1" showErrorMessage="1" prompt=" - " sqref="AF1220 AF1222 AF1225 AI1234:AI1235 AF1234:AF1235 AF1216 AF1232 AF1207:AF1208" xr:uid="{5F0F2C88-8CFC-4EEF-BDFE-69DC522EB259}">
      <formula1>0</formula1>
      <formula2>300</formula2>
    </dataValidation>
    <dataValidation type="decimal" allowBlank="1" showInputMessage="1" showErrorMessage="1" prompt=" - Obvezen podatek" sqref="W1206" xr:uid="{271730DC-5082-4FE0-91B2-00FDC421D2DB}">
      <formula1>0</formula1>
      <formula2>100</formula2>
    </dataValidation>
    <dataValidation type="custom" allowBlank="1" showInputMessage="1" showErrorMessage="1" prompt="Šifra programa oz. projekta - Vpišite šifro programa oz. projekta, ki je opremo uporabljal, npr. P1-0000_x000a_" sqref="AJ1206 AM1206 AP1206" xr:uid="{4CCEC9BC-A167-4453-8770-7D3E4C7ECDFE}">
      <formula1>AND(GTE(LEN(AG1207),MIN((0),(7))),LTE(LEN(AG1207),MAX((0),(7))))</formula1>
    </dataValidation>
    <dataValidation type="decimal" allowBlank="1" showInputMessage="1" showErrorMessage="1" prompt=" - " sqref="AD1206:AE1206 AE1207:AE1208 AE1218 AE1220 AE1211:AE1214 AD1209:AE1210 AD1215:AE1215 AD1221:AE1221 AD1217:AE1217 AE1222:AE1224 AE1216 AE1237 AD1225:AE1225" xr:uid="{3962CF13-4160-4EE5-A7E7-4EB59F43BC5F}">
      <formula1>0</formula1>
      <formula2>200</formula2>
    </dataValidation>
    <dataValidation type="custom" allowBlank="1" showInputMessage="1" showErrorMessage="1" prompt="spletna stran  - navedite spletno stran, kjer je predstavljena raziskovalna oprema, cenik, pogoji dostopa, OBVEZEN PODATEK!" sqref="X1206 X1220:X1223 X1209:X1210 X1215 X1217 X1230:X1231" xr:uid="{5E6FC3C5-321E-43FE-AE6A-A70A9104CDC4}">
      <formula1>AND(GTE(LEN(X1206),MIN((0),(200))),LTE(LEN(X1206),MAX((0),(200))))</formula1>
    </dataValidation>
    <dataValidation type="decimal" allowBlank="1" showInputMessage="1" showErrorMessage="1" prompt=" - vpišite kolikšna je bila angažiranost v procentih, oblika besedila je celoštevilska vrednost" sqref="AL1206" xr:uid="{85FBF245-E9A2-4BC0-9CCF-964EE5A843F5}">
      <formula1>0</formula1>
      <formula2>100</formula2>
    </dataValidation>
    <dataValidation type="decimal" allowBlank="1" showInputMessage="1" showErrorMessage="1" prompt=" - " sqref="Z1206 Z1221 Z1209:Z1210 Z1215 Z1217 Z1231 Z1225 Z1244" xr:uid="{A32293F9-28BA-43A5-AA91-FAA9AAAFF95E}">
      <formula1>1</formula1>
      <formula2>12</formula2>
    </dataValidation>
    <dataValidation type="custom" allowBlank="1" showInputMessage="1" showErrorMessage="1" prompt=" - Obvezen podatek" sqref="N1206 L1221:N1221 L1215:N1215 L1217:N1217 L1231:N1231 L1232:M1232 L1209:N1210 L1229:M1230 L1225:N1225 L1226:M1227 N1227" xr:uid="{FC28EE4B-9CC6-48EA-95AC-93D6EB0116D8}">
      <formula1>AND(GTE(LEN(L1206),MIN((1),(300))),LTE(LEN(L1206),MAX((1),(300))))</formula1>
    </dataValidation>
    <dataValidation type="decimal" allowBlank="1" showInputMessage="1" showErrorMessage="1" prompt=" - obvezen podatek" sqref="Q1206:U1206 Q1230:Q1231 Q1221:T1221 S1230:T1231 Q1215:T1215 Q1217:T1217 Q1209:T1210 Q1225:T1226" xr:uid="{5C3FE1D1-31C4-452E-A1D8-81C608AE9D7F}">
      <formula1>0</formula1>
      <formula2>10000</formula2>
    </dataValidation>
    <dataValidation type="decimal" operator="greaterThanOrEqual" allowBlank="1" showInputMessage="1" showErrorMessage="1" prompt=" - " sqref="J1206:J1218 J1220:J1225" xr:uid="{ED81A396-350B-4D39-AF45-ECED2E920DA4}">
      <formula1>0</formula1>
    </dataValidation>
    <dataValidation allowBlank="1" showInputMessage="1" showErrorMessage="1" prompt="Vpišite šifro raziskovalnega oz. infrastrukturnega programa, ne navajajte dveh programov_x000a_ " sqref="D1537 D1531 D1533:D1534" xr:uid="{1FBEAF2B-0C5A-40DD-8181-7342380A11B3}">
      <formula1>0</formula1>
      <formula2>0</formula2>
    </dataValidation>
    <dataValidation allowBlank="1" showErrorMessage="1" errorTitle="Klasifikacija" error="Obvezen podatek_x000a_" sqref="Y1531:Y1533" xr:uid="{DB170A5C-0F37-4E9E-9090-89BDF66FF1CE}">
      <formula1>0</formula1>
      <formula2>0</formula2>
    </dataValidation>
    <dataValidation type="custom" allowBlank="1" showInputMessage="1" showErrorMessage="1" errorTitle="Access" error="Obvezen podatek - v angleškem jeziku" prompt="Obvezen podatek" sqref="N1576" xr:uid="{470B7631-B2E8-4741-BDD1-9684D1318757}">
      <formula1>1</formula1>
    </dataValidation>
    <dataValidation type="custom" allowBlank="1" showInputMessage="1" showErrorMessage="1" errorTitle="namembnost" error="Obvezen podatek!" prompt="Obvezen podatek" sqref="N1574" xr:uid="{80D974DE-5607-4DA2-B7F1-503627FCE88B}">
      <formula1>1</formula1>
    </dataValidation>
    <dataValidation type="custom" allowBlank="1" showInputMessage="1" showErrorMessage="1" errorTitle="purpose " error="Obvezen podatek - v angleškem jeziku!" prompt="Obvezen podatek" sqref="O1574" xr:uid="{B654BE6B-8200-49EF-BCE4-ED5198BF60BA}">
      <formula1>1</formula1>
    </dataValidation>
    <dataValidation type="custom" allowBlank="1" showInputMessage="1" showErrorMessage="1" sqref="N1571:O1571" xr:uid="{6B64A214-4FB1-4378-A2EE-97794AD23CC3}">
      <formula1>1</formula1>
    </dataValidation>
    <dataValidation type="whole" allowBlank="1" showInputMessage="1" showErrorMessage="1" errorTitle="Klasifikacija" error="Gl. zavihek Classification ali zavihek Klasifikacija_x000a_" sqref="AB1566 AB1549:AB1564 AB1663" xr:uid="{B78EA84E-44E8-4C72-8D3B-EAE4F80CEEDA}">
      <formula1>1</formula1>
      <formula2>71</formula2>
    </dataValidation>
  </dataValidations>
  <hyperlinks>
    <hyperlink ref="X64" r:id="rId1" xr:uid="{0E9CC555-960D-49F8-9831-4CA2011561EA}"/>
    <hyperlink ref="X65" r:id="rId2" xr:uid="{81F62C51-DABC-44B4-9B4E-794DE480521F}"/>
    <hyperlink ref="X66" r:id="rId3" xr:uid="{CB88C9D6-FD2B-484F-87FC-A7B0C6BF1F14}"/>
    <hyperlink ref="X67" r:id="rId4" xr:uid="{541AE23C-3BAD-483D-99EB-16406DDEAD79}"/>
    <hyperlink ref="X68" r:id="rId5" xr:uid="{F21864BA-5D3C-4F5A-9482-5B38E198A706}"/>
    <hyperlink ref="X69" r:id="rId6" xr:uid="{DB81F9A9-A85F-4C60-82CC-E690EC5004A1}"/>
    <hyperlink ref="X70" r:id="rId7" xr:uid="{F79A711C-EB32-48A2-BFB0-4B25ECC602B4}"/>
    <hyperlink ref="X71" r:id="rId8" xr:uid="{922128F1-3262-45C2-99E5-8C939D60ADFB}"/>
    <hyperlink ref="X72" r:id="rId9" xr:uid="{6D2F0F13-E8CE-4709-B8C6-58CA83619871}"/>
    <hyperlink ref="X73" r:id="rId10" xr:uid="{B942EFE6-2B03-47F7-AF9D-1C432582101C}"/>
    <hyperlink ref="X74" r:id="rId11" xr:uid="{420D4605-B4F3-4712-BE2C-D6EA9BDF389D}"/>
    <hyperlink ref="X75" r:id="rId12" xr:uid="{0631D859-1A68-447E-882D-6EDC73CAD48A}"/>
    <hyperlink ref="X76" r:id="rId13" xr:uid="{C4EB56C2-1762-4307-A720-541D570FE57A}"/>
    <hyperlink ref="X77" r:id="rId14" xr:uid="{BD5DFE63-8D19-4006-A62E-B2C8FFDAAC86}"/>
    <hyperlink ref="X79" r:id="rId15" xr:uid="{9FFD8C58-3EEF-490D-9BAC-40CF694AE2FE}"/>
    <hyperlink ref="X81" r:id="rId16" xr:uid="{D6D14CF9-2F8C-4E63-8C00-6EA3881C28EC}"/>
    <hyperlink ref="X82" r:id="rId17" xr:uid="{72DD5300-2750-491F-8153-0E696D64FACF}"/>
    <hyperlink ref="X84" r:id="rId18" xr:uid="{BE5D5B08-DCC8-41D8-8BAE-060527788A3F}"/>
    <hyperlink ref="X85" r:id="rId19" xr:uid="{8038583C-E720-466C-B073-F6CEBCCF830D}"/>
    <hyperlink ref="X86" r:id="rId20" xr:uid="{2C387D1E-6DF9-4CBC-9715-C82B62475F34}"/>
    <hyperlink ref="X87" r:id="rId21" xr:uid="{090BC88E-7C6F-4B25-BA6E-D756D0C3CC2F}"/>
    <hyperlink ref="X88" r:id="rId22" xr:uid="{D70836BA-FD95-4E8B-9DC3-2B78B175F2BB}"/>
    <hyperlink ref="X89" r:id="rId23" xr:uid="{ABC22AAB-2332-4703-8FC8-28C6AFAE14DA}"/>
    <hyperlink ref="X90" r:id="rId24" xr:uid="{F0BA8BA7-F87A-4E8B-9D01-DE80F2507898}"/>
    <hyperlink ref="X91" r:id="rId25" xr:uid="{AA6CAA5F-43AC-407D-A6D9-7C74E9280559}"/>
    <hyperlink ref="X92" r:id="rId26" xr:uid="{0C711756-2B6B-4CE9-8154-E101F71409BD}"/>
    <hyperlink ref="X93" r:id="rId27" xr:uid="{B8112981-F274-4DBA-B0C8-FA10FA8C69B2}"/>
    <hyperlink ref="X94" r:id="rId28" xr:uid="{665BC9C2-99D6-43FE-B495-133C1029E854}"/>
    <hyperlink ref="X96" r:id="rId29" xr:uid="{94B8FDB2-9E19-4C0A-976F-723C5A8A6B3C}"/>
    <hyperlink ref="X98" r:id="rId30" xr:uid="{3C7D4886-97A6-4E99-9945-92AF207317BC}"/>
    <hyperlink ref="X99" r:id="rId31" xr:uid="{E778ED05-579C-4030-A3DD-1675CA279916}"/>
    <hyperlink ref="X100" r:id="rId32" xr:uid="{6A7DF017-8917-4147-97F9-0685021D04F0}"/>
    <hyperlink ref="X101" r:id="rId33" xr:uid="{072FC2C6-14CC-4C6A-8CB8-3E6B3DD0601A}"/>
    <hyperlink ref="X102" r:id="rId34" xr:uid="{3239DB5A-145A-486A-9499-C2E1F2746B09}"/>
    <hyperlink ref="X103" r:id="rId35" xr:uid="{41BFCD2B-9F53-43CA-B149-4D906659F71F}"/>
    <hyperlink ref="X104" r:id="rId36" xr:uid="{14A2DE89-C2D3-468A-A23A-AE413D4795EB}"/>
    <hyperlink ref="X105" r:id="rId37" xr:uid="{7DEC6782-89B3-4488-AF9D-70072B2DB99C}"/>
    <hyperlink ref="X106" r:id="rId38" xr:uid="{4D166B7B-EC4D-4B7A-BF48-4F5ED50FE032}"/>
    <hyperlink ref="X107" r:id="rId39" xr:uid="{B2501689-8B4C-4A65-A774-F22BE2DE1020}"/>
    <hyperlink ref="X108" r:id="rId40" xr:uid="{D0E4572E-2631-46A1-BB88-CD44114500F4}"/>
    <hyperlink ref="X109" r:id="rId41" xr:uid="{D7C65BE5-FC36-48A7-86EA-7174E6C52518}"/>
    <hyperlink ref="X110" r:id="rId42" xr:uid="{F3EFD921-1B69-4908-8F41-F7DE91B98DBE}"/>
    <hyperlink ref="X112" r:id="rId43" xr:uid="{A26F31DB-B4CF-4E77-B3B9-BE923AD9E619}"/>
    <hyperlink ref="X113" r:id="rId44" xr:uid="{225C0A4B-B36D-418D-96B4-29DFF96E4C34}"/>
    <hyperlink ref="X114" r:id="rId45" xr:uid="{C228BAB8-BA72-4257-BBD8-BFCD58257035}"/>
    <hyperlink ref="X115" r:id="rId46" xr:uid="{D35D3F5A-E18F-4713-8DCD-2118F7DE91AE}"/>
    <hyperlink ref="X116" r:id="rId47" xr:uid="{C7845371-5B43-4BB0-989C-3734717BC5EF}"/>
    <hyperlink ref="X117" r:id="rId48" xr:uid="{16EB36AE-F3A3-482A-A2E0-C9E8830EE024}"/>
    <hyperlink ref="X118" r:id="rId49" xr:uid="{5A2D6B94-F7BF-47B9-994E-AEC599FFD1CE}"/>
    <hyperlink ref="X119" r:id="rId50" xr:uid="{18597636-074D-45DD-9F3E-49079DBA6174}"/>
    <hyperlink ref="X120" r:id="rId51" xr:uid="{6F9E8C6D-8432-48ED-AFB9-55B97EA0109A}"/>
    <hyperlink ref="X121" r:id="rId52" xr:uid="{16671C04-5A6E-4B8D-AD42-23CA7EFA16DC}"/>
    <hyperlink ref="X122" r:id="rId53" xr:uid="{22EFF998-8FA1-4AC5-AAB0-1BA429F1F433}"/>
    <hyperlink ref="X123" r:id="rId54" xr:uid="{F38523E4-EE43-4376-987F-A1E214D3B412}"/>
    <hyperlink ref="X124" r:id="rId55" xr:uid="{8BBC7F85-A47D-4745-A2BB-87BA7E094DCF}"/>
    <hyperlink ref="X125" r:id="rId56" xr:uid="{D73C4E5F-FBE7-4911-A7E6-45363628F5E6}"/>
    <hyperlink ref="X126" r:id="rId57" xr:uid="{BE8EACA3-4038-4FC3-ADC3-9F542B2CF059}"/>
    <hyperlink ref="X127" r:id="rId58" xr:uid="{686A1BC4-4257-4F2A-ADC7-8A52F9AD0404}"/>
    <hyperlink ref="X128" r:id="rId59" xr:uid="{E6B421C0-C609-45A2-BF48-7EE29CAF6EEE}"/>
    <hyperlink ref="X129" r:id="rId60" xr:uid="{4A43AF96-7824-45ED-A358-CB81E8B1DBCB}"/>
    <hyperlink ref="X131" r:id="rId61" xr:uid="{EA20E3C6-05B6-4286-A432-B8169EE8CBAE}"/>
    <hyperlink ref="X132" r:id="rId62" xr:uid="{A73C64E2-3871-4E9C-A8AE-796885BD190D}"/>
    <hyperlink ref="X133" r:id="rId63" xr:uid="{777C8F5B-4800-439C-8348-A1895D354F10}"/>
    <hyperlink ref="X134" r:id="rId64" xr:uid="{A0E0C93C-F400-4A99-AD93-21679CCAEDD4}"/>
    <hyperlink ref="X135" r:id="rId65" xr:uid="{7B3D1571-0254-4853-9A64-3D4B5B0FD635}"/>
    <hyperlink ref="X136" r:id="rId66" xr:uid="{80612708-F08D-4930-83B2-0B05158EB40C}"/>
    <hyperlink ref="X137" r:id="rId67" xr:uid="{BF3F7CF4-BE8A-432B-B8A5-A64722E5E9A8}"/>
    <hyperlink ref="X138" r:id="rId68" xr:uid="{25CE865D-BFE2-409F-95D4-D5899C543A7E}"/>
    <hyperlink ref="X139" r:id="rId69" xr:uid="{F9E48C1D-2540-497F-A9C5-D9E8C68883C4}"/>
    <hyperlink ref="X140" r:id="rId70" xr:uid="{E4258CC6-A2C1-48B4-8368-7C011D5E9464}"/>
    <hyperlink ref="X141" r:id="rId71" xr:uid="{424C9FC0-00CE-4E13-BC4C-547266D418CF}"/>
    <hyperlink ref="X142" r:id="rId72" xr:uid="{43D454C8-91DA-4F97-928F-23C7976E7D19}"/>
    <hyperlink ref="X143" r:id="rId73" xr:uid="{FD3AD803-B0AE-4D01-A412-1A93E72D8FCB}"/>
    <hyperlink ref="X144" r:id="rId74" xr:uid="{5D6B2E9A-AA57-45B0-A830-995F26FE3BF1}"/>
    <hyperlink ref="X147" r:id="rId75" xr:uid="{073BCA49-1670-42FC-81B4-4B9D6617BA5A}"/>
    <hyperlink ref="X150" r:id="rId76" xr:uid="{81426E84-19C3-4B0E-8D69-8AC6EAB87FCC}"/>
    <hyperlink ref="X151" r:id="rId77" xr:uid="{427BEFEC-8221-4A02-AB6F-8EDC886C7B29}"/>
    <hyperlink ref="X152" r:id="rId78" xr:uid="{178B4E74-704B-41A8-8700-569C396D3FCA}"/>
    <hyperlink ref="X195" r:id="rId79" xr:uid="{A91912F2-7B6F-452F-A293-8ED0ADBD7CCB}"/>
    <hyperlink ref="X185" r:id="rId80" xr:uid="{2C8FCF29-6ADB-498F-8094-74AAE66F7BD5}"/>
    <hyperlink ref="X188" r:id="rId81" xr:uid="{705DBF25-22F2-4A67-BC12-0234C884FEC6}"/>
    <hyperlink ref="X190" r:id="rId82" xr:uid="{4C41EA5B-B5B5-4ADB-B8C8-63813EEF6B7E}"/>
    <hyperlink ref="X193" r:id="rId83" xr:uid="{4D22388B-A4AE-419F-B987-6B06CD741204}"/>
    <hyperlink ref="X194" r:id="rId84" xr:uid="{C70F4832-178E-4E30-B4AE-DEE93A434CB4}"/>
    <hyperlink ref="X191" r:id="rId85" xr:uid="{42ECEC49-1F68-4593-B02D-A69CBE8B23CC}"/>
    <hyperlink ref="X186" r:id="rId86" xr:uid="{245B245E-4197-4BED-82F7-BC4507ABDDCF}"/>
    <hyperlink ref="X192" r:id="rId87" xr:uid="{506E9EB0-E84D-4F1A-8161-7442B6571B05}"/>
    <hyperlink ref="X187" r:id="rId88" xr:uid="{AB7EBEBD-9EBB-478C-9173-EFA4FF620272}"/>
    <hyperlink ref="X189" r:id="rId89" xr:uid="{E86C82D7-5A81-4B5E-B845-FA0F341B71FB}"/>
    <hyperlink ref="X243" r:id="rId90" xr:uid="{2B4C0534-17F0-41C5-A149-A214AC2B4865}"/>
    <hyperlink ref="X245" r:id="rId91" xr:uid="{981DEF24-B35B-4E1E-87FF-EA66927A579F}"/>
    <hyperlink ref="X244" r:id="rId92" xr:uid="{FDDA1175-207A-47B4-A2C6-2D33223A842D}"/>
    <hyperlink ref="X238" r:id="rId93" xr:uid="{18B61E18-4466-4F29-8154-338A2E31D1BD}"/>
    <hyperlink ref="X239" r:id="rId94" xr:uid="{434A9B7D-EA37-4D83-95CF-3111D02B4F24}"/>
    <hyperlink ref="X246" r:id="rId95" xr:uid="{5E9622AC-7A77-4654-BFEA-CC034E9A690B}"/>
    <hyperlink ref="X206:X211" r:id="rId96" display="http://www.nib.si/infrastruktura/infrastrukturni-center-planta" xr:uid="{790897C7-BD6A-4658-958F-06F07F15B9F8}"/>
    <hyperlink ref="X197" r:id="rId97" xr:uid="{3452093D-05B8-41B4-94CC-089F3DB0F07C}"/>
    <hyperlink ref="X196" r:id="rId98" xr:uid="{80F89761-BED1-4B38-AC78-644427CBA047}"/>
    <hyperlink ref="X198" r:id="rId99" xr:uid="{01DF246A-D4E6-49C0-B8B7-5DE0BA3FDFFC}"/>
    <hyperlink ref="X199" r:id="rId100" xr:uid="{1F4AD895-FCEE-4C4D-9CD8-E51F08CF3118}"/>
    <hyperlink ref="X204" r:id="rId101" xr:uid="{1E8B7299-6367-487C-BB3B-6F0CF2AD1732}"/>
    <hyperlink ref="X205" r:id="rId102" xr:uid="{118B60F4-0F97-4BC7-9439-D8BDF7E0A064}"/>
    <hyperlink ref="X200" r:id="rId103" xr:uid="{6F84FFD9-6B9D-48A8-8304-862DB0382B1E}"/>
    <hyperlink ref="X201" r:id="rId104" xr:uid="{6C6A50B8-CA05-4E2C-82CE-DD2A8E792C0F}"/>
    <hyperlink ref="X202" r:id="rId105" xr:uid="{C65A3665-7CB0-4377-8A4A-3337EC4D665F}"/>
    <hyperlink ref="X203" r:id="rId106" xr:uid="{7CD5CD82-AC59-4B12-9CAE-74FD526E8A6C}"/>
    <hyperlink ref="X215" r:id="rId107" xr:uid="{D23FC990-70F2-4DB6-889E-36F39DE49389}"/>
    <hyperlink ref="X216:X221" r:id="rId108" display="https://www.nib.si/infrastruktura/raziskovalna-oprema" xr:uid="{DACBCE83-75C0-46DB-8652-F054A85E642F}"/>
    <hyperlink ref="X247" r:id="rId109" xr:uid="{803288AB-021C-46A7-8922-C7C443D0D4E7}"/>
    <hyperlink ref="X248" r:id="rId110" xr:uid="{18BDEB31-3C51-4B8A-89DB-B7979C7D8FD5}"/>
    <hyperlink ref="X527:X552" r:id="rId111" display="https://www.imt.si/organizacijske-enote/infrastrukturna-organizacijska-enota" xr:uid="{E2373270-3419-44DB-9EB4-00ED3FB9D090}"/>
    <hyperlink ref="X556:X557" r:id="rId112" display="https://www.imt.si/organizacijske-enote/infrastrukturna-organizacijska-enota" xr:uid="{4ED9EC28-D09F-4E4B-984F-F4DE2255C59A}"/>
    <hyperlink ref="X556" r:id="rId113" xr:uid="{CFF2949F-0C19-4AF8-9A44-9ED478F58607}"/>
    <hyperlink ref="X553:X555" r:id="rId114" display="https://www.imt.si/organizacijske-enote/infrastrukturna-organizacijska-enota" xr:uid="{23BA222E-F957-4DB5-B901-C4356A729BD5}"/>
    <hyperlink ref="X568" r:id="rId115" xr:uid="{BEEBAE68-08C7-4A35-AB33-B02EFB91CB60}"/>
    <hyperlink ref="X567" r:id="rId116" xr:uid="{1B98E892-1C73-463C-B8A2-AA0914609AF1}"/>
    <hyperlink ref="X569" r:id="rId117" xr:uid="{56D5F734-F203-4D09-9BAE-CEACA949F7EB}"/>
    <hyperlink ref="X570" r:id="rId118" xr:uid="{37A88A2D-CC2E-4D98-BD20-F49349840DF6}"/>
    <hyperlink ref="X571:X573" r:id="rId119" display="https://www.imt.si/organizacijske-enote/infrastrukturna-organizacijska-enota " xr:uid="{B5C78A77-6890-4CAD-98C5-7A9593CC4C53}"/>
    <hyperlink ref="X753" r:id="rId120" xr:uid="{0CEEE738-F387-464B-B651-00ECF081AB5B}"/>
    <hyperlink ref="X754:X772" r:id="rId121" display="https://www.kis.si/Cenik_storitev_KIS_1/" xr:uid="{8B37DFCF-BBAD-4D22-882B-3ADD76D9C65E}"/>
    <hyperlink ref="X751" r:id="rId122" xr:uid="{4F4CFC23-8D91-493F-9259-0B3303DAE0D8}"/>
    <hyperlink ref="X752" r:id="rId123" xr:uid="{B4D4062B-EE10-47FC-9B38-FBBA9578D486}"/>
    <hyperlink ref="X769" r:id="rId124" display="https://www.kis.si/Cenik_storitev_KIS_1/" xr:uid="{90409E22-19EA-484C-8893-E857D273A9DA}"/>
    <hyperlink ref="X787" r:id="rId125" xr:uid="{089E7257-AF84-4CB7-BDD0-7BFC21D196EB}"/>
    <hyperlink ref="X788:X791" r:id="rId126" display="https://www.kis.si/analize-storitve-in-pridelki/najem-opreme/cenik-najema-opreme/" xr:uid="{CCF2EABF-189B-48C3-BF1F-544603629F8D}"/>
    <hyperlink ref="X773:X786" r:id="rId127" display="https://www.kis.si/analize-storitve-in-pridelki/najem-opreme/cenik-najema-opreme/" xr:uid="{0693C062-5B78-4703-837D-BD4D9D608E78}"/>
    <hyperlink ref="X840" r:id="rId128" xr:uid="{6AE5740F-1213-46C9-94CA-72752D717382}"/>
    <hyperlink ref="X841:X848" r:id="rId129" display="https://www.vf.uni-lj.si/podrocje/raziskovalna-oprema " xr:uid="{D6C063B2-4A55-4D87-AC70-C052305310D5}"/>
    <hyperlink ref="X850" r:id="rId130" xr:uid="{AFA80B03-B4D8-4F55-A47E-68D0B0F372E0}"/>
    <hyperlink ref="X852" r:id="rId131" xr:uid="{155F2D9C-076A-4C7A-B022-BAEA50C7FE53}"/>
    <hyperlink ref="X855:X859" r:id="rId132" display="https://www.vf.uni-lj.si/podrocje/raziskovalna-oprema" xr:uid="{A57D543B-B2A2-49C6-A9C7-40D5E05D6B8F}"/>
    <hyperlink ref="X842" r:id="rId133" xr:uid="{A1E60CA7-61EF-425A-A53D-E4C4BCDD2B05}"/>
    <hyperlink ref="X860" r:id="rId134" xr:uid="{EE531C21-E888-4301-B632-04EC6957EC5E}"/>
    <hyperlink ref="X845" r:id="rId135" xr:uid="{61BB3A24-D580-4195-8D31-AB45C6EC533C}"/>
    <hyperlink ref="X846" r:id="rId136" xr:uid="{DE0F4F88-F0F2-4792-99DB-7D754FCE40BA}"/>
    <hyperlink ref="X861" r:id="rId137" xr:uid="{6366FE7A-1EB2-4C3F-B12B-081F83A93D8C}"/>
    <hyperlink ref="X859" r:id="rId138" xr:uid="{4EB3F91D-D034-4918-AF96-C327952CE8AD}"/>
    <hyperlink ref="X851" r:id="rId139" xr:uid="{DBF8426D-8623-4500-98A4-8CB11626CAB9}"/>
    <hyperlink ref="X854" r:id="rId140" xr:uid="{0FE179B7-2868-4E1A-813B-56DAED13166D}"/>
    <hyperlink ref="X853" r:id="rId141" xr:uid="{C1C84C6A-6CF7-4C9D-8412-CC4B7AFD8969}"/>
    <hyperlink ref="X857" r:id="rId142" xr:uid="{D53EA67D-197F-4C86-8B94-767C068EFC77}"/>
    <hyperlink ref="X858" r:id="rId143" xr:uid="{E13BB55F-89ED-43A6-9F23-8607E4FF3EB0}"/>
    <hyperlink ref="X1017" r:id="rId144" xr:uid="{27CBB80C-C85D-471F-96E4-6B39CFD1AF1B}"/>
    <hyperlink ref="X1018" r:id="rId145" xr:uid="{9F4C341A-48BD-45D7-A888-CED6BD44F636}"/>
    <hyperlink ref="L1057" r:id="rId146" display="http://hpc.fs.uni-lj.si/sites/default/files/FS_HPC_cenik_24032011.pdf" xr:uid="{15B5B761-7929-4B73-A1BE-13AFE111A176}"/>
    <hyperlink ref="L1058" r:id="rId147" display="http://hpc.fs.uni-lj.si/sites/default/files/FS_HPC_cenik_24032011.pdf" xr:uid="{282D238C-9069-4349-A4BE-B9FF76BACBE0}"/>
    <hyperlink ref="X1058" r:id="rId148" xr:uid="{D4010C6A-3EB1-4FA0-9639-FC3FAF298097}"/>
    <hyperlink ref="X1037" r:id="rId149" xr:uid="{48B1EBC1-C69E-4D9A-821B-FA2E3A383D87}"/>
    <hyperlink ref="X1036" r:id="rId150" xr:uid="{B9A72F45-6C27-4C29-8FBD-5C5D5691D383}"/>
    <hyperlink ref="X1038" r:id="rId151" xr:uid="{0E93C21B-EF24-4A0C-9766-A69FE08A71E0}"/>
    <hyperlink ref="X1039" r:id="rId152" xr:uid="{6D73C91C-1E9E-4DD7-A4F9-6EFEC6F7A76B}"/>
    <hyperlink ref="X1040" r:id="rId153" xr:uid="{771ED051-55A5-4F9D-9887-25AB47AD6AB3}"/>
    <hyperlink ref="X1041" r:id="rId154" xr:uid="{639BAB6E-6B07-4EC6-88B8-10FAABEF4022}"/>
    <hyperlink ref="X1042" r:id="rId155" xr:uid="{ABA9AED5-5994-4EDE-A18A-F3BDC41FA3C2}"/>
    <hyperlink ref="X1043" r:id="rId156" xr:uid="{EECE5CF6-5BEE-464F-8F2D-FABB38891CCB}"/>
    <hyperlink ref="X1044" r:id="rId157" xr:uid="{973BC840-2C03-433A-8986-2DC2A465D2CD}"/>
    <hyperlink ref="X1045" r:id="rId158" xr:uid="{63341DFD-E787-4B82-A155-AB98E5D6CA03}"/>
    <hyperlink ref="X1046" r:id="rId159" xr:uid="{865D384C-FD37-4233-841E-E195F6E67F65}"/>
    <hyperlink ref="X1047" r:id="rId160" xr:uid="{3B3A960A-CC99-49E4-B74E-74E7E33315BE}"/>
    <hyperlink ref="X1048" r:id="rId161" xr:uid="{66B9AF8E-C92C-4856-A148-0A7043E18341}"/>
    <hyperlink ref="X1049" r:id="rId162" xr:uid="{1D1190C6-5F42-4F27-86A3-847DCFCB5619}"/>
    <hyperlink ref="X1050" r:id="rId163" xr:uid="{791C677B-8454-4C30-9EBC-49D8013D28D6}"/>
    <hyperlink ref="X1051" r:id="rId164" xr:uid="{AB4D030C-518A-4142-905A-1FD67EA65731}"/>
    <hyperlink ref="X1052" r:id="rId165" xr:uid="{B31A7CF2-9FF4-48E0-92CA-F71341EA35A6}"/>
    <hyperlink ref="X1053" r:id="rId166" xr:uid="{3CC7EDF3-5309-4CBC-B979-1230CC5E3031}"/>
    <hyperlink ref="X1054" r:id="rId167" xr:uid="{1B323025-BADB-4228-A860-227E9FE9D49E}"/>
    <hyperlink ref="X1055" r:id="rId168" xr:uid="{3BEB1541-5C39-4017-AA36-55B9F2966740}"/>
    <hyperlink ref="X1056" r:id="rId169" xr:uid="{E6724E9E-4414-48FC-837E-62D463C2FE35}"/>
    <hyperlink ref="X1059" r:id="rId170" xr:uid="{D5724E74-7237-43CC-800C-20CA00C96410}"/>
    <hyperlink ref="X1060" r:id="rId171" xr:uid="{490FCA6B-9E9F-4FE8-A217-97164CB6069E}"/>
    <hyperlink ref="X1061" r:id="rId172" xr:uid="{3E4CACC1-7FC6-4AAC-BB85-AB1F5705EB9A}"/>
    <hyperlink ref="X1062" r:id="rId173" xr:uid="{4EA44B59-B750-4331-B691-BDE6364C7E89}"/>
    <hyperlink ref="X1063" r:id="rId174" xr:uid="{DF35B647-6B5A-4A69-9386-CE562AF9B788}"/>
    <hyperlink ref="X1064" r:id="rId175" xr:uid="{2B448608-4FEA-4B0C-B20D-CF3DEC014633}"/>
    <hyperlink ref="X1065" r:id="rId176" xr:uid="{BDBE05AF-D470-48DB-AED5-950B6B5FF4C9}"/>
    <hyperlink ref="X1066" r:id="rId177" xr:uid="{7C112382-ABF1-4A9C-AEA5-722AE2E2961E}"/>
    <hyperlink ref="X1067" r:id="rId178" xr:uid="{F718BCD2-8E96-4D54-A583-1C03F99EAEF1}"/>
    <hyperlink ref="X1068" r:id="rId179" xr:uid="{0489D7FA-A50A-456E-A7A2-F09036272F29}"/>
    <hyperlink ref="X1069" r:id="rId180" xr:uid="{C498F00A-ABAF-4443-94C3-818BA705CA58}"/>
    <hyperlink ref="X1070" r:id="rId181" xr:uid="{F1204E41-F76C-4B30-BBCC-EEDCE862DAD0}"/>
    <hyperlink ref="X1071" r:id="rId182" xr:uid="{CDDAEBD0-3EA7-4BA8-B46C-16EB17F94775}"/>
    <hyperlink ref="X1072" r:id="rId183" xr:uid="{482374AF-38CB-4722-820F-B2CBEF27A1A1}"/>
    <hyperlink ref="X1073" r:id="rId184" xr:uid="{DC6D7D99-8533-46CD-92CE-327E120A3AA1}"/>
    <hyperlink ref="X1074" r:id="rId185" xr:uid="{0C20451A-288C-41B2-9123-1CAD7D719885}"/>
    <hyperlink ref="X1075" r:id="rId186" xr:uid="{474992D7-81D4-4E35-93EA-6CA27B9236ED}"/>
    <hyperlink ref="X1076" r:id="rId187" xr:uid="{D0B01549-8426-42ED-A8BC-66A849095660}"/>
    <hyperlink ref="X1077" r:id="rId188" xr:uid="{E05510A9-8911-45A3-AE75-82B2731C16CA}"/>
    <hyperlink ref="X1078" r:id="rId189" xr:uid="{C5B7C976-AB3A-4726-B025-9E1CC0BC56B3}"/>
    <hyperlink ref="X1079" r:id="rId190" xr:uid="{3B0CFF8C-DEBC-4BE0-9CC2-294879F2A3E1}"/>
    <hyperlink ref="X1080" r:id="rId191" xr:uid="{6A4C10DB-AAA9-42E3-8991-533DDEB4E25D}"/>
    <hyperlink ref="X1081" r:id="rId192" xr:uid="{399C6621-9BF4-4658-B870-5F2C552DE991}"/>
    <hyperlink ref="X1082" r:id="rId193" xr:uid="{E7D9FC5E-759A-4878-A9BD-D4515C680D29}"/>
    <hyperlink ref="X1083" r:id="rId194" xr:uid="{6A5BA895-08F9-4905-A101-F94A28C1CB7C}"/>
    <hyperlink ref="X1084" r:id="rId195" xr:uid="{68DC1C6E-5B6C-46B8-8729-3A24A0D0C9B5}"/>
    <hyperlink ref="X1085" r:id="rId196" xr:uid="{948B8DF9-84AA-453F-87E0-C386B46E97BA}"/>
    <hyperlink ref="X1086" r:id="rId197" xr:uid="{FFEDC158-5B10-44FB-A276-5CAC4794AA93}"/>
    <hyperlink ref="X1087" r:id="rId198" xr:uid="{06E12803-A538-4E3D-A716-CAD5768B8A43}"/>
    <hyperlink ref="X1088" r:id="rId199" xr:uid="{008BCC8F-8B3F-44E2-BA82-32A35D224BE1}"/>
    <hyperlink ref="X1089" r:id="rId200" xr:uid="{0B569737-C2EE-410C-873D-6F1995B85327}"/>
    <hyperlink ref="X1090" r:id="rId201" xr:uid="{5D19A1E4-2F82-49DD-A48A-CA39A6777197}"/>
    <hyperlink ref="X1091" r:id="rId202" xr:uid="{75AD4C5B-82A8-497B-B45F-FCF49C611F61}"/>
    <hyperlink ref="X1092" r:id="rId203" xr:uid="{7DF259FF-86AE-4D3C-87A4-2AA54F4FDB41}"/>
    <hyperlink ref="X1093" r:id="rId204" xr:uid="{28240BE1-CA2B-4C88-8243-F34D685D4886}"/>
    <hyperlink ref="X1094" r:id="rId205" xr:uid="{F0284565-572F-4BFA-A762-71A78BFB6F93}"/>
    <hyperlink ref="X1095" r:id="rId206" xr:uid="{35FBD6C7-C773-4BB4-915F-F291BBE1402F}"/>
    <hyperlink ref="X1096" r:id="rId207" xr:uid="{3FB26504-867B-4CD6-B202-3C9AAAB35E3B}"/>
    <hyperlink ref="X1097" r:id="rId208" xr:uid="{59B438D2-BD5F-4B6A-9FA6-4044BE699E22}"/>
    <hyperlink ref="X1098" r:id="rId209" xr:uid="{B29D41DB-DFD9-4A8F-A467-A1EBEDFFF617}"/>
    <hyperlink ref="X1099" r:id="rId210" xr:uid="{06AD380F-7C20-481F-9DE6-F7052E1BD8BE}"/>
    <hyperlink ref="X1100" r:id="rId211" xr:uid="{DDF561A6-3A5D-4C54-ACB6-9AE8337DAC4E}"/>
    <hyperlink ref="X1101" r:id="rId212" xr:uid="{A22CEC6F-8FE0-41BB-8C11-AAAD9C92ED72}"/>
    <hyperlink ref="X1102" r:id="rId213" xr:uid="{8B0BB2BF-EC09-4100-81AA-5AE0ED092D49}"/>
    <hyperlink ref="X1103" r:id="rId214" xr:uid="{B62B80EC-C28A-4933-907D-1A27AF854AA5}"/>
    <hyperlink ref="X1104" r:id="rId215" xr:uid="{737D4469-5129-4E2C-8CAA-6FC00C762BC7}"/>
    <hyperlink ref="X1105" r:id="rId216" xr:uid="{0301B6F2-A5B1-4D8A-8103-B2CE4C34B75B}"/>
    <hyperlink ref="X1106" r:id="rId217" xr:uid="{91C45F73-F27D-4005-A436-DC912B8AF4EB}"/>
    <hyperlink ref="X1107" r:id="rId218" xr:uid="{F16C10B5-08C5-4EF8-88C6-8ABABEB211EE}"/>
    <hyperlink ref="X1108" r:id="rId219" xr:uid="{E5A1189F-201B-4514-96B0-F57B10C6B7A9}"/>
    <hyperlink ref="X1109" r:id="rId220" xr:uid="{E06F913C-3287-4D9E-ABB1-6450E4991241}"/>
    <hyperlink ref="X1110" r:id="rId221" xr:uid="{E82C7AD7-0546-42CC-91E3-1251DB62B315}"/>
    <hyperlink ref="X1111" r:id="rId222" xr:uid="{0FF82906-1781-482D-A883-090D63F5131D}"/>
    <hyperlink ref="X1112" r:id="rId223" xr:uid="{63FBE537-6472-49DB-AD3F-09206956CC06}"/>
    <hyperlink ref="X1113" r:id="rId224" xr:uid="{30D60616-12FE-4557-A5B1-F58F4125B478}"/>
    <hyperlink ref="X1114" r:id="rId225" xr:uid="{9CE56FD2-3297-44FF-A2BF-884EC5540406}"/>
    <hyperlink ref="X1115" r:id="rId226" xr:uid="{DCC1C3D5-F804-4867-BB14-AE7F1F4B794F}"/>
    <hyperlink ref="X1116" r:id="rId227" xr:uid="{9B5A58D3-2DB6-4D51-B2F6-C80588A011A5}"/>
    <hyperlink ref="X1117" r:id="rId228" xr:uid="{D42697E5-9589-40D9-B684-07C07F166E02}"/>
    <hyperlink ref="X1118" r:id="rId229" xr:uid="{57928B0C-2D63-4BF8-B643-FD7BCE530860}"/>
    <hyperlink ref="X1119" r:id="rId230" xr:uid="{A32EA7A6-0A9B-403A-B524-BAFC256028D6}"/>
    <hyperlink ref="X1120" r:id="rId231" xr:uid="{E27584A5-2B05-4F75-8BEA-9D6ADD5DD669}"/>
    <hyperlink ref="X1121" r:id="rId232" xr:uid="{645146F2-F735-40E3-93AC-9E77DA1C9414}"/>
    <hyperlink ref="X1122" r:id="rId233" xr:uid="{A5B51589-10D9-41CE-8D6A-1800A26B8332}"/>
    <hyperlink ref="X1123" r:id="rId234" xr:uid="{4BB847B8-E773-4D3E-8202-35E366B5F563}"/>
    <hyperlink ref="X1124" r:id="rId235" xr:uid="{B13FD0CE-3090-44D1-9265-44240B1FFBA6}"/>
    <hyperlink ref="X1125" r:id="rId236" xr:uid="{B079C29F-0F1E-42C5-9496-A1CDD1526269}"/>
    <hyperlink ref="X1126" r:id="rId237" xr:uid="{27E0BC0E-4C04-44C1-9A83-AB7CF0B969A4}"/>
    <hyperlink ref="X1127" r:id="rId238" xr:uid="{E5144A47-BA36-449C-9DA1-1A84F6E46883}"/>
    <hyperlink ref="X1128" r:id="rId239" xr:uid="{C7793BB8-F69C-40D4-B71B-1B9773D7268A}"/>
    <hyperlink ref="X1129" r:id="rId240" xr:uid="{7F564633-4DA2-43E1-9975-43E71A9E14E9}"/>
    <hyperlink ref="X1130" r:id="rId241" xr:uid="{757B40D0-A7EA-4258-83E5-C1AB886F7127}"/>
    <hyperlink ref="X1131" r:id="rId242" xr:uid="{501B6D34-2960-46F0-91E1-787BC11B8385}"/>
    <hyperlink ref="X1132" r:id="rId243" xr:uid="{74433B6D-5FC2-481B-AF6D-C539854FC79F}"/>
    <hyperlink ref="X1133" r:id="rId244" xr:uid="{74B58848-B7EE-40C3-BE5E-94A5AE458FB2}"/>
    <hyperlink ref="X1134" r:id="rId245" xr:uid="{AA891F43-D31D-438A-8F43-F4EA76EBAC8C}"/>
    <hyperlink ref="X1135" r:id="rId246" xr:uid="{6B107AF2-8FC0-4611-A7BF-1FCABA0E4713}"/>
    <hyperlink ref="X1136" r:id="rId247" xr:uid="{F0FB17C2-716E-415A-968A-E1B9C3E00ED3}"/>
    <hyperlink ref="X1137" r:id="rId248" xr:uid="{B69B9813-B32D-4BDC-88D4-7C075184583D}"/>
    <hyperlink ref="X1138" r:id="rId249" xr:uid="{F8DA4FAA-DB2E-4DC8-9B71-C17DA819B8C5}"/>
    <hyperlink ref="X1139" r:id="rId250" xr:uid="{12251AB0-64AE-4D98-89D5-9D485AF52205}"/>
    <hyperlink ref="X1140" r:id="rId251" xr:uid="{9B2B780F-D0C4-4B70-973A-CFF1B2DCE049}"/>
    <hyperlink ref="X1141" r:id="rId252" xr:uid="{6252D83B-079A-4D7E-9BAA-3EF6B9D36C51}"/>
    <hyperlink ref="X1142" r:id="rId253" xr:uid="{BE1EF966-B07C-4DBB-9A8A-127BF0524560}"/>
    <hyperlink ref="X1057" r:id="rId254" xr:uid="{94DEF7BC-AC55-4FC3-9C82-330A8B6E9740}"/>
    <hyperlink ref="X1143" r:id="rId255" display="https://www.fs.uni-lj.si/research-equipment/aktivna-racunalnisko-krmiljena-temperaturna-komora-kompatibilna-z-univerzalno-napravo-za-preizkusanje-materialov/" xr:uid="{D113D1B9-0ADC-400A-831C-3EB7808A1CE3}"/>
    <hyperlink ref="X1144" r:id="rId256" display="https://www.fs.uni-lj.si/research-equipment/klimatska-komora-za-karakterizacijo-materialov-in-procesov-ter-naprav-in-sistemov-na-podrocju-upravljanja-toplote/" xr:uid="{A8D88FAA-928B-408F-91FD-AE27173FC9C8}"/>
    <hyperlink ref="X1145" r:id="rId257" display="https://www.fs.uni-lj.si/research-equipment/hitra-kamera-za-visokofrekvencna-opticna-merjenja-v-tekocinah/" xr:uid="{6DEBF7D2-C645-4761-AB9D-79DCED49EA4B}"/>
    <hyperlink ref="X1146" r:id="rId258" display="https://www.fs.uni-lj.si/research-equipment/sklopljen-sistem-za-pripravo-in-karakterizacijo-povrsin-narejenih-po-meri-z-namenom-manipulacije-vecfaznih-tokov/" xr:uid="{23831048-1338-4281-A9D0-1A6DB76FDDC4}"/>
    <hyperlink ref="X1147" r:id="rId259" display="https://www.fs.uni-lj.si/research-equipment/delovna-postaja-za-obdelavo-steklenih-opticnih-komponent/" xr:uid="{412F1F11-E64D-4F78-9B4D-5050526E44AB}"/>
    <hyperlink ref="X1148" r:id="rId260" display="https://www.fs.uni-lj.si/research-equipment/raziskovalna-oprema-za-diagnosticiranje-hidravlicnih-komponent-in-sistemov/" xr:uid="{1FD6EA8F-CB6D-483F-910B-39E6B15EED4F}"/>
    <hyperlink ref="X1149" r:id="rId261" display="https://www.fs.uni-lj.si/research-equipment/visokonatancni-6-osni-laserski-merilni-sistem-za-umerjanje-in-diagnostiko-obdelovalnih-strojev/" xr:uid="{A8BC35E7-8002-4B2E-92A7-A2FA7F196145}"/>
    <hyperlink ref="X1150" r:id="rId262" display="https://www.fs.uni-lj.si/research-equipment/visokoresolucijski-sistem-analize-povrsin-za-izboljsan-prenos-toplote/" xr:uid="{C75A637A-91F3-4BD2-8827-392E52C50CE0}"/>
    <hyperlink ref="X1151" r:id="rId263" display="https://www.fs.uni-lj.si/research-equipment/robot-arm-franka-research-3-mbs-rob-33/" xr:uid="{181923EA-4519-4BB8-B71C-59C63316E1CD}"/>
    <hyperlink ref="X1152" r:id="rId264" display="https://www.fs.uni-lj.si/research-equipment/visoko-resolucijski-spektrometer-xps-za-tribokemijsko-karakterizacijo-mejnih-mazalnih-filmov-in-povrsin-z-mikrometrsko-natancnim-pozicioniranjem-in-analizo/" xr:uid="{EE39E119-73E8-49FF-9912-AECF1CDA7E20}"/>
    <hyperlink ref="X1154" r:id="rId265" xr:uid="{C46BA38B-6BB1-490B-8F44-2EC16A8D4CC7}"/>
    <hyperlink ref="X1155" r:id="rId266" xr:uid="{097BD1E2-4D6A-460F-ABBB-6C671AD48A14}"/>
    <hyperlink ref="X1156" r:id="rId267" xr:uid="{F8424B27-7A72-4DB5-920C-D141DCFB63CA}"/>
    <hyperlink ref="X1157" r:id="rId268" xr:uid="{AE835E9D-0F3F-491D-A10C-ACAEDA347586}"/>
    <hyperlink ref="X1158" r:id="rId269" xr:uid="{5BDBC615-08BB-417D-86CD-E6A6888FF56E}"/>
    <hyperlink ref="X1159" r:id="rId270" xr:uid="{CEC9F6A7-13EC-41CF-82F3-DA3686F94649}"/>
    <hyperlink ref="X1160" r:id="rId271" display="https://www.fs.uni-lj.si/research-equipment/studija-interakcije-med-clovekom-in-robotom/" xr:uid="{0143F65A-5EC3-4AAC-9553-C0ADE523830E}"/>
    <hyperlink ref="X1153" r:id="rId272" xr:uid="{4B13A33D-7E88-4DC8-A45E-7D4FA7E38C22}"/>
    <hyperlink ref="X1161" r:id="rId273" display="https://www.fs.uni-lj.si/research-equipment/mikro-elektroerozijski-obdelovalni-sistem/" xr:uid="{7E792A81-F9BF-4455-A5A0-F8A540F1CF3C}"/>
    <hyperlink ref="X1162" r:id="rId274" display="https://www.fs.uni-lj.si/research-equipment/komora-s-termografsko-kamero-za-natancno-aktivno-kontrolo-klimatskih-pogojev-pri-testiranju-polimernih-in-kompozitnih-zobnikov/" xr:uid="{7B751BFC-838E-4DA8-B181-1B0E3CB144C4}"/>
    <hyperlink ref="X1163" r:id="rId275" display="https://www.fs.uni-lj.si/research-equipment/kopel-za-ultra-nizke-temperature/" xr:uid="{69425A87-6ED0-48F4-A499-0BE38D10DCD7}"/>
    <hyperlink ref="X1164" r:id="rId276" display="https://www.fs.uni-lj.si/research-equipment/sistem-za-karakterizacijo-mikro-toplotnih-procesov/" xr:uid="{2A2475E9-7B80-40F5-9B62-1B13382A9D0F}"/>
    <hyperlink ref="X1165" r:id="rId277" display="https://www.fs.uni-lj.si/research-equipment/napredni-modularni-in-integrativni-merilni-sistem-za-multifunkcijsko-analizo-pametnih-materialov-in-njihovih-kompozitov/" xr:uid="{2173BE15-2160-434D-91DE-884E493EFF85}"/>
    <hyperlink ref="X1166" r:id="rId278" display="https://www.fs.uni-lj.si/research-equipment/oprema-za-karakterizacijo-laserskih-opticnih-kanalov-v-vodi-in-zraku/" xr:uid="{EAF318B7-E218-4CD6-82B1-77DDB956BE9F}"/>
    <hyperlink ref="X1167" r:id="rId279" display="https://www.fs.uni-lj.si/research-equipment/sistem-za-analizo-elektrokemijskih-celic-in-razvoj-naprednih-opazovalecev-stanj-celic/" xr:uid="{DC909E26-3FD4-44C5-AF03-C3E334F23780}"/>
    <hyperlink ref="X1168" r:id="rId280" xr:uid="{ECB707F6-4C30-4D0C-8649-D670D93F69EE}"/>
    <hyperlink ref="X1211" r:id="rId281" xr:uid="{7EE578C4-5AE8-40C0-97AC-78577EC7DF88}"/>
    <hyperlink ref="X1218" r:id="rId282" xr:uid="{FE431A2B-0232-4C3A-8E5F-9D99081D3067}"/>
    <hyperlink ref="X1219" r:id="rId283" xr:uid="{2049DF07-935B-4BEE-ADB3-B5DADD1807E8}"/>
    <hyperlink ref="X1228" r:id="rId284" xr:uid="{F26C978C-1C07-46CD-B422-014B3C34C2FD}"/>
    <hyperlink ref="X1233" r:id="rId285" xr:uid="{061DF46A-F9D8-4DB4-A899-EDE890FA6026}"/>
    <hyperlink ref="X1236" r:id="rId286" xr:uid="{C15E2B8F-A57E-4260-82D7-70DBD10D9704}"/>
    <hyperlink ref="X1241" r:id="rId287" xr:uid="{96BB804A-EA47-43D5-9052-5C3356A6F8D6}"/>
    <hyperlink ref="X1242" r:id="rId288" xr:uid="{16D19772-F18A-4F6D-8D3E-8F6FA18E2443}"/>
    <hyperlink ref="X1243" r:id="rId289" xr:uid="{F866F23F-4F78-4115-9980-F4BD7C16E75D}"/>
    <hyperlink ref="X1245" r:id="rId290" xr:uid="{7061FA26-F735-42B9-B6C7-E4CA33C8C351}"/>
    <hyperlink ref="X1246" r:id="rId291" xr:uid="{173D2C8E-53D9-412B-A68E-356421605B7A}"/>
    <hyperlink ref="X1495" r:id="rId292" xr:uid="{30C2F2C4-EEC2-42E3-B2C9-E0CAD3061A87}"/>
    <hyperlink ref="X1497" r:id="rId293" xr:uid="{CCDE6C89-5A96-423E-B3F2-50D91D01ED32}"/>
    <hyperlink ref="X1498" r:id="rId294" xr:uid="{99F2F8E2-8E39-49F0-BEC1-7465F4FAFDC4}"/>
    <hyperlink ref="X1540" r:id="rId295" xr:uid="{4BFD968B-F3E1-45DC-BD51-205A100F73A6}"/>
    <hyperlink ref="X1541" r:id="rId296" xr:uid="{82853CF7-20C6-485A-AAAF-220619514104}"/>
    <hyperlink ref="X1542" r:id="rId297" xr:uid="{BCD8CF24-6CA4-4D9F-8C06-60F5088D3D76}"/>
    <hyperlink ref="X1543" r:id="rId298" xr:uid="{2C2D2E78-1890-491A-95A3-D947DB8460C2}"/>
    <hyperlink ref="X1544" r:id="rId299" xr:uid="{1F5823E8-8B54-46F5-AEE0-A6BA42D0802C}"/>
    <hyperlink ref="X1545" r:id="rId300" xr:uid="{5F6FEA0A-AFB8-40E4-884E-31217B467C6C}"/>
    <hyperlink ref="X1561" r:id="rId301" xr:uid="{5F99E1F0-DA01-4E35-A6B0-B668EBA06A33}"/>
    <hyperlink ref="X1549:X1560" r:id="rId302" display="http://www.ntf.uni-lj.si/ntf/raziskovanje/raziskovalno-delo/raziskovalna-oprema/" xr:uid="{90B12E57-4026-4AE9-BF8D-9FFDD9C3B5EE}"/>
    <hyperlink ref="X1565" r:id="rId303" xr:uid="{D3392115-F261-4966-801C-E82082EAF4DB}"/>
    <hyperlink ref="X1566" r:id="rId304" xr:uid="{AC9C39EB-F5E1-4907-A35F-B03FFD1A1AFB}"/>
    <hyperlink ref="X1567" r:id="rId305" xr:uid="{AD5377D4-97F4-4AF2-8C22-B4613DD62892}"/>
    <hyperlink ref="X1568" r:id="rId306" xr:uid="{8E219BBF-3A9D-4633-9CC6-1AF6D0659297}"/>
    <hyperlink ref="X1570" r:id="rId307" xr:uid="{EB58B273-7461-446A-A146-40C69A0F8444}"/>
    <hyperlink ref="X1569" r:id="rId308" xr:uid="{62B3B62D-0947-41BB-8C40-AC97595D04B8}"/>
    <hyperlink ref="X1571" r:id="rId309" xr:uid="{BAB6DBB1-A48E-4C10-ABD3-0A3A27CE3BF9}"/>
    <hyperlink ref="X1575" r:id="rId310" xr:uid="{DB84DE36-90F4-480B-9C64-17707DF338E3}"/>
    <hyperlink ref="X1576" r:id="rId311" xr:uid="{D9BD72E4-7870-4E46-81D5-C60C7DE5C540}"/>
    <hyperlink ref="X1578" r:id="rId312" xr:uid="{E80D0883-F502-445F-AB91-28534CB52AEF}"/>
    <hyperlink ref="X1663" r:id="rId313" xr:uid="{8C47EE20-DBCA-4415-9D8F-53BA849493A0}"/>
  </hyperlinks>
  <pageMargins left="0.7" right="0.7" top="0.75" bottom="0.75" header="0.3" footer="0.3"/>
  <drawing r:id="rId314"/>
  <legacyDrawing r:id="rId3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6B9-740F-431F-8868-7BC568341CFD}">
  <sheetPr>
    <pageSetUpPr fitToPage="1"/>
  </sheetPr>
  <dimension ref="A1:B20"/>
  <sheetViews>
    <sheetView showGridLines="0" workbookViewId="0">
      <pane ySplit="1" topLeftCell="A2" activePane="bottomLeft" state="frozen"/>
      <selection activeCell="B53" sqref="B53"/>
      <selection pane="bottomLeft" activeCell="B3" sqref="B3"/>
    </sheetView>
  </sheetViews>
  <sheetFormatPr defaultColWidth="9.140625" defaultRowHeight="12.75" x14ac:dyDescent="0.2"/>
  <cols>
    <col min="1" max="1" width="17" style="388" customWidth="1"/>
    <col min="2" max="2" width="87.42578125" style="387" customWidth="1"/>
    <col min="3" max="5" width="9.140625" style="386" customWidth="1"/>
    <col min="6" max="16384" width="9.140625" style="386"/>
  </cols>
  <sheetData>
    <row r="1" spans="1:2" x14ac:dyDescent="0.2">
      <c r="A1" s="501" t="s">
        <v>14474</v>
      </c>
      <c r="B1" s="501"/>
    </row>
    <row r="2" spans="1:2" ht="9" customHeight="1" x14ac:dyDescent="0.2">
      <c r="A2" s="401"/>
    </row>
    <row r="3" spans="1:2" ht="29.25" customHeight="1" x14ac:dyDescent="0.2">
      <c r="A3" s="390" t="s">
        <v>14473</v>
      </c>
      <c r="B3" s="400" t="s">
        <v>14472</v>
      </c>
    </row>
    <row r="4" spans="1:2" ht="8.25" customHeight="1" x14ac:dyDescent="0.2">
      <c r="A4" s="391"/>
      <c r="B4" s="396"/>
    </row>
    <row r="5" spans="1:2" x14ac:dyDescent="0.2">
      <c r="A5" s="390" t="s">
        <v>14471</v>
      </c>
      <c r="B5" s="389" t="s">
        <v>14470</v>
      </c>
    </row>
    <row r="6" spans="1:2" x14ac:dyDescent="0.2">
      <c r="A6" s="391"/>
      <c r="B6" s="396" t="s">
        <v>14469</v>
      </c>
    </row>
    <row r="7" spans="1:2" ht="14.25" customHeight="1" x14ac:dyDescent="0.2">
      <c r="A7" s="391"/>
      <c r="B7" s="398" t="s">
        <v>14468</v>
      </c>
    </row>
    <row r="8" spans="1:2" ht="13.5" customHeight="1" x14ac:dyDescent="0.2">
      <c r="A8" s="391"/>
      <c r="B8" s="399" t="s">
        <v>14467</v>
      </c>
    </row>
    <row r="9" spans="1:2" x14ac:dyDescent="0.2">
      <c r="A9" s="391"/>
      <c r="B9" s="398" t="s">
        <v>14466</v>
      </c>
    </row>
    <row r="10" spans="1:2" x14ac:dyDescent="0.2">
      <c r="A10" s="391"/>
      <c r="B10" s="397" t="s">
        <v>14465</v>
      </c>
    </row>
    <row r="11" spans="1:2" x14ac:dyDescent="0.2">
      <c r="A11" s="391"/>
      <c r="B11" s="397"/>
    </row>
    <row r="12" spans="1:2" x14ac:dyDescent="0.2">
      <c r="A12" s="390" t="s">
        <v>14464</v>
      </c>
      <c r="B12" s="396" t="s">
        <v>14463</v>
      </c>
    </row>
    <row r="13" spans="1:2" x14ac:dyDescent="0.2">
      <c r="A13" s="391"/>
      <c r="B13" s="396"/>
    </row>
    <row r="14" spans="1:2" ht="25.5" x14ac:dyDescent="0.2">
      <c r="A14" s="395" t="s">
        <v>14462</v>
      </c>
      <c r="B14" s="394" t="s">
        <v>14461</v>
      </c>
    </row>
    <row r="15" spans="1:2" x14ac:dyDescent="0.2">
      <c r="A15" s="393"/>
      <c r="B15" s="394"/>
    </row>
    <row r="16" spans="1:2" ht="25.5" x14ac:dyDescent="0.2">
      <c r="A16" s="395" t="s">
        <v>14460</v>
      </c>
      <c r="B16" s="394" t="s">
        <v>14459</v>
      </c>
    </row>
    <row r="17" spans="1:2" ht="25.5" x14ac:dyDescent="0.2">
      <c r="A17" s="393"/>
      <c r="B17" s="394" t="s">
        <v>14458</v>
      </c>
    </row>
    <row r="18" spans="1:2" x14ac:dyDescent="0.2">
      <c r="A18" s="393"/>
      <c r="B18" s="392" t="s">
        <v>14457</v>
      </c>
    </row>
    <row r="19" spans="1:2" x14ac:dyDescent="0.2">
      <c r="A19" s="391"/>
      <c r="B19" s="389"/>
    </row>
    <row r="20" spans="1:2" ht="25.5" x14ac:dyDescent="0.2">
      <c r="A20" s="390" t="s">
        <v>14456</v>
      </c>
      <c r="B20" s="389" t="s">
        <v>14455</v>
      </c>
    </row>
  </sheetData>
  <mergeCells count="1">
    <mergeCell ref="A1:B1"/>
  </mergeCells>
  <hyperlinks>
    <hyperlink ref="B7" r:id="rId1" xr:uid="{8AB13950-13B9-45AA-8EC1-4D23C05491B4}"/>
    <hyperlink ref="B9" r:id="rId2" xr:uid="{35577B0E-0F8C-469E-B659-DDA00EEF46DB}"/>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B0D7-64A3-49A7-AB38-02F3E7EE3963}">
  <sheetPr>
    <pageSetUpPr fitToPage="1"/>
  </sheetPr>
  <dimension ref="A1:K198"/>
  <sheetViews>
    <sheetView workbookViewId="0">
      <pane ySplit="1" topLeftCell="A6" activePane="bottomLeft" state="frozen"/>
      <selection activeCell="B53" sqref="B53"/>
      <selection pane="bottomLeft" activeCell="H7" sqref="H7"/>
    </sheetView>
  </sheetViews>
  <sheetFormatPr defaultColWidth="9.140625" defaultRowHeight="15" x14ac:dyDescent="0.25"/>
  <cols>
    <col min="1" max="1" width="3.140625" style="402" bestFit="1" customWidth="1"/>
    <col min="2" max="2" width="18.7109375" style="402" customWidth="1"/>
    <col min="3" max="3" width="20" style="402" customWidth="1"/>
    <col min="4" max="4" width="3.42578125" style="402" bestFit="1" customWidth="1"/>
    <col min="5" max="6" width="26.42578125" style="402" customWidth="1"/>
    <col min="7" max="7" width="3.28515625" style="402" bestFit="1" customWidth="1"/>
    <col min="8" max="8" width="31.28515625" style="402" customWidth="1"/>
    <col min="9" max="9" width="33" style="402" customWidth="1"/>
    <col min="10" max="12" width="9.140625" style="402" customWidth="1"/>
    <col min="13" max="16384" width="9.140625" style="402"/>
  </cols>
  <sheetData>
    <row r="1" spans="1:11" x14ac:dyDescent="0.25">
      <c r="A1" s="408" t="s">
        <v>41</v>
      </c>
      <c r="B1" s="408" t="s">
        <v>14904</v>
      </c>
      <c r="C1" s="408" t="s">
        <v>14903</v>
      </c>
      <c r="D1" s="408" t="s">
        <v>42</v>
      </c>
      <c r="E1" s="408" t="s">
        <v>14902</v>
      </c>
      <c r="F1" s="408" t="s">
        <v>14901</v>
      </c>
      <c r="G1" s="408" t="s">
        <v>43</v>
      </c>
      <c r="H1" s="408" t="s">
        <v>14900</v>
      </c>
      <c r="I1" s="408" t="s">
        <v>14899</v>
      </c>
      <c r="K1" s="407"/>
    </row>
    <row r="2" spans="1:11" x14ac:dyDescent="0.25">
      <c r="A2" s="405">
        <v>1</v>
      </c>
      <c r="B2" s="503" t="s">
        <v>9438</v>
      </c>
      <c r="C2" s="503" t="s">
        <v>14898</v>
      </c>
      <c r="D2" s="405">
        <v>1</v>
      </c>
      <c r="E2" s="402" t="s">
        <v>14897</v>
      </c>
      <c r="F2" s="402" t="s">
        <v>14896</v>
      </c>
      <c r="G2" s="405">
        <v>1</v>
      </c>
      <c r="H2" s="402" t="s">
        <v>14895</v>
      </c>
      <c r="I2" s="402" t="s">
        <v>14894</v>
      </c>
    </row>
    <row r="3" spans="1:11" x14ac:dyDescent="0.25">
      <c r="A3" s="405"/>
      <c r="B3" s="503"/>
      <c r="C3" s="503"/>
      <c r="D3" s="405"/>
      <c r="G3" s="405">
        <v>2</v>
      </c>
      <c r="H3" s="402" t="s">
        <v>14893</v>
      </c>
      <c r="I3" s="402" t="s">
        <v>14892</v>
      </c>
    </row>
    <row r="4" spans="1:11" x14ac:dyDescent="0.25">
      <c r="A4" s="405"/>
      <c r="D4" s="405"/>
      <c r="G4" s="405">
        <v>3</v>
      </c>
      <c r="H4" s="406" t="s">
        <v>14891</v>
      </c>
      <c r="I4" s="402" t="s">
        <v>14890</v>
      </c>
    </row>
    <row r="5" spans="1:11" x14ac:dyDescent="0.25">
      <c r="A5" s="405"/>
      <c r="D5" s="405"/>
      <c r="G5" s="405">
        <v>4</v>
      </c>
      <c r="H5" s="402" t="s">
        <v>14889</v>
      </c>
      <c r="I5" s="402" t="s">
        <v>14888</v>
      </c>
    </row>
    <row r="6" spans="1:11" x14ac:dyDescent="0.25">
      <c r="A6" s="405"/>
      <c r="D6" s="405"/>
      <c r="G6" s="405">
        <v>5</v>
      </c>
      <c r="H6" s="402" t="s">
        <v>14887</v>
      </c>
      <c r="I6" s="402" t="s">
        <v>14886</v>
      </c>
    </row>
    <row r="7" spans="1:11" x14ac:dyDescent="0.25">
      <c r="A7" s="405"/>
      <c r="D7" s="405"/>
      <c r="G7" s="405">
        <v>6</v>
      </c>
      <c r="H7" s="402" t="s">
        <v>14885</v>
      </c>
      <c r="I7" s="402" t="s">
        <v>14884</v>
      </c>
    </row>
    <row r="8" spans="1:11" x14ac:dyDescent="0.25">
      <c r="A8" s="405"/>
      <c r="D8" s="405"/>
      <c r="G8" s="405">
        <v>7</v>
      </c>
      <c r="H8" s="402" t="s">
        <v>14883</v>
      </c>
      <c r="I8" s="402" t="s">
        <v>14882</v>
      </c>
    </row>
    <row r="9" spans="1:11" x14ac:dyDescent="0.25">
      <c r="A9" s="405"/>
      <c r="D9" s="405">
        <v>2</v>
      </c>
      <c r="E9" s="402" t="s">
        <v>14881</v>
      </c>
      <c r="F9" s="402" t="s">
        <v>14880</v>
      </c>
      <c r="G9" s="405">
        <v>1</v>
      </c>
      <c r="H9" s="402" t="s">
        <v>14494</v>
      </c>
      <c r="I9" s="402" t="s">
        <v>14493</v>
      </c>
    </row>
    <row r="10" spans="1:11" x14ac:dyDescent="0.25">
      <c r="A10" s="405"/>
      <c r="D10" s="405"/>
      <c r="G10" s="405">
        <v>2</v>
      </c>
      <c r="H10" s="402" t="s">
        <v>14879</v>
      </c>
      <c r="I10" s="402" t="s">
        <v>14878</v>
      </c>
    </row>
    <row r="11" spans="1:11" x14ac:dyDescent="0.25">
      <c r="A11" s="405"/>
      <c r="D11" s="405"/>
      <c r="G11" s="405">
        <v>3</v>
      </c>
      <c r="H11" s="402" t="s">
        <v>14621</v>
      </c>
      <c r="I11" s="402" t="s">
        <v>14877</v>
      </c>
    </row>
    <row r="12" spans="1:11" x14ac:dyDescent="0.25">
      <c r="A12" s="405"/>
      <c r="D12" s="405"/>
      <c r="G12" s="405">
        <v>4</v>
      </c>
      <c r="H12" s="402" t="s">
        <v>14876</v>
      </c>
      <c r="I12" s="402" t="s">
        <v>14875</v>
      </c>
    </row>
    <row r="13" spans="1:11" x14ac:dyDescent="0.25">
      <c r="A13" s="405"/>
      <c r="D13" s="405">
        <v>3</v>
      </c>
      <c r="E13" s="402" t="s">
        <v>9439</v>
      </c>
      <c r="F13" s="402" t="s">
        <v>14874</v>
      </c>
      <c r="G13" s="405">
        <v>1</v>
      </c>
      <c r="H13" s="402" t="s">
        <v>14873</v>
      </c>
      <c r="I13" s="402" t="s">
        <v>14872</v>
      </c>
    </row>
    <row r="14" spans="1:11" x14ac:dyDescent="0.25">
      <c r="A14" s="405"/>
      <c r="D14" s="405"/>
      <c r="G14" s="405">
        <v>2</v>
      </c>
      <c r="H14" s="402" t="s">
        <v>9440</v>
      </c>
      <c r="I14" s="402" t="s">
        <v>14871</v>
      </c>
    </row>
    <row r="15" spans="1:11" x14ac:dyDescent="0.25">
      <c r="A15" s="405"/>
      <c r="D15" s="405"/>
      <c r="G15" s="405">
        <v>3</v>
      </c>
      <c r="H15" s="402" t="s">
        <v>12306</v>
      </c>
      <c r="I15" s="402" t="s">
        <v>12306</v>
      </c>
    </row>
    <row r="16" spans="1:11" x14ac:dyDescent="0.25">
      <c r="A16" s="405"/>
      <c r="D16" s="405"/>
      <c r="G16" s="405">
        <v>4</v>
      </c>
      <c r="H16" s="402" t="s">
        <v>14870</v>
      </c>
      <c r="I16" s="402" t="s">
        <v>14529</v>
      </c>
    </row>
    <row r="17" spans="1:9" x14ac:dyDescent="0.25">
      <c r="A17" s="405"/>
      <c r="D17" s="405"/>
      <c r="G17" s="405">
        <v>5</v>
      </c>
      <c r="H17" s="402" t="s">
        <v>14869</v>
      </c>
      <c r="I17" s="402" t="s">
        <v>14868</v>
      </c>
    </row>
    <row r="18" spans="1:9" x14ac:dyDescent="0.25">
      <c r="A18" s="405"/>
      <c r="D18" s="405">
        <v>4</v>
      </c>
      <c r="E18" s="402" t="s">
        <v>14867</v>
      </c>
      <c r="F18" s="402" t="s">
        <v>14866</v>
      </c>
      <c r="G18" s="405">
        <v>1</v>
      </c>
      <c r="H18" s="402" t="s">
        <v>14865</v>
      </c>
      <c r="I18" s="402" t="s">
        <v>14864</v>
      </c>
    </row>
    <row r="19" spans="1:9" x14ac:dyDescent="0.25">
      <c r="A19" s="405"/>
      <c r="D19" s="405"/>
      <c r="G19" s="405">
        <v>2</v>
      </c>
      <c r="H19" s="406" t="s">
        <v>14863</v>
      </c>
      <c r="I19" s="402" t="s">
        <v>14862</v>
      </c>
    </row>
    <row r="20" spans="1:9" x14ac:dyDescent="0.25">
      <c r="A20" s="405"/>
      <c r="D20" s="405"/>
      <c r="G20" s="405">
        <v>3</v>
      </c>
      <c r="H20" s="402" t="s">
        <v>14861</v>
      </c>
      <c r="I20" s="402" t="s">
        <v>14860</v>
      </c>
    </row>
    <row r="21" spans="1:9" x14ac:dyDescent="0.25">
      <c r="A21" s="405"/>
      <c r="D21" s="405"/>
      <c r="G21" s="405">
        <v>4</v>
      </c>
      <c r="H21" s="402" t="s">
        <v>14859</v>
      </c>
      <c r="I21" s="402" t="s">
        <v>14858</v>
      </c>
    </row>
    <row r="22" spans="1:9" x14ac:dyDescent="0.25">
      <c r="A22" s="405"/>
      <c r="D22" s="405">
        <v>5</v>
      </c>
      <c r="E22" s="402" t="s">
        <v>14857</v>
      </c>
      <c r="F22" s="402" t="s">
        <v>14856</v>
      </c>
      <c r="G22" s="405">
        <v>1</v>
      </c>
      <c r="H22" s="402" t="s">
        <v>14855</v>
      </c>
      <c r="I22" s="402" t="s">
        <v>14854</v>
      </c>
    </row>
    <row r="23" spans="1:9" x14ac:dyDescent="0.25">
      <c r="A23" s="405"/>
      <c r="D23" s="405"/>
      <c r="G23" s="405">
        <v>2</v>
      </c>
      <c r="H23" s="406" t="s">
        <v>14853</v>
      </c>
      <c r="I23" s="402" t="s">
        <v>14852</v>
      </c>
    </row>
    <row r="24" spans="1:9" x14ac:dyDescent="0.25">
      <c r="A24" s="405"/>
      <c r="D24" s="405"/>
      <c r="G24" s="405">
        <v>3</v>
      </c>
      <c r="H24" s="402" t="s">
        <v>14851</v>
      </c>
      <c r="I24" s="402" t="s">
        <v>14850</v>
      </c>
    </row>
    <row r="25" spans="1:9" x14ac:dyDescent="0.25">
      <c r="A25" s="405"/>
      <c r="D25" s="405">
        <v>6</v>
      </c>
      <c r="E25" s="402" t="s">
        <v>14621</v>
      </c>
      <c r="F25" s="402" t="s">
        <v>14620</v>
      </c>
      <c r="G25" s="405">
        <v>1</v>
      </c>
      <c r="H25" s="402" t="s">
        <v>14849</v>
      </c>
      <c r="I25" s="402" t="s">
        <v>14848</v>
      </c>
    </row>
    <row r="26" spans="1:9" x14ac:dyDescent="0.25">
      <c r="A26" s="405"/>
      <c r="D26" s="405"/>
      <c r="G26" s="405">
        <v>2</v>
      </c>
      <c r="H26" s="402" t="s">
        <v>14847</v>
      </c>
      <c r="I26" s="402" t="s">
        <v>14847</v>
      </c>
    </row>
    <row r="27" spans="1:9" x14ac:dyDescent="0.25">
      <c r="A27" s="405"/>
      <c r="D27" s="405">
        <v>7</v>
      </c>
      <c r="E27" s="402" t="s">
        <v>14846</v>
      </c>
      <c r="F27" s="402" t="s">
        <v>14845</v>
      </c>
      <c r="G27" s="405">
        <v>1</v>
      </c>
      <c r="H27" s="402" t="s">
        <v>14844</v>
      </c>
      <c r="I27" s="402" t="s">
        <v>14843</v>
      </c>
    </row>
    <row r="28" spans="1:9" x14ac:dyDescent="0.25">
      <c r="A28" s="405"/>
      <c r="D28" s="405"/>
      <c r="G28" s="405">
        <v>2</v>
      </c>
      <c r="H28" s="402" t="s">
        <v>14842</v>
      </c>
      <c r="I28" s="402" t="s">
        <v>14841</v>
      </c>
    </row>
    <row r="29" spans="1:9" x14ac:dyDescent="0.25">
      <c r="A29" s="405"/>
      <c r="D29" s="405"/>
      <c r="G29" s="405">
        <v>3</v>
      </c>
      <c r="H29" s="402" t="s">
        <v>14840</v>
      </c>
      <c r="I29" s="402" t="s">
        <v>14839</v>
      </c>
    </row>
    <row r="30" spans="1:9" x14ac:dyDescent="0.25">
      <c r="A30" s="405"/>
      <c r="D30" s="405"/>
      <c r="G30" s="405">
        <v>4</v>
      </c>
      <c r="H30" s="402" t="s">
        <v>14838</v>
      </c>
      <c r="I30" s="402" t="s">
        <v>14837</v>
      </c>
    </row>
    <row r="31" spans="1:9" x14ac:dyDescent="0.25">
      <c r="A31" s="405"/>
      <c r="D31" s="405"/>
      <c r="G31" s="405">
        <v>5</v>
      </c>
      <c r="H31" s="402" t="s">
        <v>14836</v>
      </c>
      <c r="I31" s="402" t="s">
        <v>14835</v>
      </c>
    </row>
    <row r="32" spans="1:9" x14ac:dyDescent="0.25">
      <c r="A32" s="405"/>
      <c r="D32" s="405"/>
      <c r="G32" s="405">
        <v>6</v>
      </c>
      <c r="H32" s="402" t="s">
        <v>14834</v>
      </c>
      <c r="I32" s="402" t="s">
        <v>14833</v>
      </c>
    </row>
    <row r="33" spans="1:9" x14ac:dyDescent="0.25">
      <c r="A33" s="405"/>
      <c r="D33" s="405">
        <v>8</v>
      </c>
      <c r="E33" s="402" t="s">
        <v>14718</v>
      </c>
      <c r="F33" s="402" t="s">
        <v>14717</v>
      </c>
      <c r="G33" s="405">
        <v>1</v>
      </c>
      <c r="H33" s="402" t="s">
        <v>14832</v>
      </c>
      <c r="I33" s="402" t="s">
        <v>14831</v>
      </c>
    </row>
    <row r="34" spans="1:9" x14ac:dyDescent="0.25">
      <c r="A34" s="405"/>
      <c r="D34" s="405"/>
      <c r="G34" s="405">
        <v>2</v>
      </c>
      <c r="H34" s="402" t="s">
        <v>14830</v>
      </c>
      <c r="I34" s="402" t="s">
        <v>14830</v>
      </c>
    </row>
    <row r="35" spans="1:9" x14ac:dyDescent="0.25">
      <c r="A35" s="405"/>
      <c r="D35" s="405"/>
      <c r="G35" s="405">
        <v>3</v>
      </c>
      <c r="H35" s="402" t="s">
        <v>14829</v>
      </c>
      <c r="I35" s="402" t="s">
        <v>14828</v>
      </c>
    </row>
    <row r="36" spans="1:9" x14ac:dyDescent="0.25">
      <c r="A36" s="405"/>
      <c r="D36" s="405">
        <v>9</v>
      </c>
      <c r="E36" s="402" t="s">
        <v>14827</v>
      </c>
      <c r="F36" s="402" t="s">
        <v>14826</v>
      </c>
      <c r="G36" s="405">
        <v>1</v>
      </c>
      <c r="H36" s="402" t="s">
        <v>14825</v>
      </c>
      <c r="I36" s="402" t="s">
        <v>14824</v>
      </c>
    </row>
    <row r="37" spans="1:9" x14ac:dyDescent="0.25">
      <c r="A37" s="404"/>
      <c r="B37" s="403"/>
      <c r="C37" s="403"/>
      <c r="D37" s="404"/>
      <c r="E37" s="403"/>
      <c r="F37" s="403"/>
      <c r="G37" s="404">
        <v>2</v>
      </c>
      <c r="H37" s="403" t="s">
        <v>14823</v>
      </c>
      <c r="I37" s="403" t="s">
        <v>14822</v>
      </c>
    </row>
    <row r="38" spans="1:9" x14ac:dyDescent="0.25">
      <c r="A38" s="405">
        <v>2</v>
      </c>
      <c r="B38" s="502" t="s">
        <v>14821</v>
      </c>
      <c r="C38" s="502" t="s">
        <v>14820</v>
      </c>
      <c r="D38" s="405">
        <v>1</v>
      </c>
      <c r="E38" s="402" t="s">
        <v>14819</v>
      </c>
      <c r="F38" s="402" t="s">
        <v>14818</v>
      </c>
      <c r="G38" s="405">
        <v>1</v>
      </c>
      <c r="H38" s="402" t="s">
        <v>14817</v>
      </c>
      <c r="I38" s="402" t="s">
        <v>14816</v>
      </c>
    </row>
    <row r="39" spans="1:9" x14ac:dyDescent="0.25">
      <c r="A39" s="405"/>
      <c r="B39" s="503"/>
      <c r="C39" s="503"/>
      <c r="D39" s="405"/>
      <c r="G39" s="405">
        <v>2</v>
      </c>
      <c r="H39" s="402" t="s">
        <v>14815</v>
      </c>
      <c r="I39" s="402" t="s">
        <v>14814</v>
      </c>
    </row>
    <row r="40" spans="1:9" x14ac:dyDescent="0.25">
      <c r="A40" s="405"/>
      <c r="D40" s="405"/>
      <c r="G40" s="405">
        <v>3</v>
      </c>
      <c r="H40" s="402" t="s">
        <v>14813</v>
      </c>
      <c r="I40" s="402" t="s">
        <v>14812</v>
      </c>
    </row>
    <row r="41" spans="1:9" x14ac:dyDescent="0.25">
      <c r="A41" s="405"/>
      <c r="D41" s="405"/>
      <c r="G41" s="405">
        <v>4</v>
      </c>
      <c r="H41" s="402" t="s">
        <v>14811</v>
      </c>
      <c r="I41" s="402" t="s">
        <v>14810</v>
      </c>
    </row>
    <row r="42" spans="1:9" x14ac:dyDescent="0.25">
      <c r="A42" s="405"/>
      <c r="D42" s="405">
        <v>2</v>
      </c>
      <c r="E42" s="402" t="s">
        <v>14809</v>
      </c>
      <c r="F42" s="402" t="s">
        <v>14809</v>
      </c>
      <c r="G42" s="405">
        <v>1</v>
      </c>
      <c r="H42" s="402" t="s">
        <v>1789</v>
      </c>
      <c r="I42" s="402" t="s">
        <v>14808</v>
      </c>
    </row>
    <row r="43" spans="1:9" x14ac:dyDescent="0.25">
      <c r="A43" s="405"/>
      <c r="D43" s="405"/>
      <c r="G43" s="405">
        <v>2</v>
      </c>
      <c r="H43" s="402" t="s">
        <v>14807</v>
      </c>
      <c r="I43" s="402" t="s">
        <v>14806</v>
      </c>
    </row>
    <row r="44" spans="1:9" x14ac:dyDescent="0.25">
      <c r="A44" s="405"/>
      <c r="D44" s="405">
        <v>3</v>
      </c>
      <c r="E44" s="402" t="s">
        <v>14805</v>
      </c>
      <c r="F44" s="402" t="s">
        <v>14804</v>
      </c>
      <c r="G44" s="405">
        <v>1</v>
      </c>
      <c r="H44" s="402" t="s">
        <v>14803</v>
      </c>
      <c r="I44" s="402" t="s">
        <v>14802</v>
      </c>
    </row>
    <row r="45" spans="1:9" x14ac:dyDescent="0.25">
      <c r="A45" s="405"/>
      <c r="D45" s="405"/>
      <c r="G45" s="405">
        <v>2</v>
      </c>
      <c r="H45" s="402" t="s">
        <v>14801</v>
      </c>
      <c r="I45" s="402" t="s">
        <v>14800</v>
      </c>
    </row>
    <row r="46" spans="1:9" x14ac:dyDescent="0.25">
      <c r="A46" s="405"/>
      <c r="D46" s="405"/>
      <c r="G46" s="405">
        <v>3</v>
      </c>
      <c r="H46" s="402" t="s">
        <v>14799</v>
      </c>
      <c r="I46" s="402" t="s">
        <v>14798</v>
      </c>
    </row>
    <row r="47" spans="1:9" x14ac:dyDescent="0.25">
      <c r="A47" s="405"/>
      <c r="D47" s="405"/>
      <c r="G47" s="405">
        <v>4</v>
      </c>
      <c r="H47" s="406" t="s">
        <v>14797</v>
      </c>
      <c r="I47" s="402" t="s">
        <v>14796</v>
      </c>
    </row>
    <row r="48" spans="1:9" x14ac:dyDescent="0.25">
      <c r="A48" s="405"/>
      <c r="D48" s="405"/>
      <c r="G48" s="405">
        <v>5</v>
      </c>
      <c r="H48" s="402" t="s">
        <v>14795</v>
      </c>
      <c r="I48" s="402" t="s">
        <v>14794</v>
      </c>
    </row>
    <row r="49" spans="1:9" x14ac:dyDescent="0.25">
      <c r="A49" s="405"/>
      <c r="D49" s="405"/>
      <c r="G49" s="405">
        <v>6</v>
      </c>
      <c r="H49" s="402" t="s">
        <v>14793</v>
      </c>
      <c r="I49" s="402" t="s">
        <v>14792</v>
      </c>
    </row>
    <row r="50" spans="1:9" x14ac:dyDescent="0.25">
      <c r="A50" s="405"/>
      <c r="D50" s="405">
        <v>4</v>
      </c>
      <c r="E50" s="402" t="s">
        <v>14791</v>
      </c>
      <c r="F50" s="402" t="s">
        <v>14790</v>
      </c>
      <c r="G50" s="405">
        <v>1</v>
      </c>
      <c r="H50" s="402" t="s">
        <v>14789</v>
      </c>
      <c r="I50" s="402" t="s">
        <v>14788</v>
      </c>
    </row>
    <row r="51" spans="1:9" x14ac:dyDescent="0.25">
      <c r="A51" s="405"/>
      <c r="D51" s="405"/>
      <c r="G51" s="405">
        <v>2</v>
      </c>
      <c r="H51" s="402" t="s">
        <v>14787</v>
      </c>
      <c r="I51" s="402" t="s">
        <v>14786</v>
      </c>
    </row>
    <row r="52" spans="1:9" x14ac:dyDescent="0.25">
      <c r="A52" s="405"/>
      <c r="D52" s="405"/>
      <c r="G52" s="405">
        <v>3</v>
      </c>
      <c r="H52" s="402" t="s">
        <v>14785</v>
      </c>
      <c r="I52" s="402" t="s">
        <v>14784</v>
      </c>
    </row>
    <row r="53" spans="1:9" x14ac:dyDescent="0.25">
      <c r="A53" s="405"/>
      <c r="D53" s="405"/>
      <c r="G53" s="405">
        <v>4</v>
      </c>
      <c r="H53" s="402" t="s">
        <v>14783</v>
      </c>
      <c r="I53" s="402" t="s">
        <v>14782</v>
      </c>
    </row>
    <row r="54" spans="1:9" x14ac:dyDescent="0.25">
      <c r="A54" s="405"/>
      <c r="D54" s="405">
        <v>5</v>
      </c>
      <c r="E54" s="402" t="s">
        <v>14621</v>
      </c>
      <c r="F54" s="402" t="s">
        <v>14620</v>
      </c>
      <c r="G54" s="405">
        <v>1</v>
      </c>
      <c r="H54" s="402" t="s">
        <v>14781</v>
      </c>
      <c r="I54" s="402" t="s">
        <v>14780</v>
      </c>
    </row>
    <row r="55" spans="1:9" x14ac:dyDescent="0.25">
      <c r="A55" s="405"/>
      <c r="D55" s="405"/>
      <c r="G55" s="405">
        <v>2</v>
      </c>
      <c r="H55" s="402" t="s">
        <v>14779</v>
      </c>
      <c r="I55" s="402" t="s">
        <v>14779</v>
      </c>
    </row>
    <row r="56" spans="1:9" x14ac:dyDescent="0.25">
      <c r="A56" s="405"/>
      <c r="D56" s="405"/>
      <c r="G56" s="405">
        <v>3</v>
      </c>
      <c r="H56" s="402" t="s">
        <v>14747</v>
      </c>
      <c r="I56" s="402" t="s">
        <v>14746</v>
      </c>
    </row>
    <row r="57" spans="1:9" x14ac:dyDescent="0.25">
      <c r="A57" s="405"/>
      <c r="D57" s="405"/>
      <c r="G57" s="405">
        <v>4</v>
      </c>
      <c r="H57" s="402" t="s">
        <v>14778</v>
      </c>
      <c r="I57" s="402" t="s">
        <v>14777</v>
      </c>
    </row>
    <row r="58" spans="1:9" x14ac:dyDescent="0.25">
      <c r="A58" s="405"/>
      <c r="D58" s="405"/>
      <c r="G58" s="405">
        <v>5</v>
      </c>
      <c r="H58" s="402" t="s">
        <v>14776</v>
      </c>
      <c r="I58" s="402" t="s">
        <v>14775</v>
      </c>
    </row>
    <row r="59" spans="1:9" x14ac:dyDescent="0.25">
      <c r="A59" s="405"/>
      <c r="D59" s="405"/>
      <c r="G59" s="405">
        <v>6</v>
      </c>
      <c r="H59" s="402" t="s">
        <v>14774</v>
      </c>
      <c r="I59" s="402" t="s">
        <v>14773</v>
      </c>
    </row>
    <row r="60" spans="1:9" x14ac:dyDescent="0.25">
      <c r="A60" s="404"/>
      <c r="B60" s="403"/>
      <c r="C60" s="403"/>
      <c r="D60" s="404"/>
      <c r="E60" s="403"/>
      <c r="F60" s="403"/>
      <c r="G60" s="404">
        <v>7</v>
      </c>
      <c r="H60" s="403" t="s">
        <v>14772</v>
      </c>
      <c r="I60" s="403" t="s">
        <v>14771</v>
      </c>
    </row>
    <row r="61" spans="1:9" x14ac:dyDescent="0.25">
      <c r="A61" s="405">
        <v>3</v>
      </c>
      <c r="B61" s="502" t="s">
        <v>14770</v>
      </c>
      <c r="C61" s="502" t="s">
        <v>14769</v>
      </c>
      <c r="D61" s="405">
        <v>1</v>
      </c>
      <c r="E61" s="402" t="s">
        <v>14768</v>
      </c>
      <c r="F61" s="402" t="s">
        <v>14767</v>
      </c>
      <c r="G61" s="405">
        <v>1</v>
      </c>
      <c r="H61" s="402" t="s">
        <v>14766</v>
      </c>
      <c r="I61" s="402" t="s">
        <v>14766</v>
      </c>
    </row>
    <row r="62" spans="1:9" x14ac:dyDescent="0.25">
      <c r="A62" s="405"/>
      <c r="B62" s="503"/>
      <c r="C62" s="503"/>
      <c r="D62" s="405"/>
      <c r="G62" s="405">
        <v>2</v>
      </c>
      <c r="H62" s="402" t="s">
        <v>14747</v>
      </c>
      <c r="I62" s="402" t="s">
        <v>14746</v>
      </c>
    </row>
    <row r="63" spans="1:9" x14ac:dyDescent="0.25">
      <c r="A63" s="405"/>
      <c r="D63" s="405"/>
      <c r="G63" s="405">
        <v>3</v>
      </c>
      <c r="H63" s="402" t="s">
        <v>14765</v>
      </c>
      <c r="I63" s="402" t="s">
        <v>14764</v>
      </c>
    </row>
    <row r="64" spans="1:9" x14ac:dyDescent="0.25">
      <c r="A64" s="405"/>
      <c r="D64" s="405"/>
      <c r="G64" s="405">
        <v>4</v>
      </c>
      <c r="H64" s="402" t="s">
        <v>14494</v>
      </c>
      <c r="I64" s="402" t="s">
        <v>14493</v>
      </c>
    </row>
    <row r="65" spans="1:9" x14ac:dyDescent="0.25">
      <c r="A65" s="405"/>
      <c r="D65" s="405"/>
      <c r="G65" s="405">
        <v>5</v>
      </c>
      <c r="H65" s="402" t="s">
        <v>14763</v>
      </c>
      <c r="I65" s="402" t="s">
        <v>14763</v>
      </c>
    </row>
    <row r="66" spans="1:9" x14ac:dyDescent="0.25">
      <c r="A66" s="405"/>
      <c r="D66" s="405"/>
      <c r="G66" s="405">
        <v>6</v>
      </c>
      <c r="H66" s="402" t="s">
        <v>14762</v>
      </c>
      <c r="I66" s="402" t="s">
        <v>14761</v>
      </c>
    </row>
    <row r="67" spans="1:9" x14ac:dyDescent="0.25">
      <c r="A67" s="405"/>
      <c r="D67" s="405"/>
      <c r="G67" s="405">
        <v>7</v>
      </c>
      <c r="H67" s="402" t="s">
        <v>14760</v>
      </c>
      <c r="I67" s="402" t="s">
        <v>14729</v>
      </c>
    </row>
    <row r="68" spans="1:9" x14ac:dyDescent="0.25">
      <c r="A68" s="405"/>
      <c r="D68" s="405"/>
      <c r="G68" s="405">
        <v>8</v>
      </c>
      <c r="H68" s="402" t="s">
        <v>14759</v>
      </c>
      <c r="I68" s="402" t="s">
        <v>14758</v>
      </c>
    </row>
    <row r="69" spans="1:9" x14ac:dyDescent="0.25">
      <c r="A69" s="405"/>
      <c r="D69" s="405">
        <v>2</v>
      </c>
      <c r="E69" s="402" t="s">
        <v>14757</v>
      </c>
      <c r="F69" s="402" t="s">
        <v>14756</v>
      </c>
      <c r="G69" s="405">
        <v>1</v>
      </c>
      <c r="H69" s="402" t="s">
        <v>14755</v>
      </c>
      <c r="I69" s="402" t="s">
        <v>14754</v>
      </c>
    </row>
    <row r="70" spans="1:9" x14ac:dyDescent="0.25">
      <c r="A70" s="405"/>
      <c r="D70" s="405"/>
      <c r="G70" s="405">
        <v>2</v>
      </c>
      <c r="H70" s="402" t="s">
        <v>14700</v>
      </c>
      <c r="I70" s="402" t="s">
        <v>14699</v>
      </c>
    </row>
    <row r="71" spans="1:9" x14ac:dyDescent="0.25">
      <c r="A71" s="405"/>
      <c r="D71" s="405"/>
      <c r="G71" s="405">
        <v>3</v>
      </c>
      <c r="H71" s="402" t="s">
        <v>14753</v>
      </c>
      <c r="I71" s="402" t="s">
        <v>14752</v>
      </c>
    </row>
    <row r="72" spans="1:9" x14ac:dyDescent="0.25">
      <c r="A72" s="405"/>
      <c r="D72" s="405">
        <v>3</v>
      </c>
      <c r="E72" s="406" t="s">
        <v>14751</v>
      </c>
      <c r="F72" s="402" t="s">
        <v>14750</v>
      </c>
      <c r="G72" s="405">
        <v>1</v>
      </c>
      <c r="H72" s="402" t="s">
        <v>14749</v>
      </c>
      <c r="I72" s="402" t="s">
        <v>14748</v>
      </c>
    </row>
    <row r="73" spans="1:9" x14ac:dyDescent="0.25">
      <c r="A73" s="405"/>
      <c r="D73" s="405"/>
      <c r="G73" s="405">
        <v>2</v>
      </c>
      <c r="H73" s="402" t="s">
        <v>14700</v>
      </c>
      <c r="I73" s="402" t="s">
        <v>14699</v>
      </c>
    </row>
    <row r="74" spans="1:9" x14ac:dyDescent="0.25">
      <c r="A74" s="405"/>
      <c r="D74" s="405"/>
      <c r="G74" s="405">
        <v>3</v>
      </c>
      <c r="H74" s="402" t="s">
        <v>14747</v>
      </c>
      <c r="I74" s="402" t="s">
        <v>14746</v>
      </c>
    </row>
    <row r="75" spans="1:9" x14ac:dyDescent="0.25">
      <c r="A75" s="405"/>
      <c r="D75" s="405"/>
      <c r="G75" s="405">
        <v>4</v>
      </c>
      <c r="H75" s="402" t="s">
        <v>14745</v>
      </c>
      <c r="I75" s="402" t="s">
        <v>14567</v>
      </c>
    </row>
    <row r="76" spans="1:9" x14ac:dyDescent="0.25">
      <c r="A76" s="405"/>
      <c r="D76" s="405"/>
      <c r="G76" s="405">
        <v>5</v>
      </c>
      <c r="H76" s="402" t="s">
        <v>14744</v>
      </c>
      <c r="I76" s="402" t="s">
        <v>14743</v>
      </c>
    </row>
    <row r="77" spans="1:9" x14ac:dyDescent="0.25">
      <c r="A77" s="405"/>
      <c r="D77" s="405">
        <v>4</v>
      </c>
      <c r="E77" s="402" t="s">
        <v>14742</v>
      </c>
      <c r="F77" s="402" t="s">
        <v>14741</v>
      </c>
      <c r="G77" s="405">
        <v>1</v>
      </c>
      <c r="H77" s="402" t="s">
        <v>14740</v>
      </c>
      <c r="I77" s="402" t="s">
        <v>14739</v>
      </c>
    </row>
    <row r="78" spans="1:9" x14ac:dyDescent="0.25">
      <c r="A78" s="405"/>
      <c r="D78" s="405"/>
      <c r="G78" s="405">
        <v>2</v>
      </c>
      <c r="H78" s="402" t="s">
        <v>14738</v>
      </c>
      <c r="I78" s="402" t="s">
        <v>14737</v>
      </c>
    </row>
    <row r="79" spans="1:9" x14ac:dyDescent="0.25">
      <c r="A79" s="405"/>
      <c r="D79" s="405"/>
      <c r="G79" s="405">
        <v>3</v>
      </c>
      <c r="H79" s="402" t="s">
        <v>14722</v>
      </c>
      <c r="I79" s="402" t="s">
        <v>14721</v>
      </c>
    </row>
    <row r="80" spans="1:9" x14ac:dyDescent="0.25">
      <c r="A80" s="405"/>
      <c r="D80" s="405"/>
      <c r="G80" s="405">
        <v>4</v>
      </c>
      <c r="H80" s="402" t="s">
        <v>14736</v>
      </c>
      <c r="I80" s="402" t="s">
        <v>14735</v>
      </c>
    </row>
    <row r="81" spans="1:9" x14ac:dyDescent="0.25">
      <c r="A81" s="405"/>
      <c r="D81" s="405"/>
      <c r="G81" s="405">
        <v>5</v>
      </c>
      <c r="H81" s="402" t="s">
        <v>14734</v>
      </c>
      <c r="I81" s="402" t="s">
        <v>14733</v>
      </c>
    </row>
    <row r="82" spans="1:9" x14ac:dyDescent="0.25">
      <c r="A82" s="405"/>
      <c r="D82" s="405"/>
      <c r="G82" s="405">
        <v>6</v>
      </c>
      <c r="H82" s="402" t="s">
        <v>14732</v>
      </c>
      <c r="I82" s="402" t="s">
        <v>14731</v>
      </c>
    </row>
    <row r="83" spans="1:9" x14ac:dyDescent="0.25">
      <c r="A83" s="405"/>
      <c r="D83" s="405"/>
      <c r="G83" s="405">
        <v>7</v>
      </c>
      <c r="H83" s="402" t="s">
        <v>14730</v>
      </c>
      <c r="I83" s="402" t="s">
        <v>14729</v>
      </c>
    </row>
    <row r="84" spans="1:9" x14ac:dyDescent="0.25">
      <c r="A84" s="405"/>
      <c r="D84" s="405"/>
      <c r="G84" s="405">
        <v>8</v>
      </c>
      <c r="H84" s="402" t="s">
        <v>14728</v>
      </c>
      <c r="I84" s="402" t="s">
        <v>14728</v>
      </c>
    </row>
    <row r="85" spans="1:9" x14ac:dyDescent="0.25">
      <c r="A85" s="405"/>
      <c r="D85" s="405">
        <v>5</v>
      </c>
      <c r="E85" s="402" t="s">
        <v>7086</v>
      </c>
      <c r="F85" s="402" t="s">
        <v>14727</v>
      </c>
      <c r="G85" s="405">
        <v>1</v>
      </c>
      <c r="H85" s="402" t="s">
        <v>14726</v>
      </c>
      <c r="I85" s="402" t="s">
        <v>14725</v>
      </c>
    </row>
    <row r="86" spans="1:9" x14ac:dyDescent="0.25">
      <c r="A86" s="405"/>
      <c r="D86" s="405"/>
      <c r="G86" s="405">
        <v>2</v>
      </c>
      <c r="H86" s="402" t="s">
        <v>14724</v>
      </c>
      <c r="I86" s="402" t="s">
        <v>14723</v>
      </c>
    </row>
    <row r="87" spans="1:9" x14ac:dyDescent="0.25">
      <c r="A87" s="405"/>
      <c r="D87" s="405"/>
      <c r="G87" s="405">
        <v>3</v>
      </c>
      <c r="H87" s="402" t="s">
        <v>14722</v>
      </c>
      <c r="I87" s="402" t="s">
        <v>14721</v>
      </c>
    </row>
    <row r="88" spans="1:9" x14ac:dyDescent="0.25">
      <c r="A88" s="405"/>
      <c r="D88" s="405"/>
      <c r="G88" s="405">
        <v>4</v>
      </c>
      <c r="H88" s="402" t="s">
        <v>14720</v>
      </c>
      <c r="I88" s="402" t="s">
        <v>14719</v>
      </c>
    </row>
    <row r="89" spans="1:9" x14ac:dyDescent="0.25">
      <c r="A89" s="405"/>
      <c r="D89" s="405"/>
      <c r="G89" s="405">
        <v>5</v>
      </c>
      <c r="H89" s="402" t="s">
        <v>14718</v>
      </c>
      <c r="I89" s="402" t="s">
        <v>14717</v>
      </c>
    </row>
    <row r="90" spans="1:9" x14ac:dyDescent="0.25">
      <c r="A90" s="405"/>
      <c r="D90" s="405">
        <v>6</v>
      </c>
      <c r="E90" s="402" t="s">
        <v>14716</v>
      </c>
      <c r="F90" s="402" t="s">
        <v>14715</v>
      </c>
      <c r="G90" s="405">
        <v>1</v>
      </c>
      <c r="H90" s="402" t="s">
        <v>14714</v>
      </c>
      <c r="I90" s="402" t="s">
        <v>14713</v>
      </c>
    </row>
    <row r="91" spans="1:9" x14ac:dyDescent="0.25">
      <c r="A91" s="405"/>
      <c r="D91" s="405"/>
      <c r="G91" s="405">
        <v>2</v>
      </c>
      <c r="H91" s="402" t="s">
        <v>14712</v>
      </c>
      <c r="I91" s="402" t="s">
        <v>14711</v>
      </c>
    </row>
    <row r="92" spans="1:9" x14ac:dyDescent="0.25">
      <c r="A92" s="405"/>
      <c r="D92" s="405"/>
      <c r="G92" s="405">
        <v>3</v>
      </c>
      <c r="H92" s="402" t="s">
        <v>14710</v>
      </c>
      <c r="I92" s="402" t="s">
        <v>14709</v>
      </c>
    </row>
    <row r="93" spans="1:9" x14ac:dyDescent="0.25">
      <c r="A93" s="405"/>
      <c r="D93" s="405">
        <v>7</v>
      </c>
      <c r="E93" s="402" t="s">
        <v>14708</v>
      </c>
      <c r="F93" s="402" t="s">
        <v>14707</v>
      </c>
      <c r="G93" s="405">
        <v>1</v>
      </c>
      <c r="H93" s="402" t="s">
        <v>14706</v>
      </c>
      <c r="I93" s="402" t="s">
        <v>14705</v>
      </c>
    </row>
    <row r="94" spans="1:9" x14ac:dyDescent="0.25">
      <c r="A94" s="405"/>
      <c r="D94" s="405"/>
      <c r="G94" s="405">
        <v>2</v>
      </c>
      <c r="H94" s="402" t="s">
        <v>14704</v>
      </c>
      <c r="I94" s="402" t="s">
        <v>14703</v>
      </c>
    </row>
    <row r="95" spans="1:9" x14ac:dyDescent="0.25">
      <c r="A95" s="405"/>
      <c r="D95" s="405">
        <v>8</v>
      </c>
      <c r="E95" s="402" t="s">
        <v>14702</v>
      </c>
      <c r="F95" s="402" t="s">
        <v>14701</v>
      </c>
      <c r="G95" s="405">
        <v>1</v>
      </c>
      <c r="H95" s="402" t="s">
        <v>14700</v>
      </c>
      <c r="I95" s="402" t="s">
        <v>14699</v>
      </c>
    </row>
    <row r="96" spans="1:9" x14ac:dyDescent="0.25">
      <c r="A96" s="405"/>
      <c r="D96" s="405"/>
      <c r="G96" s="405">
        <v>2</v>
      </c>
      <c r="H96" s="402" t="s">
        <v>14698</v>
      </c>
      <c r="I96" s="402" t="s">
        <v>14697</v>
      </c>
    </row>
    <row r="97" spans="1:9" x14ac:dyDescent="0.25">
      <c r="A97" s="405"/>
      <c r="D97" s="405"/>
      <c r="G97" s="405">
        <v>3</v>
      </c>
      <c r="H97" s="402" t="s">
        <v>14696</v>
      </c>
      <c r="I97" s="402" t="s">
        <v>14695</v>
      </c>
    </row>
    <row r="98" spans="1:9" x14ac:dyDescent="0.25">
      <c r="A98" s="405"/>
      <c r="D98" s="405">
        <v>9</v>
      </c>
      <c r="E98" s="402" t="s">
        <v>14694</v>
      </c>
      <c r="F98" s="402" t="s">
        <v>14693</v>
      </c>
      <c r="G98" s="405">
        <v>1</v>
      </c>
      <c r="H98" s="402" t="s">
        <v>14692</v>
      </c>
      <c r="I98" s="402" t="s">
        <v>14691</v>
      </c>
    </row>
    <row r="99" spans="1:9" x14ac:dyDescent="0.25">
      <c r="A99" s="405"/>
      <c r="D99" s="405"/>
      <c r="G99" s="405">
        <v>2</v>
      </c>
      <c r="H99" s="402" t="s">
        <v>14690</v>
      </c>
      <c r="I99" s="402" t="s">
        <v>14690</v>
      </c>
    </row>
    <row r="100" spans="1:9" x14ac:dyDescent="0.25">
      <c r="A100" s="405"/>
      <c r="D100" s="405"/>
      <c r="G100" s="405">
        <v>3</v>
      </c>
      <c r="H100" s="402" t="s">
        <v>14689</v>
      </c>
      <c r="I100" s="402" t="s">
        <v>14688</v>
      </c>
    </row>
    <row r="101" spans="1:9" x14ac:dyDescent="0.25">
      <c r="A101" s="405"/>
      <c r="D101" s="405">
        <v>10</v>
      </c>
      <c r="E101" s="402" t="s">
        <v>14687</v>
      </c>
      <c r="F101" s="402" t="s">
        <v>14686</v>
      </c>
      <c r="G101" s="405">
        <v>1</v>
      </c>
      <c r="H101" s="402" t="s">
        <v>14685</v>
      </c>
      <c r="I101" s="402" t="s">
        <v>14684</v>
      </c>
    </row>
    <row r="102" spans="1:9" x14ac:dyDescent="0.25">
      <c r="A102" s="405"/>
      <c r="D102" s="405"/>
      <c r="G102" s="405">
        <v>2</v>
      </c>
      <c r="H102" s="402" t="s">
        <v>209</v>
      </c>
      <c r="I102" s="402" t="s">
        <v>14265</v>
      </c>
    </row>
    <row r="103" spans="1:9" x14ac:dyDescent="0.25">
      <c r="A103" s="405"/>
      <c r="D103" s="405"/>
      <c r="G103" s="405">
        <v>3</v>
      </c>
      <c r="H103" s="406" t="s">
        <v>14683</v>
      </c>
      <c r="I103" s="402" t="s">
        <v>14682</v>
      </c>
    </row>
    <row r="104" spans="1:9" x14ac:dyDescent="0.25">
      <c r="A104" s="405"/>
      <c r="D104" s="405"/>
      <c r="G104" s="405">
        <v>4</v>
      </c>
      <c r="H104" s="402" t="s">
        <v>14681</v>
      </c>
      <c r="I104" s="402" t="s">
        <v>14680</v>
      </c>
    </row>
    <row r="105" spans="1:9" x14ac:dyDescent="0.25">
      <c r="A105" s="405"/>
      <c r="D105" s="405"/>
      <c r="G105" s="405">
        <v>5</v>
      </c>
      <c r="H105" s="402" t="s">
        <v>14258</v>
      </c>
      <c r="I105" s="402" t="s">
        <v>14258</v>
      </c>
    </row>
    <row r="106" spans="1:9" x14ac:dyDescent="0.25">
      <c r="A106" s="405"/>
      <c r="D106" s="405"/>
      <c r="G106" s="405">
        <v>6</v>
      </c>
      <c r="H106" s="402" t="s">
        <v>14679</v>
      </c>
      <c r="I106" s="402" t="s">
        <v>14678</v>
      </c>
    </row>
    <row r="107" spans="1:9" x14ac:dyDescent="0.25">
      <c r="A107" s="405"/>
      <c r="D107" s="405">
        <v>11</v>
      </c>
      <c r="E107" s="402" t="s">
        <v>14677</v>
      </c>
      <c r="F107" s="402" t="s">
        <v>14676</v>
      </c>
      <c r="G107" s="405">
        <v>1</v>
      </c>
      <c r="H107" s="402" t="s">
        <v>14675</v>
      </c>
      <c r="I107" s="402" t="s">
        <v>14674</v>
      </c>
    </row>
    <row r="108" spans="1:9" x14ac:dyDescent="0.25">
      <c r="A108" s="405"/>
      <c r="D108" s="405"/>
      <c r="G108" s="405">
        <v>2</v>
      </c>
      <c r="H108" s="402" t="s">
        <v>14673</v>
      </c>
      <c r="I108" s="402" t="s">
        <v>14672</v>
      </c>
    </row>
    <row r="109" spans="1:9" x14ac:dyDescent="0.25">
      <c r="A109" s="405"/>
      <c r="D109" s="405"/>
      <c r="G109" s="405">
        <v>3</v>
      </c>
      <c r="H109" s="402" t="s">
        <v>14671</v>
      </c>
      <c r="I109" s="402" t="s">
        <v>14670</v>
      </c>
    </row>
    <row r="110" spans="1:9" x14ac:dyDescent="0.25">
      <c r="A110" s="405"/>
      <c r="D110" s="405"/>
      <c r="G110" s="405">
        <v>4</v>
      </c>
      <c r="H110" s="402" t="s">
        <v>14563</v>
      </c>
      <c r="I110" s="402" t="s">
        <v>14562</v>
      </c>
    </row>
    <row r="111" spans="1:9" x14ac:dyDescent="0.25">
      <c r="A111" s="405"/>
      <c r="D111" s="405"/>
      <c r="G111" s="405">
        <v>5</v>
      </c>
      <c r="H111" s="402" t="s">
        <v>14669</v>
      </c>
      <c r="I111" s="402" t="s">
        <v>14668</v>
      </c>
    </row>
    <row r="112" spans="1:9" x14ac:dyDescent="0.25">
      <c r="A112" s="405"/>
      <c r="D112" s="405"/>
      <c r="G112" s="405">
        <v>6</v>
      </c>
      <c r="H112" s="402" t="s">
        <v>14667</v>
      </c>
      <c r="I112" s="402" t="s">
        <v>14666</v>
      </c>
    </row>
    <row r="113" spans="1:9" x14ac:dyDescent="0.25">
      <c r="A113" s="405"/>
      <c r="D113" s="405"/>
      <c r="G113" s="405">
        <v>7</v>
      </c>
      <c r="H113" s="402" t="s">
        <v>14587</v>
      </c>
      <c r="I113" s="402" t="s">
        <v>14586</v>
      </c>
    </row>
    <row r="114" spans="1:9" x14ac:dyDescent="0.25">
      <c r="A114" s="405"/>
      <c r="D114" s="405">
        <v>12</v>
      </c>
      <c r="E114" s="402" t="s">
        <v>14665</v>
      </c>
      <c r="F114" s="402" t="s">
        <v>14664</v>
      </c>
      <c r="G114" s="405">
        <v>1</v>
      </c>
      <c r="H114" s="402" t="s">
        <v>14663</v>
      </c>
      <c r="I114" s="402" t="s">
        <v>14662</v>
      </c>
    </row>
    <row r="115" spans="1:9" x14ac:dyDescent="0.25">
      <c r="A115" s="405"/>
      <c r="D115" s="405"/>
      <c r="G115" s="405">
        <v>2</v>
      </c>
      <c r="H115" s="402" t="s">
        <v>14661</v>
      </c>
      <c r="I115" s="402" t="s">
        <v>14660</v>
      </c>
    </row>
    <row r="116" spans="1:9" x14ac:dyDescent="0.25">
      <c r="A116" s="405"/>
      <c r="D116" s="405"/>
      <c r="G116" s="405">
        <v>3</v>
      </c>
      <c r="H116" s="402" t="s">
        <v>14659</v>
      </c>
      <c r="I116" s="402" t="s">
        <v>14658</v>
      </c>
    </row>
    <row r="117" spans="1:9" x14ac:dyDescent="0.25">
      <c r="A117" s="405"/>
      <c r="D117" s="405"/>
      <c r="G117" s="405">
        <v>4</v>
      </c>
      <c r="H117" s="402" t="s">
        <v>14657</v>
      </c>
      <c r="I117" s="402" t="s">
        <v>14656</v>
      </c>
    </row>
    <row r="118" spans="1:9" x14ac:dyDescent="0.25">
      <c r="A118" s="405"/>
      <c r="D118" s="405"/>
      <c r="G118" s="405">
        <v>5</v>
      </c>
      <c r="H118" s="402" t="s">
        <v>14655</v>
      </c>
      <c r="I118" s="402" t="s">
        <v>14654</v>
      </c>
    </row>
    <row r="119" spans="1:9" x14ac:dyDescent="0.25">
      <c r="A119" s="405"/>
      <c r="D119" s="405"/>
      <c r="G119" s="405">
        <v>6</v>
      </c>
      <c r="H119" s="406" t="s">
        <v>14615</v>
      </c>
      <c r="I119" s="402" t="s">
        <v>14614</v>
      </c>
    </row>
    <row r="120" spans="1:9" x14ac:dyDescent="0.25">
      <c r="A120" s="404"/>
      <c r="B120" s="403"/>
      <c r="C120" s="403"/>
      <c r="D120" s="404"/>
      <c r="E120" s="403"/>
      <c r="F120" s="403"/>
      <c r="G120" s="404">
        <v>7</v>
      </c>
      <c r="H120" s="403" t="s">
        <v>14653</v>
      </c>
      <c r="I120" s="403" t="s">
        <v>14652</v>
      </c>
    </row>
    <row r="121" spans="1:9" x14ac:dyDescent="0.25">
      <c r="A121" s="405">
        <v>4</v>
      </c>
      <c r="B121" s="502" t="s">
        <v>14651</v>
      </c>
      <c r="C121" s="502" t="s">
        <v>14650</v>
      </c>
      <c r="D121" s="405">
        <v>1</v>
      </c>
      <c r="E121" s="402" t="s">
        <v>14649</v>
      </c>
      <c r="F121" s="402" t="s">
        <v>14489</v>
      </c>
      <c r="G121" s="405">
        <v>1</v>
      </c>
      <c r="H121" s="402" t="s">
        <v>14648</v>
      </c>
      <c r="I121" s="402" t="s">
        <v>14648</v>
      </c>
    </row>
    <row r="122" spans="1:9" x14ac:dyDescent="0.25">
      <c r="A122" s="405"/>
      <c r="B122" s="503"/>
      <c r="C122" s="503"/>
      <c r="D122" s="405"/>
      <c r="G122" s="405">
        <v>2</v>
      </c>
      <c r="H122" s="402" t="s">
        <v>14647</v>
      </c>
      <c r="I122" s="402" t="s">
        <v>14647</v>
      </c>
    </row>
    <row r="123" spans="1:9" x14ac:dyDescent="0.25">
      <c r="A123" s="405"/>
      <c r="D123" s="405"/>
      <c r="G123" s="405">
        <v>3</v>
      </c>
      <c r="H123" s="402" t="s">
        <v>14646</v>
      </c>
      <c r="I123" s="402" t="s">
        <v>14646</v>
      </c>
    </row>
    <row r="124" spans="1:9" x14ac:dyDescent="0.25">
      <c r="A124" s="405"/>
      <c r="D124" s="405"/>
      <c r="G124" s="405">
        <v>4</v>
      </c>
      <c r="H124" s="402" t="s">
        <v>14645</v>
      </c>
      <c r="I124" s="402" t="s">
        <v>14645</v>
      </c>
    </row>
    <row r="125" spans="1:9" x14ac:dyDescent="0.25">
      <c r="A125" s="405"/>
      <c r="D125" s="405"/>
      <c r="G125" s="405">
        <v>5</v>
      </c>
      <c r="H125" s="402" t="s">
        <v>14644</v>
      </c>
      <c r="I125" s="402" t="s">
        <v>14643</v>
      </c>
    </row>
    <row r="126" spans="1:9" x14ac:dyDescent="0.25">
      <c r="A126" s="405"/>
      <c r="D126" s="405">
        <v>2</v>
      </c>
      <c r="E126" s="402" t="s">
        <v>14642</v>
      </c>
      <c r="F126" s="402" t="s">
        <v>14641</v>
      </c>
      <c r="G126" s="405">
        <v>1</v>
      </c>
      <c r="H126" s="402" t="s">
        <v>14640</v>
      </c>
      <c r="I126" s="402" t="s">
        <v>14639</v>
      </c>
    </row>
    <row r="127" spans="1:9" x14ac:dyDescent="0.25">
      <c r="A127" s="405"/>
      <c r="D127" s="405"/>
      <c r="G127" s="405">
        <v>2</v>
      </c>
      <c r="H127" s="402" t="s">
        <v>14638</v>
      </c>
      <c r="I127" s="402" t="s">
        <v>14637</v>
      </c>
    </row>
    <row r="128" spans="1:9" x14ac:dyDescent="0.25">
      <c r="A128" s="405"/>
      <c r="D128" s="405"/>
      <c r="G128" s="405">
        <v>3</v>
      </c>
      <c r="H128" s="402" t="s">
        <v>14636</v>
      </c>
      <c r="I128" s="402" t="s">
        <v>14635</v>
      </c>
    </row>
    <row r="129" spans="1:9" x14ac:dyDescent="0.25">
      <c r="A129" s="405"/>
      <c r="D129" s="405"/>
      <c r="G129" s="405">
        <v>4</v>
      </c>
      <c r="H129" s="402" t="s">
        <v>14634</v>
      </c>
      <c r="I129" s="402" t="s">
        <v>14633</v>
      </c>
    </row>
    <row r="130" spans="1:9" x14ac:dyDescent="0.25">
      <c r="A130" s="405"/>
      <c r="D130" s="405">
        <v>3</v>
      </c>
      <c r="E130" s="402" t="s">
        <v>14632</v>
      </c>
      <c r="F130" s="402" t="s">
        <v>14631</v>
      </c>
      <c r="G130" s="405">
        <v>1</v>
      </c>
      <c r="H130" s="402" t="s">
        <v>14630</v>
      </c>
      <c r="I130" s="402" t="s">
        <v>14629</v>
      </c>
    </row>
    <row r="131" spans="1:9" x14ac:dyDescent="0.25">
      <c r="A131" s="405"/>
      <c r="D131" s="405"/>
      <c r="G131" s="405">
        <v>2</v>
      </c>
      <c r="H131" s="402" t="s">
        <v>14628</v>
      </c>
      <c r="I131" s="402" t="s">
        <v>14627</v>
      </c>
    </row>
    <row r="132" spans="1:9" x14ac:dyDescent="0.25">
      <c r="A132" s="405"/>
      <c r="D132" s="405"/>
      <c r="G132" s="405">
        <v>3</v>
      </c>
      <c r="H132" s="402" t="s">
        <v>14626</v>
      </c>
      <c r="I132" s="402" t="s">
        <v>14625</v>
      </c>
    </row>
    <row r="133" spans="1:9" x14ac:dyDescent="0.25">
      <c r="A133" s="405"/>
      <c r="D133" s="405"/>
      <c r="G133" s="405">
        <v>4</v>
      </c>
      <c r="H133" s="402" t="s">
        <v>14506</v>
      </c>
      <c r="I133" s="402" t="s">
        <v>14624</v>
      </c>
    </row>
    <row r="134" spans="1:9" x14ac:dyDescent="0.25">
      <c r="A134" s="405"/>
      <c r="D134" s="405"/>
      <c r="G134" s="405">
        <v>5</v>
      </c>
      <c r="H134" s="406" t="s">
        <v>14623</v>
      </c>
      <c r="I134" s="402" t="s">
        <v>14622</v>
      </c>
    </row>
    <row r="135" spans="1:9" x14ac:dyDescent="0.25">
      <c r="A135" s="405"/>
      <c r="D135" s="405">
        <v>4</v>
      </c>
      <c r="E135" s="402" t="s">
        <v>12306</v>
      </c>
      <c r="F135" s="402" t="s">
        <v>12306</v>
      </c>
      <c r="G135" s="405">
        <v>1</v>
      </c>
      <c r="H135" s="402" t="s">
        <v>14621</v>
      </c>
      <c r="I135" s="402" t="s">
        <v>14620</v>
      </c>
    </row>
    <row r="136" spans="1:9" x14ac:dyDescent="0.25">
      <c r="A136" s="405"/>
      <c r="D136" s="405"/>
      <c r="G136" s="405">
        <v>2</v>
      </c>
      <c r="H136" s="402" t="s">
        <v>14619</v>
      </c>
      <c r="I136" s="402" t="s">
        <v>14618</v>
      </c>
    </row>
    <row r="137" spans="1:9" x14ac:dyDescent="0.25">
      <c r="A137" s="405"/>
      <c r="D137" s="405"/>
      <c r="G137" s="405">
        <v>3</v>
      </c>
      <c r="H137" s="402" t="s">
        <v>14617</v>
      </c>
      <c r="I137" s="402" t="s">
        <v>14616</v>
      </c>
    </row>
    <row r="138" spans="1:9" x14ac:dyDescent="0.25">
      <c r="A138" s="405"/>
      <c r="D138" s="405"/>
      <c r="G138" s="405">
        <v>4</v>
      </c>
      <c r="H138" s="406" t="s">
        <v>14615</v>
      </c>
      <c r="I138" s="402" t="s">
        <v>14614</v>
      </c>
    </row>
    <row r="139" spans="1:9" x14ac:dyDescent="0.25">
      <c r="A139" s="405"/>
      <c r="D139" s="405"/>
      <c r="G139" s="405">
        <v>5</v>
      </c>
      <c r="H139" s="402" t="s">
        <v>14613</v>
      </c>
      <c r="I139" s="402" t="s">
        <v>14612</v>
      </c>
    </row>
    <row r="140" spans="1:9" x14ac:dyDescent="0.25">
      <c r="A140" s="405"/>
      <c r="D140" s="405"/>
      <c r="G140" s="405">
        <v>6</v>
      </c>
      <c r="H140" s="402" t="s">
        <v>14611</v>
      </c>
      <c r="I140" s="402" t="s">
        <v>14610</v>
      </c>
    </row>
    <row r="141" spans="1:9" x14ac:dyDescent="0.25">
      <c r="A141" s="405"/>
      <c r="D141" s="405"/>
      <c r="G141" s="405">
        <v>7</v>
      </c>
      <c r="H141" s="402" t="s">
        <v>14609</v>
      </c>
      <c r="I141" s="402" t="s">
        <v>14608</v>
      </c>
    </row>
    <row r="142" spans="1:9" x14ac:dyDescent="0.25">
      <c r="A142" s="405"/>
      <c r="D142" s="405"/>
      <c r="G142" s="405">
        <v>8</v>
      </c>
      <c r="H142" s="402" t="s">
        <v>14607</v>
      </c>
      <c r="I142" s="402" t="s">
        <v>14607</v>
      </c>
    </row>
    <row r="143" spans="1:9" x14ac:dyDescent="0.25">
      <c r="A143" s="405"/>
      <c r="D143" s="405">
        <v>5</v>
      </c>
      <c r="E143" s="402" t="s">
        <v>14494</v>
      </c>
      <c r="F143" s="402" t="s">
        <v>14493</v>
      </c>
      <c r="G143" s="405">
        <v>1</v>
      </c>
      <c r="H143" s="402" t="s">
        <v>14606</v>
      </c>
      <c r="I143" s="402" t="s">
        <v>14605</v>
      </c>
    </row>
    <row r="144" spans="1:9" x14ac:dyDescent="0.25">
      <c r="A144" s="405"/>
      <c r="D144" s="405"/>
      <c r="G144" s="405">
        <v>2</v>
      </c>
      <c r="H144" s="402" t="s">
        <v>14604</v>
      </c>
      <c r="I144" s="402" t="s">
        <v>14603</v>
      </c>
    </row>
    <row r="145" spans="1:9" x14ac:dyDescent="0.25">
      <c r="A145" s="405"/>
      <c r="D145" s="405"/>
      <c r="G145" s="405">
        <v>3</v>
      </c>
      <c r="H145" s="402" t="s">
        <v>14602</v>
      </c>
      <c r="I145" s="402" t="s">
        <v>14601</v>
      </c>
    </row>
    <row r="146" spans="1:9" x14ac:dyDescent="0.25">
      <c r="A146" s="405"/>
      <c r="D146" s="405"/>
      <c r="G146" s="405">
        <v>4</v>
      </c>
      <c r="H146" s="402" t="s">
        <v>14600</v>
      </c>
      <c r="I146" s="402" t="s">
        <v>14599</v>
      </c>
    </row>
    <row r="147" spans="1:9" x14ac:dyDescent="0.25">
      <c r="A147" s="405"/>
      <c r="D147" s="405"/>
      <c r="G147" s="405">
        <v>5</v>
      </c>
      <c r="H147" s="406" t="s">
        <v>14598</v>
      </c>
      <c r="I147" s="402" t="s">
        <v>14597</v>
      </c>
    </row>
    <row r="148" spans="1:9" x14ac:dyDescent="0.25">
      <c r="A148" s="405"/>
      <c r="D148" s="405">
        <v>6</v>
      </c>
      <c r="E148" s="402" t="s">
        <v>14596</v>
      </c>
      <c r="F148" s="402" t="s">
        <v>14595</v>
      </c>
      <c r="G148" s="405">
        <v>1</v>
      </c>
      <c r="H148" s="406" t="s">
        <v>14594</v>
      </c>
      <c r="I148" s="402" t="s">
        <v>14593</v>
      </c>
    </row>
    <row r="149" spans="1:9" x14ac:dyDescent="0.25">
      <c r="A149" s="405"/>
      <c r="D149" s="405"/>
      <c r="G149" s="405">
        <v>2</v>
      </c>
      <c r="H149" s="402" t="s">
        <v>14592</v>
      </c>
      <c r="I149" s="402" t="s">
        <v>14592</v>
      </c>
    </row>
    <row r="150" spans="1:9" x14ac:dyDescent="0.25">
      <c r="A150" s="405"/>
      <c r="D150" s="405"/>
      <c r="G150" s="405">
        <v>3</v>
      </c>
      <c r="H150" s="402" t="s">
        <v>14591</v>
      </c>
      <c r="I150" s="402" t="s">
        <v>14590</v>
      </c>
    </row>
    <row r="151" spans="1:9" x14ac:dyDescent="0.25">
      <c r="A151" s="405"/>
      <c r="D151" s="405"/>
      <c r="G151" s="405">
        <v>4</v>
      </c>
      <c r="H151" s="402" t="s">
        <v>14589</v>
      </c>
      <c r="I151" s="402" t="s">
        <v>14588</v>
      </c>
    </row>
    <row r="152" spans="1:9" x14ac:dyDescent="0.25">
      <c r="A152" s="405"/>
      <c r="D152" s="405"/>
      <c r="G152" s="405">
        <v>5</v>
      </c>
      <c r="H152" s="402" t="s">
        <v>14587</v>
      </c>
      <c r="I152" s="402" t="s">
        <v>14586</v>
      </c>
    </row>
    <row r="153" spans="1:9" x14ac:dyDescent="0.25">
      <c r="A153" s="405"/>
      <c r="D153" s="405">
        <v>7</v>
      </c>
      <c r="E153" s="402" t="s">
        <v>14585</v>
      </c>
      <c r="F153" s="402" t="s">
        <v>14584</v>
      </c>
      <c r="G153" s="405">
        <v>1</v>
      </c>
      <c r="H153" s="402" t="s">
        <v>14583</v>
      </c>
      <c r="I153" s="402" t="s">
        <v>14582</v>
      </c>
    </row>
    <row r="154" spans="1:9" x14ac:dyDescent="0.25">
      <c r="A154" s="405"/>
      <c r="D154" s="405"/>
      <c r="G154" s="405">
        <v>2</v>
      </c>
      <c r="H154" s="402" t="s">
        <v>14581</v>
      </c>
      <c r="I154" s="402" t="s">
        <v>14580</v>
      </c>
    </row>
    <row r="155" spans="1:9" x14ac:dyDescent="0.25">
      <c r="A155" s="405"/>
      <c r="D155" s="405"/>
      <c r="G155" s="405">
        <v>3</v>
      </c>
      <c r="H155" s="402" t="s">
        <v>14579</v>
      </c>
      <c r="I155" s="402" t="s">
        <v>14578</v>
      </c>
    </row>
    <row r="156" spans="1:9" x14ac:dyDescent="0.25">
      <c r="A156" s="405"/>
      <c r="D156" s="405"/>
      <c r="G156" s="405">
        <v>4</v>
      </c>
      <c r="H156" s="402" t="s">
        <v>14577</v>
      </c>
      <c r="I156" s="402" t="s">
        <v>14576</v>
      </c>
    </row>
    <row r="157" spans="1:9" x14ac:dyDescent="0.25">
      <c r="A157" s="405"/>
      <c r="D157" s="405"/>
      <c r="G157" s="405">
        <v>5</v>
      </c>
      <c r="H157" s="402" t="s">
        <v>14575</v>
      </c>
      <c r="I157" s="402" t="s">
        <v>14574</v>
      </c>
    </row>
    <row r="158" spans="1:9" x14ac:dyDescent="0.25">
      <c r="A158" s="405"/>
      <c r="D158" s="405"/>
      <c r="G158" s="405">
        <v>6</v>
      </c>
      <c r="H158" s="402" t="s">
        <v>14573</v>
      </c>
      <c r="I158" s="402" t="s">
        <v>14572</v>
      </c>
    </row>
    <row r="159" spans="1:9" x14ac:dyDescent="0.25">
      <c r="A159" s="405"/>
      <c r="D159" s="405">
        <v>8</v>
      </c>
      <c r="E159" s="402" t="s">
        <v>14571</v>
      </c>
      <c r="F159" s="402" t="s">
        <v>14570</v>
      </c>
      <c r="G159" s="405">
        <v>1</v>
      </c>
      <c r="H159" s="402" t="s">
        <v>14569</v>
      </c>
      <c r="I159" s="402" t="s">
        <v>14569</v>
      </c>
    </row>
    <row r="160" spans="1:9" x14ac:dyDescent="0.25">
      <c r="A160" s="405"/>
      <c r="D160" s="405"/>
      <c r="G160" s="405">
        <v>2</v>
      </c>
      <c r="H160" s="402" t="s">
        <v>14568</v>
      </c>
      <c r="I160" s="402" t="s">
        <v>14567</v>
      </c>
    </row>
    <row r="161" spans="1:9" x14ac:dyDescent="0.25">
      <c r="A161" s="405"/>
      <c r="D161" s="405"/>
      <c r="G161" s="405">
        <v>3</v>
      </c>
      <c r="H161" s="402" t="s">
        <v>14566</v>
      </c>
      <c r="I161" s="402" t="s">
        <v>14565</v>
      </c>
    </row>
    <row r="162" spans="1:9" x14ac:dyDescent="0.25">
      <c r="A162" s="405"/>
      <c r="D162" s="405">
        <v>9</v>
      </c>
      <c r="E162" s="406" t="s">
        <v>14564</v>
      </c>
      <c r="F162" s="402" t="s">
        <v>14491</v>
      </c>
      <c r="G162" s="405">
        <v>1</v>
      </c>
      <c r="H162" s="402" t="s">
        <v>14563</v>
      </c>
      <c r="I162" s="402" t="s">
        <v>14562</v>
      </c>
    </row>
    <row r="163" spans="1:9" x14ac:dyDescent="0.25">
      <c r="A163" s="405"/>
      <c r="D163" s="405"/>
      <c r="G163" s="405">
        <v>2</v>
      </c>
      <c r="H163" s="402" t="s">
        <v>14506</v>
      </c>
      <c r="I163" s="402" t="s">
        <v>14561</v>
      </c>
    </row>
    <row r="164" spans="1:9" x14ac:dyDescent="0.25">
      <c r="A164" s="405"/>
      <c r="D164" s="405"/>
      <c r="G164" s="405">
        <v>3</v>
      </c>
      <c r="H164" s="402" t="s">
        <v>14560</v>
      </c>
      <c r="I164" s="402" t="s">
        <v>14559</v>
      </c>
    </row>
    <row r="165" spans="1:9" x14ac:dyDescent="0.25">
      <c r="A165" s="404"/>
      <c r="B165" s="403"/>
      <c r="C165" s="403"/>
      <c r="D165" s="404"/>
      <c r="E165" s="403"/>
      <c r="F165" s="403"/>
      <c r="G165" s="404">
        <v>4</v>
      </c>
      <c r="H165" s="403" t="s">
        <v>14558</v>
      </c>
      <c r="I165" s="403" t="s">
        <v>14557</v>
      </c>
    </row>
    <row r="166" spans="1:9" x14ac:dyDescent="0.25">
      <c r="A166" s="405">
        <v>5</v>
      </c>
      <c r="B166" s="502" t="s">
        <v>14556</v>
      </c>
      <c r="C166" s="502" t="s">
        <v>14555</v>
      </c>
      <c r="D166" s="405">
        <v>1</v>
      </c>
      <c r="E166" s="402" t="s">
        <v>14554</v>
      </c>
      <c r="F166" s="402" t="s">
        <v>14553</v>
      </c>
      <c r="G166" s="405">
        <v>1</v>
      </c>
      <c r="H166" s="402" t="s">
        <v>14552</v>
      </c>
      <c r="I166" s="402" t="s">
        <v>14551</v>
      </c>
    </row>
    <row r="167" spans="1:9" x14ac:dyDescent="0.25">
      <c r="A167" s="405"/>
      <c r="B167" s="503"/>
      <c r="C167" s="503"/>
      <c r="D167" s="405"/>
      <c r="G167" s="405">
        <v>2</v>
      </c>
      <c r="H167" s="402" t="s">
        <v>14550</v>
      </c>
      <c r="I167" s="402" t="s">
        <v>14549</v>
      </c>
    </row>
    <row r="168" spans="1:9" x14ac:dyDescent="0.25">
      <c r="A168" s="405"/>
      <c r="D168" s="405"/>
      <c r="G168" s="405">
        <v>3</v>
      </c>
      <c r="H168" s="402" t="s">
        <v>14548</v>
      </c>
      <c r="I168" s="402" t="s">
        <v>14547</v>
      </c>
    </row>
    <row r="169" spans="1:9" x14ac:dyDescent="0.25">
      <c r="A169" s="404"/>
      <c r="B169" s="403"/>
      <c r="C169" s="403"/>
      <c r="D169" s="404"/>
      <c r="E169" s="403"/>
      <c r="F169" s="403"/>
      <c r="G169" s="404">
        <v>4</v>
      </c>
      <c r="H169" s="403" t="s">
        <v>14546</v>
      </c>
      <c r="I169" s="403" t="s">
        <v>14545</v>
      </c>
    </row>
    <row r="170" spans="1:9" x14ac:dyDescent="0.25">
      <c r="A170" s="405">
        <v>6</v>
      </c>
      <c r="B170" s="402" t="s">
        <v>9231</v>
      </c>
      <c r="C170" s="402" t="s">
        <v>14544</v>
      </c>
      <c r="D170" s="405">
        <v>1</v>
      </c>
      <c r="E170" s="402" t="s">
        <v>14543</v>
      </c>
      <c r="F170" s="402" t="s">
        <v>14542</v>
      </c>
      <c r="G170" s="405">
        <v>1</v>
      </c>
      <c r="H170" s="402" t="s">
        <v>14541</v>
      </c>
      <c r="I170" s="402" t="s">
        <v>14541</v>
      </c>
    </row>
    <row r="171" spans="1:9" x14ac:dyDescent="0.25">
      <c r="A171" s="405"/>
      <c r="D171" s="405"/>
      <c r="G171" s="405">
        <v>2</v>
      </c>
      <c r="H171" s="402" t="s">
        <v>14540</v>
      </c>
      <c r="I171" s="402" t="s">
        <v>14539</v>
      </c>
    </row>
    <row r="172" spans="1:9" x14ac:dyDescent="0.25">
      <c r="A172" s="405"/>
      <c r="D172" s="405"/>
      <c r="G172" s="405">
        <v>3</v>
      </c>
      <c r="H172" s="402" t="s">
        <v>14538</v>
      </c>
      <c r="I172" s="402" t="s">
        <v>14537</v>
      </c>
    </row>
    <row r="173" spans="1:9" x14ac:dyDescent="0.25">
      <c r="A173" s="405"/>
      <c r="D173" s="405"/>
      <c r="G173" s="405">
        <v>4</v>
      </c>
      <c r="H173" s="402" t="s">
        <v>14536</v>
      </c>
      <c r="I173" s="402" t="s">
        <v>14535</v>
      </c>
    </row>
    <row r="174" spans="1:9" x14ac:dyDescent="0.25">
      <c r="A174" s="405"/>
      <c r="D174" s="405"/>
      <c r="G174" s="405">
        <v>5</v>
      </c>
      <c r="H174" s="402" t="s">
        <v>14534</v>
      </c>
      <c r="I174" s="402" t="s">
        <v>14533</v>
      </c>
    </row>
    <row r="175" spans="1:9" x14ac:dyDescent="0.25">
      <c r="A175" s="405"/>
      <c r="D175" s="405"/>
      <c r="G175" s="405">
        <v>6</v>
      </c>
      <c r="H175" s="402" t="s">
        <v>14532</v>
      </c>
      <c r="I175" s="402" t="s">
        <v>14531</v>
      </c>
    </row>
    <row r="176" spans="1:9" x14ac:dyDescent="0.25">
      <c r="A176" s="405"/>
      <c r="D176" s="405">
        <v>2</v>
      </c>
      <c r="E176" s="402" t="s">
        <v>14530</v>
      </c>
      <c r="F176" s="402" t="s">
        <v>14529</v>
      </c>
      <c r="G176" s="405">
        <v>1</v>
      </c>
      <c r="H176" s="402" t="s">
        <v>14528</v>
      </c>
      <c r="I176" s="402" t="s">
        <v>14527</v>
      </c>
    </row>
    <row r="177" spans="1:9" x14ac:dyDescent="0.25">
      <c r="A177" s="405"/>
      <c r="D177" s="405">
        <v>3</v>
      </c>
      <c r="E177" s="402" t="s">
        <v>9232</v>
      </c>
      <c r="F177" s="402" t="s">
        <v>14526</v>
      </c>
      <c r="G177" s="405">
        <v>1</v>
      </c>
      <c r="H177" s="402" t="s">
        <v>9233</v>
      </c>
      <c r="I177" s="402" t="s">
        <v>14525</v>
      </c>
    </row>
    <row r="178" spans="1:9" x14ac:dyDescent="0.25">
      <c r="A178" s="405"/>
      <c r="D178" s="405"/>
      <c r="G178" s="405">
        <v>2</v>
      </c>
      <c r="H178" s="402" t="s">
        <v>14524</v>
      </c>
      <c r="I178" s="402" t="s">
        <v>14523</v>
      </c>
    </row>
    <row r="179" spans="1:9" x14ac:dyDescent="0.25">
      <c r="A179" s="405"/>
      <c r="D179" s="405"/>
      <c r="G179" s="405">
        <v>3</v>
      </c>
      <c r="H179" s="402" t="s">
        <v>14522</v>
      </c>
      <c r="I179" s="402" t="s">
        <v>14521</v>
      </c>
    </row>
    <row r="180" spans="1:9" x14ac:dyDescent="0.25">
      <c r="A180" s="405"/>
      <c r="D180" s="405"/>
      <c r="G180" s="405">
        <v>4</v>
      </c>
      <c r="H180" s="402" t="s">
        <v>14520</v>
      </c>
      <c r="I180" s="402" t="s">
        <v>14519</v>
      </c>
    </row>
    <row r="181" spans="1:9" x14ac:dyDescent="0.25">
      <c r="A181" s="405"/>
      <c r="D181" s="405"/>
      <c r="G181" s="405">
        <v>5</v>
      </c>
      <c r="H181" s="406" t="s">
        <v>14518</v>
      </c>
      <c r="I181" s="402" t="s">
        <v>14517</v>
      </c>
    </row>
    <row r="182" spans="1:9" x14ac:dyDescent="0.25">
      <c r="A182" s="405"/>
      <c r="D182" s="405"/>
      <c r="G182" s="405">
        <v>6</v>
      </c>
      <c r="H182" s="402" t="s">
        <v>14516</v>
      </c>
      <c r="I182" s="402" t="s">
        <v>14515</v>
      </c>
    </row>
    <row r="183" spans="1:9" x14ac:dyDescent="0.25">
      <c r="A183" s="405"/>
      <c r="D183" s="405"/>
      <c r="G183" s="405">
        <v>7</v>
      </c>
      <c r="H183" s="402" t="s">
        <v>14514</v>
      </c>
      <c r="I183" s="402" t="s">
        <v>14513</v>
      </c>
    </row>
    <row r="184" spans="1:9" x14ac:dyDescent="0.25">
      <c r="A184" s="405"/>
      <c r="D184" s="405"/>
      <c r="G184" s="405">
        <v>8</v>
      </c>
      <c r="H184" s="402" t="s">
        <v>14512</v>
      </c>
      <c r="I184" s="402" t="s">
        <v>14511</v>
      </c>
    </row>
    <row r="185" spans="1:9" x14ac:dyDescent="0.25">
      <c r="A185" s="405"/>
      <c r="D185" s="405"/>
      <c r="G185" s="405">
        <v>9</v>
      </c>
      <c r="H185" s="402" t="s">
        <v>14510</v>
      </c>
      <c r="I185" s="402" t="s">
        <v>14509</v>
      </c>
    </row>
    <row r="186" spans="1:9" x14ac:dyDescent="0.25">
      <c r="A186" s="405"/>
      <c r="D186" s="405">
        <v>4</v>
      </c>
      <c r="E186" s="402" t="s">
        <v>14508</v>
      </c>
      <c r="F186" s="402" t="s">
        <v>14507</v>
      </c>
      <c r="G186" s="405">
        <v>1</v>
      </c>
      <c r="H186" s="402" t="s">
        <v>14506</v>
      </c>
      <c r="I186" s="402" t="s">
        <v>14505</v>
      </c>
    </row>
    <row r="187" spans="1:9" x14ac:dyDescent="0.25">
      <c r="A187" s="405"/>
      <c r="D187" s="405"/>
      <c r="G187" s="405">
        <v>2</v>
      </c>
      <c r="H187" s="402" t="s">
        <v>14504</v>
      </c>
      <c r="I187" s="402" t="s">
        <v>14503</v>
      </c>
    </row>
    <row r="188" spans="1:9" x14ac:dyDescent="0.25">
      <c r="A188" s="405"/>
      <c r="D188" s="405"/>
      <c r="G188" s="405">
        <v>3</v>
      </c>
      <c r="H188" s="402" t="s">
        <v>14502</v>
      </c>
      <c r="I188" s="402" t="s">
        <v>14501</v>
      </c>
    </row>
    <row r="189" spans="1:9" x14ac:dyDescent="0.25">
      <c r="A189" s="405"/>
      <c r="D189" s="405"/>
      <c r="G189" s="405">
        <v>4</v>
      </c>
      <c r="H189" s="402" t="s">
        <v>14500</v>
      </c>
      <c r="I189" s="402" t="s">
        <v>14499</v>
      </c>
    </row>
    <row r="190" spans="1:9" x14ac:dyDescent="0.25">
      <c r="A190" s="405"/>
      <c r="D190" s="405"/>
      <c r="G190" s="405">
        <v>5</v>
      </c>
      <c r="H190" s="402" t="s">
        <v>14498</v>
      </c>
      <c r="I190" s="402" t="s">
        <v>14497</v>
      </c>
    </row>
    <row r="191" spans="1:9" x14ac:dyDescent="0.25">
      <c r="A191" s="405"/>
      <c r="D191" s="405"/>
      <c r="G191" s="405">
        <v>6</v>
      </c>
      <c r="H191" s="402" t="s">
        <v>14496</v>
      </c>
      <c r="I191" s="402" t="s">
        <v>14495</v>
      </c>
    </row>
    <row r="192" spans="1:9" x14ac:dyDescent="0.25">
      <c r="A192" s="405"/>
      <c r="D192" s="405"/>
      <c r="G192" s="405">
        <v>7</v>
      </c>
      <c r="H192" s="402" t="s">
        <v>14494</v>
      </c>
      <c r="I192" s="402" t="s">
        <v>14493</v>
      </c>
    </row>
    <row r="193" spans="1:9" x14ac:dyDescent="0.25">
      <c r="A193" s="405"/>
      <c r="D193" s="405"/>
      <c r="G193" s="405">
        <v>8</v>
      </c>
      <c r="H193" s="406" t="s">
        <v>14492</v>
      </c>
      <c r="I193" s="402" t="s">
        <v>14491</v>
      </c>
    </row>
    <row r="194" spans="1:9" x14ac:dyDescent="0.25">
      <c r="A194" s="405"/>
      <c r="D194" s="405">
        <v>5</v>
      </c>
      <c r="E194" s="402" t="s">
        <v>14490</v>
      </c>
      <c r="F194" s="402" t="s">
        <v>14489</v>
      </c>
      <c r="G194" s="405">
        <v>1</v>
      </c>
      <c r="H194" s="402" t="s">
        <v>14488</v>
      </c>
      <c r="I194" s="402" t="s">
        <v>14487</v>
      </c>
    </row>
    <row r="195" spans="1:9" x14ac:dyDescent="0.25">
      <c r="A195" s="405"/>
      <c r="D195" s="405">
        <v>6</v>
      </c>
      <c r="E195" s="402" t="s">
        <v>14486</v>
      </c>
      <c r="F195" s="402" t="s">
        <v>14485</v>
      </c>
      <c r="G195" s="405">
        <v>1</v>
      </c>
      <c r="H195" s="402" t="s">
        <v>14484</v>
      </c>
      <c r="I195" s="402" t="s">
        <v>14483</v>
      </c>
    </row>
    <row r="196" spans="1:9" x14ac:dyDescent="0.25">
      <c r="A196" s="405"/>
      <c r="D196" s="405"/>
      <c r="G196" s="405">
        <v>2</v>
      </c>
      <c r="H196" s="402" t="s">
        <v>14482</v>
      </c>
      <c r="I196" s="402" t="s">
        <v>14481</v>
      </c>
    </row>
    <row r="197" spans="1:9" x14ac:dyDescent="0.25">
      <c r="A197" s="405"/>
      <c r="D197" s="405"/>
      <c r="G197" s="405">
        <v>3</v>
      </c>
      <c r="H197" s="402" t="s">
        <v>14480</v>
      </c>
      <c r="I197" s="402" t="s">
        <v>14479</v>
      </c>
    </row>
    <row r="198" spans="1:9" x14ac:dyDescent="0.25">
      <c r="A198" s="404"/>
      <c r="B198" s="403"/>
      <c r="C198" s="403"/>
      <c r="D198" s="404">
        <v>7</v>
      </c>
      <c r="E198" s="403" t="s">
        <v>14478</v>
      </c>
      <c r="F198" s="403" t="s">
        <v>14477</v>
      </c>
      <c r="G198" s="404">
        <v>1</v>
      </c>
      <c r="H198" s="403" t="s">
        <v>14476</v>
      </c>
      <c r="I198" s="403" t="s">
        <v>14475</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5AE7-5045-4FE0-A972-67DBEE1B8678}">
  <sheetPr>
    <pageSetUpPr fitToPage="1"/>
  </sheetPr>
  <dimension ref="A1:I72"/>
  <sheetViews>
    <sheetView workbookViewId="0">
      <pane ySplit="1" topLeftCell="A2" activePane="bottomLeft" state="frozen"/>
      <selection activeCell="B36" sqref="B36"/>
      <selection pane="bottomLeft" activeCell="C51" sqref="C51"/>
    </sheetView>
  </sheetViews>
  <sheetFormatPr defaultColWidth="9.140625" defaultRowHeight="12.75" x14ac:dyDescent="0.2"/>
  <cols>
    <col min="1" max="1" width="7.42578125" style="409" bestFit="1" customWidth="1"/>
    <col min="2" max="2" width="60.42578125" style="409" bestFit="1" customWidth="1"/>
    <col min="3" max="3" width="69.7109375" style="409" bestFit="1" customWidth="1"/>
    <col min="4" max="6" width="9.140625" style="386" customWidth="1"/>
    <col min="7" max="16384" width="9.140625" style="386"/>
  </cols>
  <sheetData>
    <row r="1" spans="1:9" ht="15" x14ac:dyDescent="0.25">
      <c r="A1" s="412" t="s">
        <v>15048</v>
      </c>
      <c r="B1" s="412" t="s">
        <v>14471</v>
      </c>
      <c r="C1" s="412" t="s">
        <v>15047</v>
      </c>
      <c r="I1" s="407"/>
    </row>
    <row r="2" spans="1:9" ht="12.75" customHeight="1" x14ac:dyDescent="0.25">
      <c r="A2" s="411">
        <v>1</v>
      </c>
      <c r="B2" s="410" t="s">
        <v>15046</v>
      </c>
      <c r="C2" s="410" t="s">
        <v>15045</v>
      </c>
    </row>
    <row r="3" spans="1:9" ht="12.75" customHeight="1" x14ac:dyDescent="0.25">
      <c r="A3" s="411">
        <v>2</v>
      </c>
      <c r="B3" s="410" t="s">
        <v>15044</v>
      </c>
      <c r="C3" s="410" t="s">
        <v>15043</v>
      </c>
    </row>
    <row r="4" spans="1:9" ht="12.75" customHeight="1" x14ac:dyDescent="0.25">
      <c r="A4" s="411">
        <v>3</v>
      </c>
      <c r="B4" s="410" t="s">
        <v>15042</v>
      </c>
      <c r="C4" s="410" t="s">
        <v>15041</v>
      </c>
    </row>
    <row r="5" spans="1:9" ht="12.75" customHeight="1" x14ac:dyDescent="0.25">
      <c r="A5" s="411">
        <v>4</v>
      </c>
      <c r="B5" s="410" t="s">
        <v>15040</v>
      </c>
      <c r="C5" s="410" t="s">
        <v>15039</v>
      </c>
    </row>
    <row r="6" spans="1:9" ht="12.75" customHeight="1" x14ac:dyDescent="0.25">
      <c r="A6" s="411">
        <v>5</v>
      </c>
      <c r="B6" s="410" t="s">
        <v>15038</v>
      </c>
      <c r="C6" s="410" t="s">
        <v>15037</v>
      </c>
    </row>
    <row r="7" spans="1:9" ht="12.75" customHeight="1" x14ac:dyDescent="0.25">
      <c r="A7" s="411">
        <v>6</v>
      </c>
      <c r="B7" s="410" t="s">
        <v>15036</v>
      </c>
      <c r="C7" s="410" t="s">
        <v>15035</v>
      </c>
    </row>
    <row r="8" spans="1:9" ht="12.75" customHeight="1" x14ac:dyDescent="0.25">
      <c r="A8" s="411">
        <v>7</v>
      </c>
      <c r="B8" s="410" t="s">
        <v>15034</v>
      </c>
      <c r="C8" s="410" t="s">
        <v>15033</v>
      </c>
    </row>
    <row r="9" spans="1:9" ht="12.75" customHeight="1" x14ac:dyDescent="0.25">
      <c r="A9" s="411">
        <v>8</v>
      </c>
      <c r="B9" s="410" t="s">
        <v>15032</v>
      </c>
      <c r="C9" s="410" t="s">
        <v>15031</v>
      </c>
    </row>
    <row r="10" spans="1:9" ht="12.75" customHeight="1" x14ac:dyDescent="0.25">
      <c r="A10" s="411">
        <v>9</v>
      </c>
      <c r="B10" s="410" t="s">
        <v>15030</v>
      </c>
      <c r="C10" s="410" t="s">
        <v>15029</v>
      </c>
    </row>
    <row r="11" spans="1:9" ht="12.75" customHeight="1" x14ac:dyDescent="0.25">
      <c r="A11" s="411">
        <v>10</v>
      </c>
      <c r="B11" s="410" t="s">
        <v>15028</v>
      </c>
      <c r="C11" s="410" t="s">
        <v>15027</v>
      </c>
    </row>
    <row r="12" spans="1:9" ht="12.75" customHeight="1" x14ac:dyDescent="0.25">
      <c r="A12" s="411">
        <v>11</v>
      </c>
      <c r="B12" s="410" t="s">
        <v>15026</v>
      </c>
      <c r="C12" s="410" t="s">
        <v>15025</v>
      </c>
    </row>
    <row r="13" spans="1:9" ht="12.75" customHeight="1" x14ac:dyDescent="0.25">
      <c r="A13" s="411">
        <v>12</v>
      </c>
      <c r="B13" s="410" t="s">
        <v>15024</v>
      </c>
      <c r="C13" s="410" t="s">
        <v>15023</v>
      </c>
    </row>
    <row r="14" spans="1:9" ht="12.75" customHeight="1" x14ac:dyDescent="0.25">
      <c r="A14" s="411">
        <v>13</v>
      </c>
      <c r="B14" s="410" t="s">
        <v>15022</v>
      </c>
      <c r="C14" s="410" t="s">
        <v>15021</v>
      </c>
    </row>
    <row r="15" spans="1:9" ht="12.75" customHeight="1" x14ac:dyDescent="0.25">
      <c r="A15" s="411">
        <v>14</v>
      </c>
      <c r="B15" s="410" t="s">
        <v>15020</v>
      </c>
      <c r="C15" s="410" t="s">
        <v>15019</v>
      </c>
    </row>
    <row r="16" spans="1:9" ht="12.75" customHeight="1" x14ac:dyDescent="0.25">
      <c r="A16" s="411">
        <v>15</v>
      </c>
      <c r="B16" s="410" t="s">
        <v>15018</v>
      </c>
      <c r="C16" s="410" t="s">
        <v>15017</v>
      </c>
    </row>
    <row r="17" spans="1:3" ht="12.75" customHeight="1" x14ac:dyDescent="0.25">
      <c r="A17" s="411">
        <v>16</v>
      </c>
      <c r="B17" s="410" t="s">
        <v>15016</v>
      </c>
      <c r="C17" s="410" t="s">
        <v>15015</v>
      </c>
    </row>
    <row r="18" spans="1:3" ht="12.75" customHeight="1" x14ac:dyDescent="0.25">
      <c r="A18" s="411">
        <v>17</v>
      </c>
      <c r="B18" s="410" t="s">
        <v>15014</v>
      </c>
      <c r="C18" s="410" t="s">
        <v>15013</v>
      </c>
    </row>
    <row r="19" spans="1:3" ht="12.75" customHeight="1" x14ac:dyDescent="0.25">
      <c r="A19" s="411">
        <v>18</v>
      </c>
      <c r="B19" s="410" t="s">
        <v>15012</v>
      </c>
      <c r="C19" s="410" t="s">
        <v>15011</v>
      </c>
    </row>
    <row r="20" spans="1:3" ht="12.75" customHeight="1" x14ac:dyDescent="0.25">
      <c r="A20" s="411">
        <v>19</v>
      </c>
      <c r="B20" s="410" t="s">
        <v>15010</v>
      </c>
      <c r="C20" s="410" t="s">
        <v>15009</v>
      </c>
    </row>
    <row r="21" spans="1:3" ht="12.75" customHeight="1" x14ac:dyDescent="0.25">
      <c r="A21" s="411">
        <v>20</v>
      </c>
      <c r="B21" s="410" t="s">
        <v>15008</v>
      </c>
      <c r="C21" s="410" t="s">
        <v>15007</v>
      </c>
    </row>
    <row r="22" spans="1:3" ht="12.75" customHeight="1" x14ac:dyDescent="0.25">
      <c r="A22" s="411">
        <v>21</v>
      </c>
      <c r="B22" s="410" t="s">
        <v>15006</v>
      </c>
      <c r="C22" s="410" t="s">
        <v>15005</v>
      </c>
    </row>
    <row r="23" spans="1:3" ht="12.75" customHeight="1" x14ac:dyDescent="0.25">
      <c r="A23" s="411">
        <v>22</v>
      </c>
      <c r="B23" s="410" t="s">
        <v>15004</v>
      </c>
      <c r="C23" s="410" t="s">
        <v>15003</v>
      </c>
    </row>
    <row r="24" spans="1:3" ht="12.75" customHeight="1" x14ac:dyDescent="0.25">
      <c r="A24" s="411">
        <v>23</v>
      </c>
      <c r="B24" s="410" t="s">
        <v>15002</v>
      </c>
      <c r="C24" s="410" t="s">
        <v>15001</v>
      </c>
    </row>
    <row r="25" spans="1:3" ht="12.75" customHeight="1" x14ac:dyDescent="0.25">
      <c r="A25" s="411">
        <v>24</v>
      </c>
      <c r="B25" s="410" t="s">
        <v>15000</v>
      </c>
      <c r="C25" s="410" t="s">
        <v>14999</v>
      </c>
    </row>
    <row r="26" spans="1:3" ht="12.75" customHeight="1" x14ac:dyDescent="0.25">
      <c r="A26" s="411">
        <v>25</v>
      </c>
      <c r="B26" s="410" t="s">
        <v>14998</v>
      </c>
      <c r="C26" s="410" t="s">
        <v>14997</v>
      </c>
    </row>
    <row r="27" spans="1:3" ht="12.75" customHeight="1" x14ac:dyDescent="0.25">
      <c r="A27" s="411">
        <v>26</v>
      </c>
      <c r="B27" s="410" t="s">
        <v>14996</v>
      </c>
      <c r="C27" s="410" t="s">
        <v>14995</v>
      </c>
    </row>
    <row r="28" spans="1:3" ht="12.75" customHeight="1" x14ac:dyDescent="0.25">
      <c r="A28" s="411">
        <v>27</v>
      </c>
      <c r="B28" s="410" t="s">
        <v>14994</v>
      </c>
      <c r="C28" s="410" t="s">
        <v>14993</v>
      </c>
    </row>
    <row r="29" spans="1:3" ht="12.75" customHeight="1" x14ac:dyDescent="0.25">
      <c r="A29" s="411">
        <v>28</v>
      </c>
      <c r="B29" s="410" t="s">
        <v>14992</v>
      </c>
      <c r="C29" s="410" t="s">
        <v>14991</v>
      </c>
    </row>
    <row r="30" spans="1:3" ht="12.75" customHeight="1" x14ac:dyDescent="0.25">
      <c r="A30" s="411">
        <v>29</v>
      </c>
      <c r="B30" s="410" t="s">
        <v>14990</v>
      </c>
      <c r="C30" s="410" t="s">
        <v>14989</v>
      </c>
    </row>
    <row r="31" spans="1:3" ht="12.75" customHeight="1" x14ac:dyDescent="0.25">
      <c r="A31" s="411">
        <v>30</v>
      </c>
      <c r="B31" s="410" t="s">
        <v>14988</v>
      </c>
      <c r="C31" s="410" t="s">
        <v>14987</v>
      </c>
    </row>
    <row r="32" spans="1:3" ht="12.75" customHeight="1" x14ac:dyDescent="0.25">
      <c r="A32" s="411">
        <v>31</v>
      </c>
      <c r="B32" s="410" t="s">
        <v>14986</v>
      </c>
      <c r="C32" s="410" t="s">
        <v>14985</v>
      </c>
    </row>
    <row r="33" spans="1:3" ht="12.75" customHeight="1" x14ac:dyDescent="0.25">
      <c r="A33" s="411">
        <v>32</v>
      </c>
      <c r="B33" s="410" t="s">
        <v>14984</v>
      </c>
      <c r="C33" s="410" t="s">
        <v>14983</v>
      </c>
    </row>
    <row r="34" spans="1:3" ht="12.75" customHeight="1" x14ac:dyDescent="0.25">
      <c r="A34" s="411">
        <v>33</v>
      </c>
      <c r="B34" s="410" t="s">
        <v>14982</v>
      </c>
      <c r="C34" s="410" t="s">
        <v>14981</v>
      </c>
    </row>
    <row r="35" spans="1:3" ht="12.75" customHeight="1" x14ac:dyDescent="0.25">
      <c r="A35" s="411">
        <v>34</v>
      </c>
      <c r="B35" s="410" t="s">
        <v>14980</v>
      </c>
      <c r="C35" s="410" t="s">
        <v>14979</v>
      </c>
    </row>
    <row r="36" spans="1:3" ht="12.75" customHeight="1" x14ac:dyDescent="0.25">
      <c r="A36" s="411">
        <v>35</v>
      </c>
      <c r="B36" s="410" t="s">
        <v>14978</v>
      </c>
      <c r="C36" s="410" t="s">
        <v>14977</v>
      </c>
    </row>
    <row r="37" spans="1:3" ht="12.75" customHeight="1" x14ac:dyDescent="0.25">
      <c r="A37" s="411">
        <v>36</v>
      </c>
      <c r="B37" s="410" t="s">
        <v>14976</v>
      </c>
      <c r="C37" s="410" t="s">
        <v>14975</v>
      </c>
    </row>
    <row r="38" spans="1:3" ht="12.75" customHeight="1" x14ac:dyDescent="0.25">
      <c r="A38" s="411">
        <v>37</v>
      </c>
      <c r="B38" s="410" t="s">
        <v>14974</v>
      </c>
      <c r="C38" s="410" t="s">
        <v>14973</v>
      </c>
    </row>
    <row r="39" spans="1:3" ht="12.75" customHeight="1" x14ac:dyDescent="0.25">
      <c r="A39" s="411">
        <v>38</v>
      </c>
      <c r="B39" s="410" t="s">
        <v>14972</v>
      </c>
      <c r="C39" s="410" t="s">
        <v>14971</v>
      </c>
    </row>
    <row r="40" spans="1:3" ht="12.75" customHeight="1" x14ac:dyDescent="0.25">
      <c r="A40" s="411">
        <v>39</v>
      </c>
      <c r="B40" s="410" t="s">
        <v>14970</v>
      </c>
      <c r="C40" s="410" t="s">
        <v>14969</v>
      </c>
    </row>
    <row r="41" spans="1:3" ht="12.75" customHeight="1" x14ac:dyDescent="0.25">
      <c r="A41" s="411">
        <v>40</v>
      </c>
      <c r="B41" s="410" t="s">
        <v>14968</v>
      </c>
      <c r="C41" s="410" t="s">
        <v>14967</v>
      </c>
    </row>
    <row r="42" spans="1:3" ht="12.75" customHeight="1" x14ac:dyDescent="0.25">
      <c r="A42" s="411">
        <v>41</v>
      </c>
      <c r="B42" s="410" t="s">
        <v>14966</v>
      </c>
      <c r="C42" s="410" t="s">
        <v>14965</v>
      </c>
    </row>
    <row r="43" spans="1:3" ht="12.75" customHeight="1" x14ac:dyDescent="0.25">
      <c r="A43" s="411">
        <v>42</v>
      </c>
      <c r="B43" s="410" t="s">
        <v>14964</v>
      </c>
      <c r="C43" s="410" t="s">
        <v>14963</v>
      </c>
    </row>
    <row r="44" spans="1:3" ht="12.75" customHeight="1" x14ac:dyDescent="0.25">
      <c r="A44" s="411">
        <v>43</v>
      </c>
      <c r="B44" s="410" t="s">
        <v>14962</v>
      </c>
      <c r="C44" s="410" t="s">
        <v>14961</v>
      </c>
    </row>
    <row r="45" spans="1:3" ht="12.75" customHeight="1" x14ac:dyDescent="0.25">
      <c r="A45" s="411">
        <v>44</v>
      </c>
      <c r="B45" s="410" t="s">
        <v>14960</v>
      </c>
      <c r="C45" s="410" t="s">
        <v>14959</v>
      </c>
    </row>
    <row r="46" spans="1:3" ht="12.75" customHeight="1" x14ac:dyDescent="0.25">
      <c r="A46" s="411">
        <v>45</v>
      </c>
      <c r="B46" s="410" t="s">
        <v>14958</v>
      </c>
      <c r="C46" s="410" t="s">
        <v>14957</v>
      </c>
    </row>
    <row r="47" spans="1:3" ht="12.75" customHeight="1" x14ac:dyDescent="0.25">
      <c r="A47" s="411">
        <v>46</v>
      </c>
      <c r="B47" s="410" t="s">
        <v>14956</v>
      </c>
      <c r="C47" s="410" t="s">
        <v>14955</v>
      </c>
    </row>
    <row r="48" spans="1:3" ht="12.75" customHeight="1" x14ac:dyDescent="0.25">
      <c r="A48" s="411">
        <v>47</v>
      </c>
      <c r="B48" s="410" t="s">
        <v>14954</v>
      </c>
      <c r="C48" s="410" t="s">
        <v>14953</v>
      </c>
    </row>
    <row r="49" spans="1:3" ht="12.75" customHeight="1" x14ac:dyDescent="0.25">
      <c r="A49" s="411">
        <v>48</v>
      </c>
      <c r="B49" s="410" t="s">
        <v>14952</v>
      </c>
      <c r="C49" s="410" t="s">
        <v>14951</v>
      </c>
    </row>
    <row r="50" spans="1:3" ht="12.75" customHeight="1" x14ac:dyDescent="0.25">
      <c r="A50" s="411">
        <v>49</v>
      </c>
      <c r="B50" s="410" t="s">
        <v>14950</v>
      </c>
      <c r="C50" s="410" t="s">
        <v>14949</v>
      </c>
    </row>
    <row r="51" spans="1:3" ht="12.75" customHeight="1" x14ac:dyDescent="0.25">
      <c r="A51" s="411">
        <v>50</v>
      </c>
      <c r="B51" s="410" t="s">
        <v>14948</v>
      </c>
      <c r="C51" s="410" t="s">
        <v>14947</v>
      </c>
    </row>
    <row r="52" spans="1:3" ht="12.75" customHeight="1" x14ac:dyDescent="0.25">
      <c r="A52" s="411">
        <v>51</v>
      </c>
      <c r="B52" s="410" t="s">
        <v>14946</v>
      </c>
      <c r="C52" s="410" t="s">
        <v>14945</v>
      </c>
    </row>
    <row r="53" spans="1:3" ht="12.75" customHeight="1" x14ac:dyDescent="0.25">
      <c r="A53" s="411">
        <v>52</v>
      </c>
      <c r="B53" s="410" t="s">
        <v>14944</v>
      </c>
      <c r="C53" s="410" t="s">
        <v>14943</v>
      </c>
    </row>
    <row r="54" spans="1:3" ht="12.75" customHeight="1" x14ac:dyDescent="0.25">
      <c r="A54" s="411">
        <v>53</v>
      </c>
      <c r="B54" s="410" t="s">
        <v>14942</v>
      </c>
      <c r="C54" s="410" t="s">
        <v>14941</v>
      </c>
    </row>
    <row r="55" spans="1:3" ht="12.75" customHeight="1" x14ac:dyDescent="0.25">
      <c r="A55" s="411">
        <v>54</v>
      </c>
      <c r="B55" s="410" t="s">
        <v>14940</v>
      </c>
      <c r="C55" s="410" t="s">
        <v>14939</v>
      </c>
    </row>
    <row r="56" spans="1:3" ht="12.75" customHeight="1" x14ac:dyDescent="0.25">
      <c r="A56" s="411">
        <v>55</v>
      </c>
      <c r="B56" s="410" t="s">
        <v>14938</v>
      </c>
      <c r="C56" s="410" t="s">
        <v>14937</v>
      </c>
    </row>
    <row r="57" spans="1:3" ht="12.75" customHeight="1" x14ac:dyDescent="0.25">
      <c r="A57" s="411">
        <v>56</v>
      </c>
      <c r="B57" s="410" t="s">
        <v>14936</v>
      </c>
      <c r="C57" s="410" t="s">
        <v>14935</v>
      </c>
    </row>
    <row r="58" spans="1:3" ht="12.75" customHeight="1" x14ac:dyDescent="0.25">
      <c r="A58" s="411">
        <v>57</v>
      </c>
      <c r="B58" s="410" t="s">
        <v>14934</v>
      </c>
      <c r="C58" s="410" t="s">
        <v>14933</v>
      </c>
    </row>
    <row r="59" spans="1:3" ht="12.75" customHeight="1" x14ac:dyDescent="0.25">
      <c r="A59" s="411">
        <v>58</v>
      </c>
      <c r="B59" s="410" t="s">
        <v>14932</v>
      </c>
      <c r="C59" s="410" t="s">
        <v>14931</v>
      </c>
    </row>
    <row r="60" spans="1:3" ht="12.75" customHeight="1" x14ac:dyDescent="0.25">
      <c r="A60" s="411">
        <v>59</v>
      </c>
      <c r="B60" s="410" t="s">
        <v>14930</v>
      </c>
      <c r="C60" s="410" t="s">
        <v>14929</v>
      </c>
    </row>
    <row r="61" spans="1:3" ht="12.75" customHeight="1" x14ac:dyDescent="0.25">
      <c r="A61" s="411">
        <v>60</v>
      </c>
      <c r="B61" s="410" t="s">
        <v>14928</v>
      </c>
      <c r="C61" s="410" t="s">
        <v>14927</v>
      </c>
    </row>
    <row r="62" spans="1:3" ht="12.75" customHeight="1" x14ac:dyDescent="0.25">
      <c r="A62" s="411">
        <v>61</v>
      </c>
      <c r="B62" s="410" t="s">
        <v>14926</v>
      </c>
      <c r="C62" s="410" t="s">
        <v>14925</v>
      </c>
    </row>
    <row r="63" spans="1:3" ht="12.75" customHeight="1" x14ac:dyDescent="0.25">
      <c r="A63" s="411">
        <v>62</v>
      </c>
      <c r="B63" s="410" t="s">
        <v>14924</v>
      </c>
      <c r="C63" s="410" t="s">
        <v>14923</v>
      </c>
    </row>
    <row r="64" spans="1:3" ht="12.75" customHeight="1" x14ac:dyDescent="0.25">
      <c r="A64" s="411">
        <v>63</v>
      </c>
      <c r="B64" s="410" t="s">
        <v>14922</v>
      </c>
      <c r="C64" s="410" t="s">
        <v>14921</v>
      </c>
    </row>
    <row r="65" spans="1:3" ht="12.75" customHeight="1" x14ac:dyDescent="0.25">
      <c r="A65" s="411">
        <v>64</v>
      </c>
      <c r="B65" s="410" t="s">
        <v>14920</v>
      </c>
      <c r="C65" s="410" t="s">
        <v>14919</v>
      </c>
    </row>
    <row r="66" spans="1:3" ht="12.75" customHeight="1" x14ac:dyDescent="0.25">
      <c r="A66" s="411">
        <v>65</v>
      </c>
      <c r="B66" s="410" t="s">
        <v>14918</v>
      </c>
      <c r="C66" s="410" t="s">
        <v>14917</v>
      </c>
    </row>
    <row r="67" spans="1:3" ht="12.75" customHeight="1" x14ac:dyDescent="0.25">
      <c r="A67" s="411">
        <v>66</v>
      </c>
      <c r="B67" s="410" t="s">
        <v>14916</v>
      </c>
      <c r="C67" s="410" t="s">
        <v>14915</v>
      </c>
    </row>
    <row r="68" spans="1:3" ht="12.75" customHeight="1" x14ac:dyDescent="0.25">
      <c r="A68" s="411">
        <v>67</v>
      </c>
      <c r="B68" s="410" t="s">
        <v>14914</v>
      </c>
      <c r="C68" s="410" t="s">
        <v>14913</v>
      </c>
    </row>
    <row r="69" spans="1:3" ht="12.75" customHeight="1" x14ac:dyDescent="0.25">
      <c r="A69" s="411">
        <v>68</v>
      </c>
      <c r="B69" s="410" t="s">
        <v>14912</v>
      </c>
      <c r="C69" s="410" t="s">
        <v>14911</v>
      </c>
    </row>
    <row r="70" spans="1:3" ht="12.75" customHeight="1" x14ac:dyDescent="0.25">
      <c r="A70" s="411">
        <v>69</v>
      </c>
      <c r="B70" s="410" t="s">
        <v>14910</v>
      </c>
      <c r="C70" s="410" t="s">
        <v>14909</v>
      </c>
    </row>
    <row r="71" spans="1:3" ht="12.75" customHeight="1" x14ac:dyDescent="0.25">
      <c r="A71" s="411">
        <v>70</v>
      </c>
      <c r="B71" s="410" t="s">
        <v>14908</v>
      </c>
      <c r="C71" s="410" t="s">
        <v>14907</v>
      </c>
    </row>
    <row r="72" spans="1:3" ht="12.75" customHeight="1" x14ac:dyDescent="0.25">
      <c r="A72" s="411">
        <v>71</v>
      </c>
      <c r="B72" s="410" t="s">
        <v>14906</v>
      </c>
      <c r="C72" s="410" t="s">
        <v>14905</v>
      </c>
    </row>
  </sheetData>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Oprema</vt:lpstr>
      <vt:lpstr>Pojasnila k obrazcu </vt:lpstr>
      <vt:lpstr>Klasifikacija - Uni-Leeds </vt:lpstr>
      <vt:lpstr>Klasifikacij MERIL </vt:lpstr>
      <vt:lpstr>'Klasifikacija - Uni-Leeds '!Področje_tiskanja</vt:lpstr>
      <vt:lpstr>'Pojasnila k obrazcu '!Področje_tiskanja</vt:lpstr>
      <vt:lpstr>'Klasifikacija - Uni-Leeds '!Tiskanje_naslovov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Lovšin Tomaž</dc:creator>
  <cp:lastModifiedBy>Lovšin Tomaž</cp:lastModifiedBy>
  <dcterms:created xsi:type="dcterms:W3CDTF">2015-06-05T18:19:34Z</dcterms:created>
  <dcterms:modified xsi:type="dcterms:W3CDTF">2026-02-12T08:46:18Z</dcterms:modified>
</cp:coreProperties>
</file>